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drawings/drawing17.xml" ContentType="application/vnd.openxmlformats-officedocument.drawing+xml"/>
  <Override PartName="/xl/charts/chart20.xml" ContentType="application/vnd.openxmlformats-officedocument.drawingml.chart+xml"/>
  <Override PartName="/xl/drawings/drawing18.xml" ContentType="application/vnd.openxmlformats-officedocument.drawing+xml"/>
  <Override PartName="/xl/charts/chart21.xml" ContentType="application/vnd.openxmlformats-officedocument.drawingml.chart+xml"/>
  <Override PartName="/xl/drawings/drawing19.xml" ContentType="application/vnd.openxmlformats-officedocument.drawing+xml"/>
  <Override PartName="/xl/charts/chart22.xml" ContentType="application/vnd.openxmlformats-officedocument.drawingml.chart+xml"/>
  <Override PartName="/xl/drawings/drawing20.xml" ContentType="application/vnd.openxmlformats-officedocument.drawing+xml"/>
  <Override PartName="/xl/charts/chart23.xml" ContentType="application/vnd.openxmlformats-officedocument.drawingml.chart+xml"/>
  <Override PartName="/xl/drawings/drawing21.xml" ContentType="application/vnd.openxmlformats-officedocument.drawing+xml"/>
  <Override PartName="/xl/charts/chart24.xml" ContentType="application/vnd.openxmlformats-officedocument.drawingml.chart+xml"/>
  <Override PartName="/xl/drawings/drawing22.xml" ContentType="application/vnd.openxmlformats-officedocument.drawing+xml"/>
  <Override PartName="/xl/charts/chart25.xml" ContentType="application/vnd.openxmlformats-officedocument.drawingml.chart+xml"/>
  <Override PartName="/xl/drawings/drawing23.xml" ContentType="application/vnd.openxmlformats-officedocument.drawing+xml"/>
  <Override PartName="/xl/charts/chart26.xml" ContentType="application/vnd.openxmlformats-officedocument.drawingml.chart+xml"/>
  <Override PartName="/xl/drawings/drawing2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25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26.xml" ContentType="application/vnd.openxmlformats-officedocument.drawing+xml"/>
  <Override PartName="/xl/charts/chart3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3.xml" ContentType="application/vnd.openxmlformats-officedocument.drawingml.chart+xml"/>
  <Override PartName="/xl/drawings/drawing27.xml" ContentType="application/vnd.openxmlformats-officedocument.drawing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toolbox-amiris-emlab\data\Analysis\"/>
    </mc:Choice>
  </mc:AlternateContent>
  <xr:revisionPtr revIDLastSave="0" documentId="13_ncr:1_{A23064A8-6671-45C1-80CE-FD846FB2E276}" xr6:coauthVersionLast="47" xr6:coauthVersionMax="47" xr10:uidLastSave="{00000000-0000-0000-0000-000000000000}"/>
  <bookViews>
    <workbookView xWindow="-120" yWindow="-120" windowWidth="29040" windowHeight="17640" tabRatio="942" firstSheet="19" activeTab="31" xr2:uid="{00000000-000D-0000-FFFF-FFFF00000000}"/>
  </bookViews>
  <sheets>
    <sheet name="Sheet1 (2)" sheetId="4" r:id="rId1"/>
    <sheet name="Sheet1" sheetId="1" r:id="rId2"/>
    <sheet name="demandcurves" sheetId="2" r:id="rId3"/>
    <sheet name="Sheet3" sheetId="3" r:id="rId4"/>
    <sheet name="Sheet4" sheetId="5" r:id="rId5"/>
    <sheet name="CS_noendinvet" sheetId="6" r:id="rId6"/>
    <sheet name="Sheet6" sheetId="7" r:id="rId7"/>
    <sheet name="withlessDSRtechnologyname;price" sheetId="8" r:id="rId8"/>
    <sheet name="Sheet2" sheetId="9" r:id="rId9"/>
    <sheet name="Sheet5" sheetId="10" r:id="rId10"/>
    <sheet name="Sheet7" sheetId="11" r:id="rId11"/>
    <sheet name="Sheet8" sheetId="12" r:id="rId12"/>
    <sheet name="CS_lowWTP" sheetId="13" r:id="rId13"/>
    <sheet name="CS_linear" sheetId="14" r:id="rId14"/>
    <sheet name="Sheet9" sheetId="15" r:id="rId15"/>
    <sheet name="CSfix_changeondemand" sheetId="16" r:id="rId16"/>
    <sheet name="CSfix" sheetId="17" r:id="rId17"/>
    <sheet name="nocandidates_newclearing" sheetId="18" r:id="rId18"/>
    <sheet name="withcandidates" sheetId="19" r:id="rId19"/>
    <sheet name="Sheet11" sheetId="20" r:id="rId20"/>
    <sheet name="lineareizdwithcandidates" sheetId="21" r:id="rId21"/>
    <sheet name="wrong" sheetId="22" r:id="rId22"/>
    <sheet name="Sheet12" sheetId="23" r:id="rId23"/>
    <sheet name="Sheet13" sheetId="24" r:id="rId24"/>
    <sheet name="nc_changevol" sheetId="26" r:id="rId25"/>
    <sheet name="newclearing_fixvolandprice" sheetId="25" r:id="rId26"/>
    <sheet name="fix price" sheetId="27" r:id="rId27"/>
    <sheet name="CM" sheetId="28" r:id="rId28"/>
    <sheet name="CSnoinertia" sheetId="29" r:id="rId29"/>
    <sheet name="CS" sheetId="30" r:id="rId30"/>
    <sheet name="CM_ungrouped" sheetId="31" r:id="rId31"/>
    <sheet name="Cmungroup-distributed" sheetId="32" r:id="rId32"/>
  </sheets>
  <definedNames>
    <definedName name="_xlnm._FilterDatabase" localSheetId="27" hidden="1">CM!$I$1:$N$1</definedName>
    <definedName name="_xlnm._FilterDatabase" localSheetId="30" hidden="1">CM_ungrouped!$A$1:$F$1</definedName>
    <definedName name="_xlnm._FilterDatabase" localSheetId="31" hidden="1">'Cmungroup-distributed'!$A$1:$F$1</definedName>
    <definedName name="_xlnm._FilterDatabase" localSheetId="29" hidden="1">CS!$J$1:$N$1</definedName>
    <definedName name="_xlnm._FilterDatabase" localSheetId="13" hidden="1">CS_linear!$B$1:$G$1</definedName>
    <definedName name="_xlnm._FilterDatabase" localSheetId="12" hidden="1">CS_lowWTP!$A$1:$G$1</definedName>
    <definedName name="_xlnm._FilterDatabase" localSheetId="5" hidden="1">CS_noendinvet!$B$1:$G$1</definedName>
    <definedName name="_xlnm._FilterDatabase" localSheetId="16" hidden="1">CSfix!$C$2:$H$2</definedName>
    <definedName name="_xlnm._FilterDatabase" localSheetId="15" hidden="1">CSfix_changeondemand!$L$1:$Q$1</definedName>
    <definedName name="_xlnm._FilterDatabase" localSheetId="2" hidden="1">demandcurves!$S$1:$X$1</definedName>
    <definedName name="_xlnm._FilterDatabase" localSheetId="26" hidden="1">'fix price'!$A$1:$B$1</definedName>
    <definedName name="_xlnm._FilterDatabase" localSheetId="20" hidden="1">lineareizdwithcandidates!$O$1:$T$1</definedName>
    <definedName name="_xlnm._FilterDatabase" localSheetId="17" hidden="1">nocandidates_newclearing!$S$1:$X$1</definedName>
    <definedName name="_xlnm._FilterDatabase" localSheetId="0" hidden="1">'Sheet1 (2)'!$B$1:$G$1</definedName>
    <definedName name="_xlnm._FilterDatabase" localSheetId="22" hidden="1">Sheet12!$A$1:$F$1</definedName>
    <definedName name="_xlnm._FilterDatabase" localSheetId="8" hidden="1">Sheet2!$B$2:$G$2</definedName>
    <definedName name="_xlnm._FilterDatabase" localSheetId="4" hidden="1">Sheet4!$P$1:$U$1</definedName>
    <definedName name="_xlnm._FilterDatabase" localSheetId="9" hidden="1">Sheet5!$A$1:$F$1</definedName>
    <definedName name="_xlnm._FilterDatabase" localSheetId="6" hidden="1">Sheet6!$A$1:$F$1</definedName>
    <definedName name="_xlnm._FilterDatabase" localSheetId="10" hidden="1">Sheet7!$N$2:$S$2</definedName>
    <definedName name="_xlnm._FilterDatabase" localSheetId="11" hidden="1">Sheet8!$A$1:$F$1</definedName>
    <definedName name="_xlnm._FilterDatabase" localSheetId="18" hidden="1">withcandidates!$A$1:$F$1</definedName>
    <definedName name="_xlnm._FilterDatabase" localSheetId="7" hidden="1">'withlessDSRtechnologyname;price'!$A$2:$G$2</definedName>
    <definedName name="_xlnm._FilterDatabase" localSheetId="21" hidden="1">wrong!$A$1:$F$1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2" l="1"/>
  <c r="E11" i="32"/>
  <c r="E12" i="32"/>
  <c r="E13" i="32" s="1"/>
  <c r="E14" i="32" s="1"/>
  <c r="E15" i="32" s="1"/>
  <c r="E16" i="32" s="1"/>
  <c r="E17" i="32" s="1"/>
  <c r="E18" i="32" s="1"/>
  <c r="E19" i="32" s="1"/>
  <c r="E20" i="32" s="1"/>
  <c r="E21" i="32" s="1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4" i="32"/>
  <c r="E5" i="32"/>
  <c r="E6" i="32"/>
  <c r="E7" i="32"/>
  <c r="E8" i="32"/>
  <c r="E9" i="32"/>
  <c r="E3" i="32"/>
  <c r="E2" i="32"/>
  <c r="F2" i="31"/>
  <c r="F3" i="31" s="1"/>
  <c r="F4" i="31" s="1"/>
  <c r="F5" i="31" s="1"/>
  <c r="F6" i="31" s="1"/>
  <c r="F7" i="31" s="1"/>
  <c r="F8" i="31" s="1"/>
  <c r="F9" i="31" s="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Q4" i="31"/>
  <c r="Q5" i="3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Q34" i="31" s="1"/>
  <c r="Q35" i="31" s="1"/>
  <c r="Q36" i="31" s="1"/>
  <c r="Q37" i="31" s="1"/>
  <c r="Q38" i="31" s="1"/>
  <c r="Q39" i="31" s="1"/>
  <c r="Q40" i="31" s="1"/>
  <c r="Q41" i="31" s="1"/>
  <c r="Q42" i="31" s="1"/>
  <c r="Q43" i="31" s="1"/>
  <c r="Q44" i="31" s="1"/>
  <c r="Q45" i="31" s="1"/>
  <c r="Q46" i="31" s="1"/>
  <c r="Q47" i="31" s="1"/>
  <c r="Q48" i="31" s="1"/>
  <c r="Q49" i="31" s="1"/>
  <c r="Q50" i="31" s="1"/>
  <c r="Q51" i="31" s="1"/>
  <c r="Q3" i="31"/>
  <c r="Q2" i="31"/>
  <c r="D2" i="30"/>
  <c r="D3" i="30" s="1"/>
  <c r="D4" i="30" s="1"/>
  <c r="D5" i="30" s="1"/>
  <c r="D6" i="30" s="1"/>
  <c r="D7" i="30" s="1"/>
  <c r="D8" i="30" s="1"/>
  <c r="D9" i="30" s="1"/>
  <c r="D10" i="30" s="1"/>
  <c r="D11" i="30" s="1"/>
  <c r="D12" i="30" s="1"/>
  <c r="D13" i="30" s="1"/>
  <c r="D14" i="30" s="1"/>
  <c r="D15" i="30" s="1"/>
  <c r="M4" i="30"/>
  <c r="M5" i="30"/>
  <c r="M6" i="30"/>
  <c r="M7" i="30" s="1"/>
  <c r="M8" i="30" s="1"/>
  <c r="M9" i="30" s="1"/>
  <c r="M10" i="30" s="1"/>
  <c r="M11" i="30" s="1"/>
  <c r="M12" i="30" s="1"/>
  <c r="M13" i="30" s="1"/>
  <c r="M14" i="30" s="1"/>
  <c r="M15" i="30" s="1"/>
  <c r="M3" i="30"/>
  <c r="M2" i="30"/>
  <c r="F5" i="29"/>
  <c r="F4" i="29"/>
  <c r="A49" i="29"/>
  <c r="A107" i="29"/>
  <c r="A165" i="29"/>
  <c r="O45" i="28"/>
  <c r="M44" i="28"/>
  <c r="O44" i="28"/>
  <c r="L42" i="28" l="1"/>
  <c r="N4" i="28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" i="28"/>
  <c r="N2" i="28"/>
  <c r="F5" i="28"/>
  <c r="F6" i="28"/>
  <c r="F7" i="28" s="1"/>
  <c r="F8" i="28" s="1"/>
  <c r="F9" i="28" s="1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4" i="28"/>
  <c r="F3" i="28"/>
  <c r="H28" i="27"/>
  <c r="G28" i="27"/>
  <c r="G27" i="27"/>
  <c r="E54" i="25" l="1"/>
  <c r="E55" i="25"/>
  <c r="E56" i="25"/>
  <c r="E57" i="25"/>
  <c r="E58" i="25"/>
  <c r="D55" i="25"/>
  <c r="D56" i="25"/>
  <c r="D57" i="25"/>
  <c r="D58" i="25"/>
  <c r="D54" i="25"/>
  <c r="F4" i="23"/>
  <c r="F5" i="23"/>
  <c r="F6" i="23"/>
  <c r="F7" i="23"/>
  <c r="F8" i="23"/>
  <c r="F9" i="23"/>
  <c r="F10" i="23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3" i="23"/>
  <c r="F2" i="23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3" i="22"/>
  <c r="F2" i="22"/>
  <c r="N46" i="21"/>
  <c r="N47" i="21"/>
  <c r="N48" i="21"/>
  <c r="N49" i="21"/>
  <c r="N50" i="21"/>
  <c r="N51" i="21"/>
  <c r="N52" i="21"/>
  <c r="N53" i="21"/>
  <c r="N54" i="21"/>
  <c r="N55" i="21"/>
  <c r="N56" i="21"/>
  <c r="N57" i="21"/>
  <c r="N58" i="21"/>
  <c r="N59" i="21"/>
  <c r="N45" i="21"/>
  <c r="N60" i="21"/>
  <c r="N44" i="21"/>
  <c r="N43" i="21"/>
  <c r="N42" i="21"/>
  <c r="N41" i="21"/>
  <c r="N40" i="21"/>
  <c r="N39" i="21"/>
  <c r="N38" i="21"/>
  <c r="N37" i="21"/>
  <c r="N36" i="21"/>
  <c r="N35" i="21"/>
  <c r="N34" i="21"/>
  <c r="N33" i="21"/>
  <c r="N32" i="21"/>
  <c r="N31" i="21"/>
  <c r="N30" i="21"/>
  <c r="N29" i="21"/>
  <c r="N28" i="21"/>
  <c r="N27" i="21"/>
  <c r="N26" i="21"/>
  <c r="N25" i="21"/>
  <c r="N24" i="21"/>
  <c r="N23" i="21"/>
  <c r="N22" i="21"/>
  <c r="N21" i="21"/>
  <c r="N20" i="21"/>
  <c r="N19" i="21"/>
  <c r="N18" i="21"/>
  <c r="N17" i="21"/>
  <c r="N16" i="21"/>
  <c r="N15" i="21"/>
  <c r="N14" i="21"/>
  <c r="N13" i="21"/>
  <c r="N12" i="21"/>
  <c r="N11" i="21"/>
  <c r="N10" i="21"/>
  <c r="N9" i="21"/>
  <c r="N8" i="21"/>
  <c r="N7" i="21"/>
  <c r="N6" i="21"/>
  <c r="N5" i="21"/>
  <c r="N4" i="21"/>
  <c r="N3" i="21"/>
  <c r="N2" i="21"/>
  <c r="T4" i="21"/>
  <c r="T5" i="21"/>
  <c r="T6" i="21"/>
  <c r="T7" i="21"/>
  <c r="T8" i="21"/>
  <c r="T9" i="21"/>
  <c r="T10" i="21"/>
  <c r="T11" i="21"/>
  <c r="T12" i="21"/>
  <c r="T13" i="21"/>
  <c r="T14" i="21"/>
  <c r="T15" i="21"/>
  <c r="T16" i="21" s="1"/>
  <c r="T17" i="21" s="1"/>
  <c r="T18" i="21" s="1"/>
  <c r="T19" i="21" s="1"/>
  <c r="T20" i="21" s="1"/>
  <c r="T21" i="21" s="1"/>
  <c r="T22" i="21" s="1"/>
  <c r="T23" i="21" s="1"/>
  <c r="T24" i="21" s="1"/>
  <c r="T25" i="21" s="1"/>
  <c r="T26" i="21" s="1"/>
  <c r="T27" i="21" s="1"/>
  <c r="T28" i="21" s="1"/>
  <c r="T29" i="21" s="1"/>
  <c r="T30" i="21" s="1"/>
  <c r="T31" i="21" s="1"/>
  <c r="T32" i="21" s="1"/>
  <c r="T33" i="21" s="1"/>
  <c r="T34" i="21" s="1"/>
  <c r="T35" i="21" s="1"/>
  <c r="T36" i="21" s="1"/>
  <c r="T37" i="21" s="1"/>
  <c r="T38" i="21" s="1"/>
  <c r="T39" i="21" s="1"/>
  <c r="T40" i="21" s="1"/>
  <c r="T41" i="21" s="1"/>
  <c r="T42" i="21" s="1"/>
  <c r="T43" i="21" s="1"/>
  <c r="T44" i="21" s="1"/>
  <c r="T45" i="21" s="1"/>
  <c r="T46" i="21" s="1"/>
  <c r="T47" i="21" s="1"/>
  <c r="T48" i="21" s="1"/>
  <c r="T49" i="21" s="1"/>
  <c r="T50" i="21" s="1"/>
  <c r="T51" i="21" s="1"/>
  <c r="T52" i="21" s="1"/>
  <c r="T53" i="21" s="1"/>
  <c r="T54" i="21" s="1"/>
  <c r="T55" i="21" s="1"/>
  <c r="T56" i="21" s="1"/>
  <c r="T57" i="21" s="1"/>
  <c r="T58" i="21" s="1"/>
  <c r="T59" i="21" s="1"/>
  <c r="T3" i="21"/>
  <c r="T2" i="21"/>
  <c r="F2" i="21"/>
  <c r="F3" i="21" s="1"/>
  <c r="F4" i="21" s="1"/>
  <c r="F5" i="21" s="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X4" i="18"/>
  <c r="X5" i="18"/>
  <c r="X6" i="18" s="1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3" i="18"/>
  <c r="X2" i="18"/>
  <c r="F4" i="19"/>
  <c r="F5" i="19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3" i="19"/>
  <c r="F2" i="19"/>
  <c r="F2" i="18"/>
  <c r="F3" i="18" s="1"/>
  <c r="F4" i="18" s="1"/>
  <c r="F5" i="18" s="1"/>
  <c r="F6" i="18" s="1"/>
  <c r="F7" i="18" s="1"/>
  <c r="F8" i="18" s="1"/>
  <c r="F9" i="18" s="1"/>
  <c r="F10" i="18" s="1"/>
  <c r="F11" i="18" s="1"/>
  <c r="Z5" i="17"/>
  <c r="AA5" i="17"/>
  <c r="Z6" i="17"/>
  <c r="AA6" i="17"/>
  <c r="Z7" i="17"/>
  <c r="AA7" i="17"/>
  <c r="Z8" i="17"/>
  <c r="AA8" i="17"/>
  <c r="Z9" i="17"/>
  <c r="AA9" i="17"/>
  <c r="Z10" i="17"/>
  <c r="AA10" i="17"/>
  <c r="Z11" i="17"/>
  <c r="AA11" i="17"/>
  <c r="Z12" i="17"/>
  <c r="AA12" i="17"/>
  <c r="Y10" i="17"/>
  <c r="Y11" i="17"/>
  <c r="Y12" i="17"/>
  <c r="Y6" i="17"/>
  <c r="Y7" i="17"/>
  <c r="Y8" i="17"/>
  <c r="Y9" i="17"/>
  <c r="Y5" i="17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4" i="17"/>
  <c r="A3" i="17"/>
  <c r="J3" i="17"/>
  <c r="J4" i="17" s="1"/>
  <c r="J5" i="17" s="1"/>
  <c r="J6" i="17" s="1"/>
  <c r="J7" i="17" s="1"/>
  <c r="J8" i="17" s="1"/>
  <c r="J9" i="17" s="1"/>
  <c r="J10" i="17" s="1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B53" i="17"/>
  <c r="B54" i="17"/>
  <c r="B55" i="17"/>
  <c r="B56" i="17"/>
  <c r="B57" i="17"/>
  <c r="B58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3" i="17"/>
  <c r="K2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3" i="17"/>
  <c r="B2" i="17"/>
  <c r="K2" i="16"/>
  <c r="K3" i="16" s="1"/>
  <c r="K4" i="16" s="1"/>
  <c r="K5" i="16" s="1"/>
  <c r="K6" i="16" s="1"/>
  <c r="K7" i="16" s="1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S6" i="16"/>
  <c r="S5" i="16"/>
  <c r="S4" i="16"/>
  <c r="S3" i="16"/>
  <c r="S2" i="16"/>
  <c r="A55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2" i="1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3" i="1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3" i="15"/>
  <c r="A2" i="15"/>
  <c r="A2" i="14"/>
  <c r="A3" i="14" s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5" i="11"/>
  <c r="A2" i="13" l="1"/>
  <c r="A3" i="13" s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G4" i="12"/>
  <c r="G5" i="12"/>
  <c r="G6" i="12"/>
  <c r="G7" i="12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79" i="12" s="1"/>
  <c r="G80" i="12" s="1"/>
  <c r="G81" i="12" s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G98" i="12" s="1"/>
  <c r="G3" i="12"/>
  <c r="G2" i="12"/>
  <c r="M3" i="1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P1" i="11"/>
  <c r="D1" i="11"/>
  <c r="A4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L2" i="9"/>
  <c r="L3" i="9"/>
  <c r="L4" i="9"/>
  <c r="L5" i="9"/>
  <c r="L6" i="9"/>
  <c r="L7" i="9"/>
  <c r="L8" i="9"/>
  <c r="A6" i="9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" i="9"/>
  <c r="A3" i="9"/>
  <c r="A4" i="9" s="1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" i="8"/>
  <c r="A3" i="8"/>
  <c r="C78" i="2"/>
  <c r="C79" i="2"/>
  <c r="C80" i="2"/>
  <c r="C81" i="2"/>
  <c r="C82" i="2"/>
  <c r="C83" i="2"/>
  <c r="C84" i="2"/>
  <c r="D89" i="2"/>
  <c r="D90" i="2" s="1"/>
  <c r="D91" i="2" s="1"/>
  <c r="D92" i="2" s="1"/>
  <c r="G71" i="2" l="1"/>
  <c r="C72" i="2" l="1"/>
  <c r="D78" i="2"/>
  <c r="C71" i="2"/>
  <c r="D71" i="2" s="1"/>
  <c r="D72" i="2" s="1"/>
  <c r="D73" i="2" s="1"/>
  <c r="D74" i="2" s="1"/>
  <c r="D75" i="2" s="1"/>
  <c r="C75" i="2"/>
  <c r="C74" i="2"/>
  <c r="C73" i="2"/>
  <c r="D79" i="2" l="1"/>
  <c r="D80" i="2" s="1"/>
  <c r="D81" i="2" s="1"/>
  <c r="D82" i="2" s="1"/>
  <c r="D83" i="2" s="1"/>
  <c r="D84" i="2" s="1"/>
  <c r="A2" i="6" l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O4" i="5"/>
  <c r="O5" i="5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3" i="5"/>
  <c r="O2" i="5"/>
  <c r="I40" i="5"/>
  <c r="I39" i="5"/>
  <c r="A5" i="5"/>
  <c r="A6" i="5"/>
  <c r="A7" i="5"/>
  <c r="A8" i="5"/>
  <c r="A9" i="5"/>
  <c r="A10" i="5"/>
  <c r="A11" i="5"/>
  <c r="A12" i="5"/>
  <c r="A13" i="5"/>
  <c r="A14" i="5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4" i="5"/>
  <c r="A3" i="5"/>
  <c r="A2" i="5"/>
  <c r="Q6" i="4"/>
  <c r="Q5" i="4"/>
  <c r="Q4" i="4"/>
  <c r="Q3" i="4"/>
  <c r="Q2" i="4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28" i="3"/>
  <c r="B29" i="3"/>
  <c r="B22" i="3" l="1"/>
  <c r="B20" i="3"/>
  <c r="R2" i="2"/>
  <c r="R3" i="2" s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J7" i="1"/>
  <c r="F7" i="1"/>
  <c r="G7" i="1"/>
  <c r="H7" i="1"/>
  <c r="H10" i="1"/>
  <c r="F11" i="1"/>
  <c r="G11" i="1" s="1"/>
  <c r="H11" i="1" s="1"/>
  <c r="F8" i="1"/>
  <c r="F9" i="1"/>
  <c r="F10" i="1"/>
  <c r="G10" i="1" s="1"/>
  <c r="F6" i="1"/>
  <c r="G6" i="1" s="1"/>
  <c r="H6" i="1" s="1"/>
  <c r="D2" i="1"/>
  <c r="D7" i="1"/>
  <c r="E5" i="1"/>
  <c r="E4" i="1" s="1"/>
  <c r="E3" i="1" l="1"/>
  <c r="F4" i="1"/>
  <c r="G4" i="1" s="1"/>
  <c r="H4" i="1" s="1"/>
  <c r="F5" i="1"/>
  <c r="G5" i="1" s="1"/>
  <c r="H5" i="1" s="1"/>
  <c r="G9" i="1"/>
  <c r="H9" i="1" s="1"/>
  <c r="E2" i="1" l="1"/>
  <c r="F2" i="1" s="1"/>
  <c r="G2" i="1" s="1"/>
  <c r="H2" i="1" s="1"/>
  <c r="F3" i="1"/>
  <c r="G3" i="1" s="1"/>
  <c r="H3" i="1" s="1"/>
  <c r="G8" i="1"/>
  <c r="H8" i="1" s="1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</calcChain>
</file>

<file path=xl/sharedStrings.xml><?xml version="1.0" encoding="utf-8"?>
<sst xmlns="http://schemas.openxmlformats.org/spreadsheetml/2006/main" count="3335" uniqueCount="1369">
  <si>
    <t>reliability_standard</t>
  </si>
  <si>
    <t>VOLL</t>
  </si>
  <si>
    <t>averageLOLE</t>
  </si>
  <si>
    <t>consumer</t>
  </si>
  <si>
    <t>cummulative_bids</t>
  </si>
  <si>
    <t>public sector and transport</t>
  </si>
  <si>
    <t>commercial and service sector</t>
  </si>
  <si>
    <t>industry</t>
  </si>
  <si>
    <t>household other</t>
  </si>
  <si>
    <t>household city center</t>
  </si>
  <si>
    <t>CS new</t>
  </si>
  <si>
    <t>technologyname</t>
  </si>
  <si>
    <t>price_to_bid</t>
  </si>
  <si>
    <t>capacity</t>
  </si>
  <si>
    <t>profits</t>
  </si>
  <si>
    <t>fixed_on_m_cost</t>
  </si>
  <si>
    <t>pending_loan</t>
  </si>
  <si>
    <t>Lithium ion battery20501100071</t>
  </si>
  <si>
    <t>hydrogen OCGT20540700072</t>
  </si>
  <si>
    <t>Lithium ion battery20541100075</t>
  </si>
  <si>
    <t>hydrogen OCGT20550700078</t>
  </si>
  <si>
    <t>Wind Onshore23</t>
  </si>
  <si>
    <t>Wind Onshore24</t>
  </si>
  <si>
    <t>Wind Onshore25</t>
  </si>
  <si>
    <t>Wind Onshore26</t>
  </si>
  <si>
    <t>Wind Onshore27</t>
  </si>
  <si>
    <t>Solar PV large31</t>
  </si>
  <si>
    <t>Solar PV large32</t>
  </si>
  <si>
    <t>Solar PV large33</t>
  </si>
  <si>
    <t>Solar PV large34</t>
  </si>
  <si>
    <t>Solar PV large35</t>
  </si>
  <si>
    <t>Solar PV large36</t>
  </si>
  <si>
    <t>Solar PV large37</t>
  </si>
  <si>
    <t>Solar PV large38</t>
  </si>
  <si>
    <t>Solar PV large39</t>
  </si>
  <si>
    <t>Solar PV large40</t>
  </si>
  <si>
    <t>Solar PV large41</t>
  </si>
  <si>
    <t>Solar PV large42</t>
  </si>
  <si>
    <t>Solar PV large43</t>
  </si>
  <si>
    <t>Solar PV large44</t>
  </si>
  <si>
    <t>Solar PV large45</t>
  </si>
  <si>
    <t>Solar PV large46</t>
  </si>
  <si>
    <t>Solar PV large47</t>
  </si>
  <si>
    <t>Wind Offshore48</t>
  </si>
  <si>
    <t>Wind Offshore49</t>
  </si>
  <si>
    <t>Wind Offshore50</t>
  </si>
  <si>
    <t>Wind Offshore51</t>
  </si>
  <si>
    <t>Wind Offshore52</t>
  </si>
  <si>
    <t>Wind Offshore53</t>
  </si>
  <si>
    <t>Wind Offshore54</t>
  </si>
  <si>
    <t>Wind Offshore55</t>
  </si>
  <si>
    <t>Wind Offshore56</t>
  </si>
  <si>
    <t>Wind Offshore57</t>
  </si>
  <si>
    <t>Wind Offshore58</t>
  </si>
  <si>
    <t>Wind Offshore59</t>
  </si>
  <si>
    <t>hydrogen OCGT62</t>
  </si>
  <si>
    <t>hydrogen OCGT63</t>
  </si>
  <si>
    <t>hydrogen OCGT64</t>
  </si>
  <si>
    <t>hydrogen OCGT65</t>
  </si>
  <si>
    <t>hydrogen OCGT66</t>
  </si>
  <si>
    <t>hydrogen OCGT67</t>
  </si>
  <si>
    <t>hydrogen OCGT68</t>
  </si>
  <si>
    <t>hydrogen OCGT69</t>
  </si>
  <si>
    <t>Lithium ion battery70</t>
  </si>
  <si>
    <t>Lithium ion battery71</t>
  </si>
  <si>
    <t>Nuclear76</t>
  </si>
  <si>
    <t>capacity subscription clearing</t>
  </si>
  <si>
    <t>CS old weather years</t>
  </si>
  <si>
    <t>capacity_market_price 19785.0</t>
  </si>
  <si>
    <t>hydrogen OCGT20500700071</t>
  </si>
  <si>
    <t>Solar PV large20501600077</t>
  </si>
  <si>
    <t>Solar PV large20521600081</t>
  </si>
  <si>
    <t>Solar PV large20531600086</t>
  </si>
  <si>
    <t>Solar PV large30</t>
  </si>
  <si>
    <t>hydrogen OCGT60</t>
  </si>
  <si>
    <t>hydrogen OCGT61</t>
  </si>
  <si>
    <t>Cleared market DutchCapacityMarket at  21215.752</t>
  </si>
  <si>
    <t>MWh</t>
  </si>
  <si>
    <t>peak load</t>
  </si>
  <si>
    <t>MW</t>
  </si>
  <si>
    <t>peak load load shedders</t>
  </si>
  <si>
    <t>curtailed</t>
  </si>
  <si>
    <t>cost non subscription</t>
  </si>
  <si>
    <t>cost subscription</t>
  </si>
  <si>
    <t>capacity market</t>
  </si>
  <si>
    <t>eur/mwh</t>
  </si>
  <si>
    <t>load</t>
  </si>
  <si>
    <t>h</t>
  </si>
  <si>
    <t>eur/mw</t>
  </si>
  <si>
    <t>consumerbid</t>
  </si>
  <si>
    <t>consumerbid_theoretical</t>
  </si>
  <si>
    <t>hydrogen OCGT20570700085</t>
  </si>
  <si>
    <t>Wind Offshore20571800084</t>
  </si>
  <si>
    <t>Solar PV large20581600090</t>
  </si>
  <si>
    <t>hydrogen OCGT20590700103</t>
  </si>
  <si>
    <t>Solar PV large20591600102</t>
  </si>
  <si>
    <t>Wind Offshore20591800101</t>
  </si>
  <si>
    <t>bycosts beginning</t>
  </si>
  <si>
    <t>by_Costs - beginning</t>
  </si>
  <si>
    <t>by avoided costs</t>
  </si>
  <si>
    <t>by_costs end</t>
  </si>
  <si>
    <t>hydrogen OCGT20540700074</t>
  </si>
  <si>
    <t>hydrogen OCGT20550700077</t>
  </si>
  <si>
    <t>Solar PV large20601600109</t>
  </si>
  <si>
    <t>Solar PV large20611600122</t>
  </si>
  <si>
    <t>Wind Offshore20611800121</t>
  </si>
  <si>
    <t>Wind Onshore20611900123</t>
  </si>
  <si>
    <t>Solar PV large20621600129</t>
  </si>
  <si>
    <t>hydrogen OCGT20630700130</t>
  </si>
  <si>
    <t>Solar PV large20631600139</t>
  </si>
  <si>
    <t>Wind Offshore20631800138</t>
  </si>
  <si>
    <t>Solar PV large20641600145</t>
  </si>
  <si>
    <t>Wind Offshore20641800140</t>
  </si>
  <si>
    <t>Solar PV large20651600158</t>
  </si>
  <si>
    <t>Wind Offshore20651800157</t>
  </si>
  <si>
    <t>Wind Onshore20651900159</t>
  </si>
  <si>
    <t>hydrogen OCGT20660700168</t>
  </si>
  <si>
    <t>Solar PV large20661600167</t>
  </si>
  <si>
    <t>hydrogen OCGT20670700182</t>
  </si>
  <si>
    <t>Solar PV large20671600181</t>
  </si>
  <si>
    <t>Wind Offshore20671800180</t>
  </si>
  <si>
    <t>Solar PV large20681600187</t>
  </si>
  <si>
    <t>hydrogen OCGT20690700199</t>
  </si>
  <si>
    <t>Solar PV large20691600197</t>
  </si>
  <si>
    <t>Wind Onshore20691900198</t>
  </si>
  <si>
    <t>Solar PV large20701600204</t>
  </si>
  <si>
    <t>Solar PV large20711600212</t>
  </si>
  <si>
    <t>Wind Offshore20711800211</t>
  </si>
  <si>
    <t>Solar PV large20721600217</t>
  </si>
  <si>
    <t>Solar PV large20731600226</t>
  </si>
  <si>
    <t>Wind Offshore20731800225</t>
  </si>
  <si>
    <t>hydrogen OCGT20740700229</t>
  </si>
  <si>
    <t>Lithium ion battery20741100230</t>
  </si>
  <si>
    <t>Wind Offshore20741800231</t>
  </si>
  <si>
    <t>Wind Onshore20741900232</t>
  </si>
  <si>
    <t>hydrogen OCGT20750700233</t>
  </si>
  <si>
    <t>Lithium ion battery20751100238</t>
  </si>
  <si>
    <t>Solar PV large20751600239</t>
  </si>
  <si>
    <t>Wind Offshore20751800240</t>
  </si>
  <si>
    <t>Lithium ion battery20761100241</t>
  </si>
  <si>
    <t>hydrogen OCGT20770700242</t>
  </si>
  <si>
    <t>Wind Offshore20771800247</t>
  </si>
  <si>
    <t>hydrogen OCGT20780700256</t>
  </si>
  <si>
    <t>Wind Offshore20781800255</t>
  </si>
  <si>
    <t>Wind Offshore20791800263</t>
  </si>
  <si>
    <t>Wind Onshore20791900264</t>
  </si>
  <si>
    <t>bid</t>
  </si>
  <si>
    <t>household feed in areas</t>
  </si>
  <si>
    <t>industrySME</t>
  </si>
  <si>
    <t>clearing_price 19934.618</t>
  </si>
  <si>
    <t>total_supply_volume 22520.0</t>
  </si>
  <si>
    <t>20341900022not in capacity market</t>
  </si>
  <si>
    <t>20361600034not in capacity market</t>
  </si>
  <si>
    <t>20371600035not in capacity market</t>
  </si>
  <si>
    <t>20381600036not in capacity market</t>
  </si>
  <si>
    <t>20391600037not in capacity market</t>
  </si>
  <si>
    <t>20321800049not in capacity market</t>
  </si>
  <si>
    <t>20341800050not in capacity market</t>
  </si>
  <si>
    <t>20370700062not in capacity market</t>
  </si>
  <si>
    <t>C:\toolbox-amiris-emlab\emlabpy\domain\substances.py:86: RankWarning: Polyfit may be poorly conditioned</t>
  </si>
  <si>
    <t>self.newPrice = self.interpolate_year(reps.fix_price_year)</t>
  </si>
  <si>
    <t>capacity_market_price 72858.88</t>
  </si>
  <si>
    <t>Investing in hydrogen OCGT</t>
  </si>
  <si>
    <t>capacityderated</t>
  </si>
  <si>
    <t>opexprofits</t>
  </si>
  <si>
    <t>Lithium ion battery20541100071</t>
  </si>
  <si>
    <t>hydrogen OCGT20550700074</t>
  </si>
  <si>
    <t>hydrogen OCGT20560700075</t>
  </si>
  <si>
    <t>hydrogen OCGT20570700076</t>
  </si>
  <si>
    <t>Wind Offshore20571800080</t>
  </si>
  <si>
    <t>Solar PV large20581600085</t>
  </si>
  <si>
    <t>Wind Offshore20581800081</t>
  </si>
  <si>
    <t>hydrogen OCGT20590700087</t>
  </si>
  <si>
    <t>Solar PV large20591600096</t>
  </si>
  <si>
    <t>Wind Offshore20591800095</t>
  </si>
  <si>
    <t>hydrogen OCGT20600700097</t>
  </si>
  <si>
    <t>Solar PV large20601600103</t>
  </si>
  <si>
    <t>Wind Offshore20601800098</t>
  </si>
  <si>
    <t>Solar PV large20611600115</t>
  </si>
  <si>
    <t>Wind Offshore20611800114</t>
  </si>
  <si>
    <t>Wind Onshore20611900116</t>
  </si>
  <si>
    <t>hydrogen OCGT20620700125</t>
  </si>
  <si>
    <t>Solar PV large20621600124</t>
  </si>
  <si>
    <t>hydrogen OCGT20630700140</t>
  </si>
  <si>
    <t>Solar PV large20641600146</t>
  </si>
  <si>
    <t>hydrogen OCGT20650700149</t>
  </si>
  <si>
    <t>hydrogen OCGT20650700150</t>
  </si>
  <si>
    <t>hydrogen OCGT20650700151</t>
  </si>
  <si>
    <t>hydrogen OCGT20650700152</t>
  </si>
  <si>
    <t>hydrogen OCGT20650700153</t>
  </si>
  <si>
    <t>hydrogen OCGT20650700154</t>
  </si>
  <si>
    <t>hydrogen OCGT20650700155</t>
  </si>
  <si>
    <t>hydrogen OCGT20650700156</t>
  </si>
  <si>
    <t>hydrogen OCGT20650700157</t>
  </si>
  <si>
    <t>hydrogen OCGT20650700158</t>
  </si>
  <si>
    <t>hydrogen OCGT20650700159</t>
  </si>
  <si>
    <t>hydrogen OCGT20650700160</t>
  </si>
  <si>
    <t>hydrogen OCGT20650700161</t>
  </si>
  <si>
    <t>hydrogen OCGT20650700162</t>
  </si>
  <si>
    <t>hydrogen OCGT20650700163</t>
  </si>
  <si>
    <t>hydrogen OCGT20650700164</t>
  </si>
  <si>
    <t>hydrogen OCGT20650700165</t>
  </si>
  <si>
    <t>hydrogen OCGT20650700166</t>
  </si>
  <si>
    <t>hydrogen OCGT20650700167</t>
  </si>
  <si>
    <t>hydrogen OCGT20650700168</t>
  </si>
  <si>
    <t>hydrogen OCGT20650700169</t>
  </si>
  <si>
    <t>hydrogen OCGT20650700170</t>
  </si>
  <si>
    <t>hydrogen OCGT20650700171</t>
  </si>
  <si>
    <t>hydrogen OCGT20650700172</t>
  </si>
  <si>
    <t>hydrogen OCGT20650700173</t>
  </si>
  <si>
    <t>hydrogen OCGT20650700174</t>
  </si>
  <si>
    <t>hydrogen OCGT20650700175</t>
  </si>
  <si>
    <t>hydrogen OCGT20650700176</t>
  </si>
  <si>
    <t>hydrogen OCGT20650700177</t>
  </si>
  <si>
    <t>hydrogen OCGT20650700178</t>
  </si>
  <si>
    <t>hydrogen OCGT20650700179</t>
  </si>
  <si>
    <t>hydrogen OCGT20650700180</t>
  </si>
  <si>
    <t>hydrogen OCGT20650700181</t>
  </si>
  <si>
    <t>hydrogen OCGT20650700182</t>
  </si>
  <si>
    <t>hydrogen OCGT20650700183</t>
  </si>
  <si>
    <t>hydrogen OCGT20650700184</t>
  </si>
  <si>
    <t>hydrogen OCGT20650700185</t>
  </si>
  <si>
    <t>hydrogen OCGT20650700186</t>
  </si>
  <si>
    <t>hydrogen OCGT20650700187</t>
  </si>
  <si>
    <t>hydrogen OCGT20650700188</t>
  </si>
  <si>
    <t>hydrogen OCGT20650700189</t>
  </si>
  <si>
    <t>hydrogen OCGT20650700190</t>
  </si>
  <si>
    <t>hydrogen OCGT20650700191</t>
  </si>
  <si>
    <t>hydrogen OCGT20650700192</t>
  </si>
  <si>
    <t>hydrogen OCGT20650700193</t>
  </si>
  <si>
    <t>hydrogen OCGT20650700194</t>
  </si>
  <si>
    <t>hydrogen OCGT20650700195</t>
  </si>
  <si>
    <t>hydrogen OCGT20650700196</t>
  </si>
  <si>
    <t>hydrogen OCGT20650700197</t>
  </si>
  <si>
    <t>hydrogen OCGT20650700198</t>
  </si>
  <si>
    <t>hydrogen OCGT20650700199</t>
  </si>
  <si>
    <t>hydrogen OCGT20650700200</t>
  </si>
  <si>
    <t>hydrogen OCGT20650700201</t>
  </si>
  <si>
    <t>hydrogen OCGT20650700202</t>
  </si>
  <si>
    <t>hydrogen OCGT20650700203</t>
  </si>
  <si>
    <t>hydrogen OCGT20650700204</t>
  </si>
  <si>
    <t>hydrogen OCGT20650700205</t>
  </si>
  <si>
    <t>hydrogen OCGT20650700206</t>
  </si>
  <si>
    <t>hydrogen OCGT20650700207</t>
  </si>
  <si>
    <t>hydrogen OCGT20650700208</t>
  </si>
  <si>
    <t>hydrogen OCGT20650700209</t>
  </si>
  <si>
    <t>hydrogen OCGT20650700210</t>
  </si>
  <si>
    <t>hydrogen OCGT20650700211</t>
  </si>
  <si>
    <t>hydrogen OCGT20650700212</t>
  </si>
  <si>
    <t>hydrogen OCGT20650700213</t>
  </si>
  <si>
    <t>hydrogen OCGT20650700214</t>
  </si>
  <si>
    <t>hydrogen OCGT20650700215</t>
  </si>
  <si>
    <t>hydrogen OCGT20650700216</t>
  </si>
  <si>
    <t>hydrogen OCGT20650700217</t>
  </si>
  <si>
    <t>hydrogen OCGT20650700218</t>
  </si>
  <si>
    <t>hydrogen OCGT20650700219</t>
  </si>
  <si>
    <t>hydrogen OCGT20650700220</t>
  </si>
  <si>
    <t>hydrogen OCGT20650700221</t>
  </si>
  <si>
    <t>hydrogen OCGT20650700222</t>
  </si>
  <si>
    <t>hydrogen OCGT20650700223</t>
  </si>
  <si>
    <t>hydrogen OCGT20650700224</t>
  </si>
  <si>
    <t>hydrogen OCGT20650700225</t>
  </si>
  <si>
    <t>hydrogen OCGT20650700226</t>
  </si>
  <si>
    <t>hydrogen OCGT20650700227</t>
  </si>
  <si>
    <t>hydrogen OCGT20650700228</t>
  </si>
  <si>
    <t>hydrogen OCGT20650700229</t>
  </si>
  <si>
    <t>hydrogen OCGT20650700230</t>
  </si>
  <si>
    <t>hydrogen OCGT20650700231</t>
  </si>
  <si>
    <t>hydrogen OCGT20650700232</t>
  </si>
  <si>
    <t>hydrogen OCGT20650700233</t>
  </si>
  <si>
    <t>hydrogen OCGT20650700234</t>
  </si>
  <si>
    <t>hydrogen OCGT20650700235</t>
  </si>
  <si>
    <t>hydrogen OCGT20650700236</t>
  </si>
  <si>
    <t>hydrogen OCGT20650700237</t>
  </si>
  <si>
    <t>hydrogen OCGT20650700238</t>
  </si>
  <si>
    <t>hydrogen OCGT20650700239</t>
  </si>
  <si>
    <t>hydrogen OCGT20650700240</t>
  </si>
  <si>
    <t>hydrogen OCGT20650700241</t>
  </si>
  <si>
    <t>hydrogen OCGT20650700242</t>
  </si>
  <si>
    <t>hydrogen OCGT20650700243</t>
  </si>
  <si>
    <t>hydrogen OCGT20650700244</t>
  </si>
  <si>
    <t>hydrogen OCGT20650700245</t>
  </si>
  <si>
    <t>hydrogen OCGT20650700246</t>
  </si>
  <si>
    <t>hydrogen OCGT20650700247</t>
  </si>
  <si>
    <t>hydrogen OCGT20650700248</t>
  </si>
  <si>
    <t>hydrogen OCGT20650700249</t>
  </si>
  <si>
    <t>hydrogen OCGT20650700250</t>
  </si>
  <si>
    <t>hydrogen OCGT20650700251</t>
  </si>
  <si>
    <t>hydrogen OCGT20650700252</t>
  </si>
  <si>
    <t>hydrogen OCGT20650700253</t>
  </si>
  <si>
    <t>hydrogen OCGT20650700254</t>
  </si>
  <si>
    <t>hydrogen OCGT20650700255</t>
  </si>
  <si>
    <t>hydrogen OCGT20650700256</t>
  </si>
  <si>
    <t>hydrogen OCGT20650700257</t>
  </si>
  <si>
    <t>hydrogen OCGT20650700258</t>
  </si>
  <si>
    <t>hydrogen OCGT20650700259</t>
  </si>
  <si>
    <t>hydrogen OCGT20650700260</t>
  </si>
  <si>
    <t>hydrogen OCGT20650700261</t>
  </si>
  <si>
    <t>hydrogen OCGT20650700262</t>
  </si>
  <si>
    <t>hydrogen OCGT20650700263</t>
  </si>
  <si>
    <t>hydrogen OCGT20650700264</t>
  </si>
  <si>
    <t>hydrogen OCGT20650700265</t>
  </si>
  <si>
    <t>hydrogen OCGT20650700266</t>
  </si>
  <si>
    <t>hydrogen OCGT20650700267</t>
  </si>
  <si>
    <t>hydrogen OCGT20650700268</t>
  </si>
  <si>
    <t>hydrogen OCGT20650700269</t>
  </si>
  <si>
    <t>hydrogen OCGT20650700270</t>
  </si>
  <si>
    <t>hydrogen OCGT20650700271</t>
  </si>
  <si>
    <t>hydrogen OCGT20650700272</t>
  </si>
  <si>
    <t>hydrogen OCGT20650700273</t>
  </si>
  <si>
    <t>hydrogen OCGT20650700274</t>
  </si>
  <si>
    <t>hydrogen OCGT20650700275</t>
  </si>
  <si>
    <t>hydrogen OCGT20650700276</t>
  </si>
  <si>
    <t>hydrogen OCGT20650700277</t>
  </si>
  <si>
    <t>hydrogen OCGT20650700278</t>
  </si>
  <si>
    <t>hydrogen OCGT20650700279</t>
  </si>
  <si>
    <t>hydrogen OCGT20650700280</t>
  </si>
  <si>
    <t>hydrogen OCGT20650700281</t>
  </si>
  <si>
    <t>hydrogen OCGT20650700282</t>
  </si>
  <si>
    <t>hydrogen OCGT20650700283</t>
  </si>
  <si>
    <t>hydrogen OCGT20650700284</t>
  </si>
  <si>
    <t>hydrogen OCGT20650700285</t>
  </si>
  <si>
    <t>hydrogen OCGT20650700286</t>
  </si>
  <si>
    <t>hydrogen OCGT20650700287</t>
  </si>
  <si>
    <t>hydrogen OCGT20650700288</t>
  </si>
  <si>
    <t>hydrogen OCGT20650700289</t>
  </si>
  <si>
    <t>hydrogen OCGT20650700290</t>
  </si>
  <si>
    <t>hydrogen OCGT20650700291</t>
  </si>
  <si>
    <t>hydrogen OCGT20650700292</t>
  </si>
  <si>
    <t>hydrogen OCGT20650700293</t>
  </si>
  <si>
    <t>hydrogen OCGT20650700294</t>
  </si>
  <si>
    <t>hydrogen OCGT20650700295</t>
  </si>
  <si>
    <t>hydrogen OCGT20650700296</t>
  </si>
  <si>
    <t>hydrogen OCGT20650700297</t>
  </si>
  <si>
    <t>hydrogen OCGT20650700298</t>
  </si>
  <si>
    <t>hydrogen OCGT20650700299</t>
  </si>
  <si>
    <t>hydrogen OCGT20650700300</t>
  </si>
  <si>
    <t>hydrogen OCGT20650700301</t>
  </si>
  <si>
    <t>hydrogen OCGT20650700302</t>
  </si>
  <si>
    <t>hydrogen OCGT20650700303</t>
  </si>
  <si>
    <t>hydrogen OCGT20650700304</t>
  </si>
  <si>
    <t>hydrogen OCGT20650700305</t>
  </si>
  <si>
    <t>hydrogen OCGT20650700306</t>
  </si>
  <si>
    <t>hydrogen OCGT20650700307</t>
  </si>
  <si>
    <t>hydrogen OCGT20650700308</t>
  </si>
  <si>
    <t>hydrogen OCGT20650700309</t>
  </si>
  <si>
    <t>hydrogen OCGT20650700310</t>
  </si>
  <si>
    <t>hydrogen OCGT20650700311</t>
  </si>
  <si>
    <t>hydrogen OCGT20650700312</t>
  </si>
  <si>
    <t>hydrogen OCGT20650700313</t>
  </si>
  <si>
    <t>hydrogen OCGT20650700314</t>
  </si>
  <si>
    <t>hydrogen OCGT20650700315</t>
  </si>
  <si>
    <t>hydrogen OCGT20650700316</t>
  </si>
  <si>
    <t>hydrogen OCGT20650700317</t>
  </si>
  <si>
    <t>hydrogen OCGT20650700318</t>
  </si>
  <si>
    <t>hydrogen OCGT20650700319</t>
  </si>
  <si>
    <t>hydrogen OCGT20650700320</t>
  </si>
  <si>
    <t>hydrogen OCGT20650700321</t>
  </si>
  <si>
    <t>hydrogen OCGT20650700322</t>
  </si>
  <si>
    <t>hydrogen OCGT20650700323</t>
  </si>
  <si>
    <t>hydrogen OCGT20650700324</t>
  </si>
  <si>
    <t>hydrogen OCGT20650700325</t>
  </si>
  <si>
    <t>hydrogen OCGT20650700326</t>
  </si>
  <si>
    <t>hydrogen OCGT20650700327</t>
  </si>
  <si>
    <t>hydrogen OCGT20650700328</t>
  </si>
  <si>
    <t>hydrogen OCGT20650700329</t>
  </si>
  <si>
    <t>hydrogen OCGT20650700330</t>
  </si>
  <si>
    <t>hydrogen OCGT20650700331</t>
  </si>
  <si>
    <t>hydrogen OCGT20650700332</t>
  </si>
  <si>
    <t>hydrogen OCGT20650700333</t>
  </si>
  <si>
    <t>hydrogen OCGT20650700334</t>
  </si>
  <si>
    <t>hydrogen OCGT20650700335</t>
  </si>
  <si>
    <t>hydrogen OCGT20650700336</t>
  </si>
  <si>
    <t>hydrogen OCGT20650700337</t>
  </si>
  <si>
    <t>hydrogen OCGT20650700338</t>
  </si>
  <si>
    <t>hydrogen OCGT20650700339</t>
  </si>
  <si>
    <t>hydrogen OCGT20650700340</t>
  </si>
  <si>
    <t>hydrogen OCGT20650700341</t>
  </si>
  <si>
    <t>hydrogen OCGT20650700342</t>
  </si>
  <si>
    <t>hydrogen OCGT20650700343</t>
  </si>
  <si>
    <t>hydrogen OCGT20650700344</t>
  </si>
  <si>
    <t>hydrogen OCGT20650700345</t>
  </si>
  <si>
    <t>hydrogen OCGT20650700346</t>
  </si>
  <si>
    <t>hydrogen OCGT20650700347</t>
  </si>
  <si>
    <t>hydrogen OCGT20650700348</t>
  </si>
  <si>
    <t>hydrogen OCGT20650700349</t>
  </si>
  <si>
    <t>hydrogen OCGT20650700350</t>
  </si>
  <si>
    <t>hydrogen OCGT20650700351</t>
  </si>
  <si>
    <t>hydrogen OCGT20650700352</t>
  </si>
  <si>
    <t>hydrogen OCGT20650700353</t>
  </si>
  <si>
    <t>hydrogen OCGT20650700354</t>
  </si>
  <si>
    <t>hydrogen OCGT20650700355</t>
  </si>
  <si>
    <t>hydrogen OCGT20650700356</t>
  </si>
  <si>
    <t>hydrogen OCGT20650700357</t>
  </si>
  <si>
    <t>hydrogen OCGT20650700358</t>
  </si>
  <si>
    <t>hydrogen OCGT20650700359</t>
  </si>
  <si>
    <t>hydrogen OCGT20650700360</t>
  </si>
  <si>
    <t>hydrogen OCGT20650700361</t>
  </si>
  <si>
    <t>hydrogen OCGT20650700362</t>
  </si>
  <si>
    <t>hydrogen OCGT20650700363</t>
  </si>
  <si>
    <t>hydrogen OCGT20650700364</t>
  </si>
  <si>
    <t>hydrogen OCGT20650700365</t>
  </si>
  <si>
    <t>hydrogen OCGT20650700366</t>
  </si>
  <si>
    <t>hydrogen OCGT20650700367</t>
  </si>
  <si>
    <t>hydrogen OCGT20650700368</t>
  </si>
  <si>
    <t>hydrogen OCGT20650700369</t>
  </si>
  <si>
    <t>hydrogen OCGT20650700370</t>
  </si>
  <si>
    <t>hydrogen OCGT20650700371</t>
  </si>
  <si>
    <t>hydrogen OCGT20650700372</t>
  </si>
  <si>
    <t>hydrogen OCGT20650700373</t>
  </si>
  <si>
    <t>hydrogen OCGT20650700374</t>
  </si>
  <si>
    <t>hydrogen OCGT20650700375</t>
  </si>
  <si>
    <t>hydrogen OCGT20650700376</t>
  </si>
  <si>
    <t>hydrogen OCGT20650700377</t>
  </si>
  <si>
    <t>hydrogen OCGT20650700378</t>
  </si>
  <si>
    <t>hydrogen OCGT20650700379</t>
  </si>
  <si>
    <t>hydrogen OCGT20650700380</t>
  </si>
  <si>
    <t>hydrogen OCGT20650700381</t>
  </si>
  <si>
    <t>hydrogen OCGT20650700382</t>
  </si>
  <si>
    <t>hydrogen OCGT20650700383</t>
  </si>
  <si>
    <t>hydrogen OCGT20650700384</t>
  </si>
  <si>
    <t>hydrogen OCGT20650700385</t>
  </si>
  <si>
    <t>hydrogen OCGT20650700386</t>
  </si>
  <si>
    <t>hydrogen OCGT20650700387</t>
  </si>
  <si>
    <t>hydrogen OCGT20650700388</t>
  </si>
  <si>
    <t>hydrogen OCGT20650700389</t>
  </si>
  <si>
    <t>hydrogen OCGT20650700390</t>
  </si>
  <si>
    <t>hydrogen OCGT20650700391</t>
  </si>
  <si>
    <t>hydrogen OCGT20650700392</t>
  </si>
  <si>
    <t>hydrogen OCGT20650700393</t>
  </si>
  <si>
    <t>hydrogen OCGT20650700394</t>
  </si>
  <si>
    <t>hydrogen OCGT20650700395</t>
  </si>
  <si>
    <t>hydrogen OCGT20650700396</t>
  </si>
  <si>
    <t>hydrogen OCGT20650700397</t>
  </si>
  <si>
    <t>hydrogen OCGT20650700398</t>
  </si>
  <si>
    <t>hydrogen OCGT20650700399</t>
  </si>
  <si>
    <t>hydrogen OCGT20650700400</t>
  </si>
  <si>
    <t>hydrogen OCGT20650700401</t>
  </si>
  <si>
    <t>hydrogen OCGT20650700402</t>
  </si>
  <si>
    <t>hydrogen OCGT20650700403</t>
  </si>
  <si>
    <t>hydrogen OCGT20650700404</t>
  </si>
  <si>
    <t>hydrogen OCGT20650700405</t>
  </si>
  <si>
    <t>hydrogen OCGT20650700406</t>
  </si>
  <si>
    <t>hydrogen OCGT20650700407</t>
  </si>
  <si>
    <t>hydrogen OCGT20650700408</t>
  </si>
  <si>
    <t>hydrogen OCGT20650700409</t>
  </si>
  <si>
    <t>hydrogen OCGT20650700410</t>
  </si>
  <si>
    <t>hydrogen OCGT20650700411</t>
  </si>
  <si>
    <t>hydrogen OCGT20650700412</t>
  </si>
  <si>
    <t>hydrogen OCGT20650700413</t>
  </si>
  <si>
    <t>hydrogen OCGT20650700414</t>
  </si>
  <si>
    <t>hydrogen OCGT20650700415</t>
  </si>
  <si>
    <t>hydrogen OCGT20650700416</t>
  </si>
  <si>
    <t>hydrogen OCGT20650700417</t>
  </si>
  <si>
    <t>hydrogen OCGT20650700418</t>
  </si>
  <si>
    <t>hydrogen OCGT20650700419</t>
  </si>
  <si>
    <t>hydrogen OCGT20650700420</t>
  </si>
  <si>
    <t>hydrogen OCGT20650700421</t>
  </si>
  <si>
    <t>hydrogen OCGT20650700422</t>
  </si>
  <si>
    <t>hydrogen OCGT20650700423</t>
  </si>
  <si>
    <t>hydrogen OCGT20650700424</t>
  </si>
  <si>
    <t>hydrogen OCGT20650700425</t>
  </si>
  <si>
    <t>hydrogen OCGT20650700426</t>
  </si>
  <si>
    <t>hydrogen OCGT20650700427</t>
  </si>
  <si>
    <t>hydrogen OCGT20650700428</t>
  </si>
  <si>
    <t>hydrogen OCGT20650700429</t>
  </si>
  <si>
    <t>hydrogen OCGT20650700430</t>
  </si>
  <si>
    <t>hydrogen OCGT20650700431</t>
  </si>
  <si>
    <t>hydrogen OCGT20650700432</t>
  </si>
  <si>
    <t>hydrogen OCGT20650700433</t>
  </si>
  <si>
    <t>hydrogen OCGT20650700434</t>
  </si>
  <si>
    <t>hydrogen OCGT20650700435</t>
  </si>
  <si>
    <t>hydrogen OCGT20650700436</t>
  </si>
  <si>
    <t>hydrogen OCGT20650700437</t>
  </si>
  <si>
    <t>hydrogen OCGT20650700438</t>
  </si>
  <si>
    <t>hydrogen OCGT20650700439</t>
  </si>
  <si>
    <t>hydrogen OCGT20650700440</t>
  </si>
  <si>
    <t>hydrogen OCGT20650700441</t>
  </si>
  <si>
    <t>hydrogen OCGT20650700442</t>
  </si>
  <si>
    <t>hydrogen OCGT20650700443</t>
  </si>
  <si>
    <t>hydrogen OCGT20650700444</t>
  </si>
  <si>
    <t>hydrogen OCGT20650700445</t>
  </si>
  <si>
    <t>hydrogen OCGT20650700446</t>
  </si>
  <si>
    <t>hydrogen OCGT20650700447</t>
  </si>
  <si>
    <t>hydrogen OCGT20650700448</t>
  </si>
  <si>
    <t>hydrogen OCGT20650700449</t>
  </si>
  <si>
    <t>hydrogen OCGT20650700450</t>
  </si>
  <si>
    <t>hydrogen OCGT20650700451</t>
  </si>
  <si>
    <t>hydrogen OCGT20650700452</t>
  </si>
  <si>
    <t>hydrogen OCGT20650700453</t>
  </si>
  <si>
    <t>hydrogen OCGT20650700454</t>
  </si>
  <si>
    <t>hydrogen OCGT20650700455</t>
  </si>
  <si>
    <t>hydrogen OCGT20650700456</t>
  </si>
  <si>
    <t>hydrogen OCGT20650700457</t>
  </si>
  <si>
    <t>hydrogen OCGT20650700458</t>
  </si>
  <si>
    <t>hydrogen OCGT20650700459</t>
  </si>
  <si>
    <t>hydrogen OCGT20650700460</t>
  </si>
  <si>
    <t>hydrogen OCGT20650700461</t>
  </si>
  <si>
    <t>hydrogen OCGT20650700462</t>
  </si>
  <si>
    <t>hydrogen OCGT20650700463</t>
  </si>
  <si>
    <t>hydrogen OCGT20650700464</t>
  </si>
  <si>
    <t>hydrogen OCGT20650700465</t>
  </si>
  <si>
    <t>hydrogen OCGT20650700466</t>
  </si>
  <si>
    <t>hydrogen OCGT20650700467</t>
  </si>
  <si>
    <t>hydrogen OCGT20650700468</t>
  </si>
  <si>
    <t>hydrogen OCGT20650700469</t>
  </si>
  <si>
    <t>hydrogen OCGT20650700470</t>
  </si>
  <si>
    <t>hydrogen OCGT20650700471</t>
  </si>
  <si>
    <t>hydrogen OCGT20650700472</t>
  </si>
  <si>
    <t>hydrogen OCGT20650700473</t>
  </si>
  <si>
    <t>hydrogen OCGT20650700474</t>
  </si>
  <si>
    <t>hydrogen OCGT20650700475</t>
  </si>
  <si>
    <t>hydrogen OCGT20650700476</t>
  </si>
  <si>
    <t>hydrogen OCGT20650700477</t>
  </si>
  <si>
    <t>hydrogen OCGT20650700478</t>
  </si>
  <si>
    <t>hydrogen OCGT20650700479</t>
  </si>
  <si>
    <t>hydrogen OCGT20650700480</t>
  </si>
  <si>
    <t>hydrogen OCGT20650700481</t>
  </si>
  <si>
    <t>hydrogen OCGT20650700482</t>
  </si>
  <si>
    <t>hydrogen OCGT20650700483</t>
  </si>
  <si>
    <t>hydrogen OCGT20650700484</t>
  </si>
  <si>
    <t>hydrogen OCGT20650700485</t>
  </si>
  <si>
    <t>hydrogen OCGT20650700486</t>
  </si>
  <si>
    <t>hydrogen OCGT20650700487</t>
  </si>
  <si>
    <t>hydrogen OCGT20650700488</t>
  </si>
  <si>
    <t>hydrogen OCGT20650700489</t>
  </si>
  <si>
    <t>hydrogen OCGT20650700490</t>
  </si>
  <si>
    <t>hydrogen OCGT20650700491</t>
  </si>
  <si>
    <t>hydrogen OCGT20650700492</t>
  </si>
  <si>
    <t>hydrogen OCGT20650700493</t>
  </si>
  <si>
    <t>hydrogen OCGT20650700494</t>
  </si>
  <si>
    <t>hydrogen OCGT20650700495</t>
  </si>
  <si>
    <t>hydrogen OCGT20650700496</t>
  </si>
  <si>
    <t>hydrogen OCGT20650700497</t>
  </si>
  <si>
    <t>hydrogen OCGT20650700498</t>
  </si>
  <si>
    <t>hydrogen OCGT20650700499</t>
  </si>
  <si>
    <t>hydrogen OCGT20650700500</t>
  </si>
  <si>
    <t>hydrogen OCGT20650700501</t>
  </si>
  <si>
    <t>hydrogen OCGT20650700502</t>
  </si>
  <si>
    <t>hydrogen OCGT20650700503</t>
  </si>
  <si>
    <t>hydrogen OCGT20650700504</t>
  </si>
  <si>
    <t>hydrogen OCGT20650700505</t>
  </si>
  <si>
    <t>hydrogen OCGT20650700506</t>
  </si>
  <si>
    <t>hydrogen OCGT20650700507</t>
  </si>
  <si>
    <t>hydrogen OCGT20650700508</t>
  </si>
  <si>
    <t>hydrogen OCGT20650700509</t>
  </si>
  <si>
    <t>hydrogen OCGT20650700510</t>
  </si>
  <si>
    <t>hydrogen OCGT20650700511</t>
  </si>
  <si>
    <t>hydrogen OCGT20650700512</t>
  </si>
  <si>
    <t>hydrogen OCGT20650700513</t>
  </si>
  <si>
    <t>hydrogen OCGT20650700514</t>
  </si>
  <si>
    <t>hydrogen OCGT20650700515</t>
  </si>
  <si>
    <t>hydrogen OCGT20650700516</t>
  </si>
  <si>
    <t>hydrogen OCGT20650700517</t>
  </si>
  <si>
    <t>hydrogen OCGT20650700518</t>
  </si>
  <si>
    <t>hydrogen OCGT20650700519</t>
  </si>
  <si>
    <t>hydrogen OCGT20650700520</t>
  </si>
  <si>
    <t>hydrogen OCGT20650700521</t>
  </si>
  <si>
    <t>hydrogen OCGT20650700522</t>
  </si>
  <si>
    <t>hydrogen OCGT20650700523</t>
  </si>
  <si>
    <t>hydrogen OCGT20650700524</t>
  </si>
  <si>
    <t>hydrogen OCGT20650700525</t>
  </si>
  <si>
    <t>hydrogen OCGT20650700526</t>
  </si>
  <si>
    <t>hydrogen OCGT20650700527</t>
  </si>
  <si>
    <t>hydrogen OCGT20650700528</t>
  </si>
  <si>
    <t>hydrogen OCGT20650700529</t>
  </si>
  <si>
    <t>hydrogen OCGT20650700530</t>
  </si>
  <si>
    <t>hydrogen OCGT20650700531</t>
  </si>
  <si>
    <t>hydrogen OCGT20650700532</t>
  </si>
  <si>
    <t>hydrogen OCGT20650700533</t>
  </si>
  <si>
    <t>hydrogen OCGT20650700534</t>
  </si>
  <si>
    <t>hydrogen OCGT20650700535</t>
  </si>
  <si>
    <t>hydrogen OCGT20650700536</t>
  </si>
  <si>
    <t>hydrogen OCGT20650700537</t>
  </si>
  <si>
    <t>hydrogen OCGT20650700538</t>
  </si>
  <si>
    <t>hydrogen OCGT20650700539</t>
  </si>
  <si>
    <t>hydrogen OCGT20650700540</t>
  </si>
  <si>
    <t>hydrogen OCGT20650700541</t>
  </si>
  <si>
    <t>hydrogen OCGT20650700542</t>
  </si>
  <si>
    <t>hydrogen OCGT20650700543</t>
  </si>
  <si>
    <t>hydrogen OCGT20650700544</t>
  </si>
  <si>
    <t>hydrogen OCGT20650700545</t>
  </si>
  <si>
    <t>hydrogen OCGT20650700546</t>
  </si>
  <si>
    <t>hydrogen OCGT20650700547</t>
  </si>
  <si>
    <t>hydrogen OCGT20650700548</t>
  </si>
  <si>
    <t>hydrogen OCGT20650700549</t>
  </si>
  <si>
    <t>hydrogen OCGT20650700550</t>
  </si>
  <si>
    <t>hydrogen OCGT20650700551</t>
  </si>
  <si>
    <t>hydrogen OCGT20650700552</t>
  </si>
  <si>
    <t>hydrogen OCGT20650700553</t>
  </si>
  <si>
    <t>hydrogen OCGT20650700554</t>
  </si>
  <si>
    <t>hydrogen OCGT20650700555</t>
  </si>
  <si>
    <t>hydrogen OCGT20650700556</t>
  </si>
  <si>
    <t>hydrogen OCGT20650700557</t>
  </si>
  <si>
    <t>hydrogen OCGT20650700558</t>
  </si>
  <si>
    <t>hydrogen OCGT20650700559</t>
  </si>
  <si>
    <t>hydrogen OCGT20650700560</t>
  </si>
  <si>
    <t>hydrogen OCGT20650700561</t>
  </si>
  <si>
    <t>hydrogen OCGT20650700562</t>
  </si>
  <si>
    <t>hydrogen OCGT20650700563</t>
  </si>
  <si>
    <t>hydrogen OCGT20650700564</t>
  </si>
  <si>
    <t>hydrogen OCGT20650700565</t>
  </si>
  <si>
    <t>hydrogen OCGT20650700566</t>
  </si>
  <si>
    <t>hydrogen OCGT20650700567</t>
  </si>
  <si>
    <t>hydrogen OCGT20650700568</t>
  </si>
  <si>
    <t>hydrogen OCGT20650700569</t>
  </si>
  <si>
    <t>hydrogen OCGT20650700570</t>
  </si>
  <si>
    <t>hydrogen OCGT20650700571</t>
  </si>
  <si>
    <t>hydrogen OCGT20650700572</t>
  </si>
  <si>
    <t>hydrogen OCGT20650700573</t>
  </si>
  <si>
    <t>hydrogen OCGT20650700574</t>
  </si>
  <si>
    <t>hydrogen OCGT20650700575</t>
  </si>
  <si>
    <t>hydrogen OCGT20650700576</t>
  </si>
  <si>
    <t>hydrogen OCGT20650700577</t>
  </si>
  <si>
    <t>hydrogen OCGT20650700578</t>
  </si>
  <si>
    <t>hydrogen OCGT20650700579</t>
  </si>
  <si>
    <t>hydrogen OCGT20650700580</t>
  </si>
  <si>
    <t>hydrogen OCGT20650700581</t>
  </si>
  <si>
    <t>hydrogen OCGT20650700582</t>
  </si>
  <si>
    <t>hydrogen OCGT20650700583</t>
  </si>
  <si>
    <t>hydrogen OCGT20650700584</t>
  </si>
  <si>
    <t>hydrogen OCGT20650700585</t>
  </si>
  <si>
    <t>hydrogen OCGT20650700586</t>
  </si>
  <si>
    <t>hydrogen OCGT20650700587</t>
  </si>
  <si>
    <t>hydrogen OCGT20650700588</t>
  </si>
  <si>
    <t>hydrogen OCGT20650700589</t>
  </si>
  <si>
    <t>hydrogen OCGT20650700590</t>
  </si>
  <si>
    <t>hydrogen OCGT20650700591</t>
  </si>
  <si>
    <t>hydrogen OCGT20650700592</t>
  </si>
  <si>
    <t>hydrogen OCGT20650700593</t>
  </si>
  <si>
    <t>hydrogen OCGT20650700594</t>
  </si>
  <si>
    <t>hydrogen OCGT20650700595</t>
  </si>
  <si>
    <t>hydrogen OCGT20650700596</t>
  </si>
  <si>
    <t>hydrogen OCGT20650700597</t>
  </si>
  <si>
    <t>hydrogen OCGT20650700598</t>
  </si>
  <si>
    <t>hydrogen OCGT20650700599</t>
  </si>
  <si>
    <t>hydrogen OCGT20650700600</t>
  </si>
  <si>
    <t>hydrogen OCGT20650700601</t>
  </si>
  <si>
    <t>hydrogen OCGT20650700602</t>
  </si>
  <si>
    <t>hydrogen OCGT20650700603</t>
  </si>
  <si>
    <t>hydrogen OCGT20650700604</t>
  </si>
  <si>
    <t>hydrogen OCGT20650700605</t>
  </si>
  <si>
    <t>hydrogen OCGT20650700606</t>
  </si>
  <si>
    <t>hydrogen OCGT20650700607</t>
  </si>
  <si>
    <t>hydrogen OCGT20650700608</t>
  </si>
  <si>
    <t>hydrogen OCGT20650700609</t>
  </si>
  <si>
    <t>hydrogen OCGT20650700610</t>
  </si>
  <si>
    <t>hydrogen OCGT20650700611</t>
  </si>
  <si>
    <t>hydrogen OCGT20650700612</t>
  </si>
  <si>
    <t>hydrogen OCGT20650700613</t>
  </si>
  <si>
    <t>hydrogen OCGT20650700614</t>
  </si>
  <si>
    <t>hydrogen OCGT20650700615</t>
  </si>
  <si>
    <t>hydrogen OCGT20650700616</t>
  </si>
  <si>
    <t>hydrogen OCGT20650700617</t>
  </si>
  <si>
    <t>hydrogen OCGT20650700618</t>
  </si>
  <si>
    <t>hydrogen OCGT20650700619</t>
  </si>
  <si>
    <t>hydrogen OCGT20650700620</t>
  </si>
  <si>
    <t>hydrogen OCGT20650700621</t>
  </si>
  <si>
    <t>hydrogen OCGT20650700622</t>
  </si>
  <si>
    <t>hydrogen OCGT20650700623</t>
  </si>
  <si>
    <t>hydrogen OCGT20650700624</t>
  </si>
  <si>
    <t>hydrogen OCGT20650700625</t>
  </si>
  <si>
    <t>hydrogen OCGT20650700626</t>
  </si>
  <si>
    <t>hydrogen OCGT20650700627</t>
  </si>
  <si>
    <t>hydrogen OCGT20650700628</t>
  </si>
  <si>
    <t>hydrogen OCGT20650700629</t>
  </si>
  <si>
    <t>hydrogen OCGT20650700630</t>
  </si>
  <si>
    <t>hydrogen OCGT20650700631</t>
  </si>
  <si>
    <t>hydrogen OCGT20650700632</t>
  </si>
  <si>
    <t>hydrogen OCGT20650700633</t>
  </si>
  <si>
    <t>hydrogen OCGT20650700634</t>
  </si>
  <si>
    <t>hydrogen OCGT20650700635</t>
  </si>
  <si>
    <t>hydrogen OCGT20650700636</t>
  </si>
  <si>
    <t>hydrogen OCGT20650700637</t>
  </si>
  <si>
    <t>hydrogen OCGT20650700638</t>
  </si>
  <si>
    <t>hydrogen OCGT20650700639</t>
  </si>
  <si>
    <t>hydrogen OCGT20650700640</t>
  </si>
  <si>
    <t>hydrogen OCGT20650700641</t>
  </si>
  <si>
    <t>hydrogen OCGT20650700642</t>
  </si>
  <si>
    <t>hydrogen OCGT20650700643</t>
  </si>
  <si>
    <t>hydrogen OCGT20650700644</t>
  </si>
  <si>
    <t>hydrogen OCGT20650700645</t>
  </si>
  <si>
    <t>hydrogen OCGT20650700646</t>
  </si>
  <si>
    <t>hydrogen OCGT20650700647</t>
  </si>
  <si>
    <t>hydrogen OCGT20650700648</t>
  </si>
  <si>
    <t>hydrogen OCGT20650700649</t>
  </si>
  <si>
    <t>hydrogen OCGT20650700650</t>
  </si>
  <si>
    <t>Wind Onshore20651900147</t>
  </si>
  <si>
    <t>Wind Onshore20651900148</t>
  </si>
  <si>
    <t>vol</t>
  </si>
  <si>
    <t>Wind Offshore20631800142</t>
  </si>
  <si>
    <t>Wind Offshore20651800163</t>
  </si>
  <si>
    <t>Wind Onshore20651900165</t>
  </si>
  <si>
    <t>Wind Offshore20671800179</t>
  </si>
  <si>
    <t>hydrogen OCGT20680700189</t>
  </si>
  <si>
    <t>Solar PV large20681600188</t>
  </si>
  <si>
    <t>Wind Offshore20681800183</t>
  </si>
  <si>
    <t>Solar PV large20691600195</t>
  </si>
  <si>
    <t>Wind Onshore20691900196</t>
  </si>
  <si>
    <t>hydrogen OCGT20700700205</t>
  </si>
  <si>
    <t>Solar PV large20711600214</t>
  </si>
  <si>
    <t>Wind Offshore20711800213</t>
  </si>
  <si>
    <t>hydrogen OCGT20720700223</t>
  </si>
  <si>
    <t>Solar PV large20721600222</t>
  </si>
  <si>
    <t>Wind Offshore20721800217</t>
  </si>
  <si>
    <t>hydrogen OCGT20730700234</t>
  </si>
  <si>
    <t>Solar PV large20731600233</t>
  </si>
  <si>
    <t>Wind Offshore20731800232</t>
  </si>
  <si>
    <t>Wind Onshore20741900237</t>
  </si>
  <si>
    <t>hydrogen OCGT20750700249</t>
  </si>
  <si>
    <t>Lithium ion battery20751100247</t>
  </si>
  <si>
    <t>Wind Offshore20751800248</t>
  </si>
  <si>
    <t>Solar PV large20771600252</t>
  </si>
  <si>
    <t>Wind Offshore20771800253</t>
  </si>
  <si>
    <t>Solar PV large20781600258</t>
  </si>
  <si>
    <t>Wind Offshore20781800259</t>
  </si>
  <si>
    <t>hydrogen OCGT20790700271</t>
  </si>
  <si>
    <t>Wind Offshore20791800269</t>
  </si>
  <si>
    <t>Wind Onshore20791900270</t>
  </si>
  <si>
    <t>hydrogen OCGT20800700274</t>
  </si>
  <si>
    <t>Wind Offshore20621800127</t>
  </si>
  <si>
    <t>Solar PV large20671600180</t>
  </si>
  <si>
    <t>Solar PV large20921600351</t>
  </si>
  <si>
    <t>Wind Offshore20921800350</t>
  </si>
  <si>
    <t>Wind Onshore20921900352</t>
  </si>
  <si>
    <t>clearing price  -3658.5577731092417</t>
  </si>
  <si>
    <t>hydrogen OCGT20820700277</t>
  </si>
  <si>
    <t>20680700189  last ACCEPTED  19500.0  8579.291088824</t>
  </si>
  <si>
    <t>clearing price  8579.291088824</t>
  </si>
  <si>
    <t>total_supply 19500.0</t>
  </si>
  <si>
    <t>Name</t>
  </si>
  <si>
    <t>max_subscribed_percentage</t>
  </si>
  <si>
    <t>cummulative</t>
  </si>
  <si>
    <t>dummy demand curve</t>
  </si>
  <si>
    <t>CM</t>
  </si>
  <si>
    <t>peak demand</t>
  </si>
  <si>
    <t xml:space="preserve"> minus 11% voluntary demand</t>
  </si>
  <si>
    <t>CS with DSR</t>
  </si>
  <si>
    <t>CS without DSR</t>
  </si>
  <si>
    <t xml:space="preserve">year 4 </t>
  </si>
  <si>
    <t>hydrogen OCGT20540700078</t>
  </si>
  <si>
    <t>hydrogen OCGT20550700081</t>
  </si>
  <si>
    <t>hydrogen OCGT20570700087</t>
  </si>
  <si>
    <t>Wind Offshore20571800086</t>
  </si>
  <si>
    <t>Solar PV large20581600093</t>
  </si>
  <si>
    <t>Solar PV large20591600103</t>
  </si>
  <si>
    <t>Wind Offshore20591800102</t>
  </si>
  <si>
    <t>nan</t>
  </si>
  <si>
    <t xml:space="preserve">year 5 </t>
  </si>
  <si>
    <t xml:space="preserve">bid year 5 </t>
  </si>
  <si>
    <t>clearing_price 38886.2</t>
  </si>
  <si>
    <t>total_supply_volume 21800.0</t>
  </si>
  <si>
    <t>hydrogen OCGT20540700071</t>
  </si>
  <si>
    <t>Lithium ion battery20541100074</t>
  </si>
  <si>
    <t>change price and volume</t>
  </si>
  <si>
    <t>Lithium ion battery20541100072</t>
  </si>
  <si>
    <t>estimated</t>
  </si>
  <si>
    <t>hydrogen OCGT20550700075</t>
  </si>
  <si>
    <t>20281600026not in capacity market pp age: 23</t>
  </si>
  <si>
    <t>20271600027not in capacity market pp age: 24</t>
  </si>
  <si>
    <t>20291600028not in capacity market pp age: 22</t>
  </si>
  <si>
    <t>20290700058not in capacity market pp age: 22</t>
  </si>
  <si>
    <t>20300700059not in capacity market pp age: 21</t>
  </si>
  <si>
    <t>hydrogen OCGT20550700073</t>
  </si>
  <si>
    <t>clearing_price 44047.529</t>
  </si>
  <si>
    <t>total_supply_volume 22510.0</t>
  </si>
  <si>
    <t>20321600030not in capacity market pp age: 24</t>
  </si>
  <si>
    <t>20331600031not in capacity market pp age: 23</t>
  </si>
  <si>
    <t>20341600032not in capacity market pp age: 22</t>
  </si>
  <si>
    <t>20351600033not in capacity market pp age: 21</t>
  </si>
  <si>
    <t>20281800047not in capacity market pp age: 28</t>
  </si>
  <si>
    <t>20301800048not in capacity market pp age: 26</t>
  </si>
  <si>
    <t>20320700060not in capacity market pp age: 24</t>
  </si>
  <si>
    <t>20340700061not in capacity market pp age: 22</t>
  </si>
  <si>
    <t>not accepted last supply bid</t>
  </si>
  <si>
    <t>clearing_price 58603.439</t>
  </si>
  <si>
    <t>total_supply_volume 25260.0</t>
  </si>
  <si>
    <t>capacity_market_price 58603.439</t>
  </si>
  <si>
    <t>ProducerNL invests in technology hydrogen OCGT at tick 6, with id20600700163 :</t>
  </si>
  <si>
    <t>saving continue to continue.txt</t>
  </si>
  <si>
    <t>finished emlab</t>
  </si>
  <si>
    <t>Lithium ion battery20501100073</t>
  </si>
  <si>
    <t>hydrogen OCGT20540700076</t>
  </si>
  <si>
    <t>hydrogen OCGT20550700079</t>
  </si>
  <si>
    <t>Wind Offshore20561800083</t>
  </si>
  <si>
    <t>hydrogen OCGT20570700095</t>
  </si>
  <si>
    <t>Solar PV large20571600094</t>
  </si>
  <si>
    <t>Solar PV large20581600104</t>
  </si>
  <si>
    <t>Wind Offshore20581800103</t>
  </si>
  <si>
    <t>Solar PV large20591600110</t>
  </si>
  <si>
    <t>hydrogen OCGT20600700116</t>
  </si>
  <si>
    <t>hydrogen OCGT20600700120</t>
  </si>
  <si>
    <t>hydrogen OCGT20600700121</t>
  </si>
  <si>
    <t>hydrogen OCGT20600700122</t>
  </si>
  <si>
    <t>hydrogen OCGT20600700123</t>
  </si>
  <si>
    <t>hydrogen OCGT20600700124</t>
  </si>
  <si>
    <t>hydrogen OCGT20600700125</t>
  </si>
  <si>
    <t>hydrogen OCGT20600700126</t>
  </si>
  <si>
    <t>hydrogen OCGT20600700127</t>
  </si>
  <si>
    <t>hydrogen OCGT20600700128</t>
  </si>
  <si>
    <t>hydrogen OCGT20600700129</t>
  </si>
  <si>
    <t>hydrogen OCGT20600700130</t>
  </si>
  <si>
    <t>hydrogen OCGT20600700131</t>
  </si>
  <si>
    <t>hydrogen OCGT20600700132</t>
  </si>
  <si>
    <t>hydrogen OCGT20600700133</t>
  </si>
  <si>
    <t>hydrogen OCGT20600700134</t>
  </si>
  <si>
    <t>hydrogen OCGT20600700135</t>
  </si>
  <si>
    <t>hydrogen OCGT20600700136</t>
  </si>
  <si>
    <t>hydrogen OCGT20600700137</t>
  </si>
  <si>
    <t>hydrogen OCGT20600700138</t>
  </si>
  <si>
    <t>hydrogen OCGT20600700139</t>
  </si>
  <si>
    <t>hydrogen OCGT20600700140</t>
  </si>
  <si>
    <t>hydrogen OCGT20600700141</t>
  </si>
  <si>
    <t>hydrogen OCGT20600700142</t>
  </si>
  <si>
    <t>hydrogen OCGT20600700143</t>
  </si>
  <si>
    <t>hydrogen OCGT20600700144</t>
  </si>
  <si>
    <t>hydrogen OCGT20600700145</t>
  </si>
  <si>
    <t>hydrogen OCGT20600700146</t>
  </si>
  <si>
    <t>hydrogen OCGT20600700147</t>
  </si>
  <si>
    <t>hydrogen OCGT20600700148</t>
  </si>
  <si>
    <t>hydrogen OCGT20600700149</t>
  </si>
  <si>
    <t>hydrogen OCGT20600700150</t>
  </si>
  <si>
    <t>hydrogen OCGT20600700151</t>
  </si>
  <si>
    <t>hydrogen OCGT20600700152</t>
  </si>
  <si>
    <t>hydrogen OCGT20600700153</t>
  </si>
  <si>
    <t>hydrogen OCGT20600700154</t>
  </si>
  <si>
    <t>hydrogen OCGT20600700155</t>
  </si>
  <si>
    <t>hydrogen OCGT20600700156</t>
  </si>
  <si>
    <t>hydrogen OCGT20600700157</t>
  </si>
  <si>
    <t>hydrogen OCGT20600700158</t>
  </si>
  <si>
    <t>hydrogen OCGT20600700159</t>
  </si>
  <si>
    <t>hydrogen OCGT20600700160</t>
  </si>
  <si>
    <t>hydrogen OCGT20600700161</t>
  </si>
  <si>
    <t>hydrogen OCGT20600700162</t>
  </si>
  <si>
    <t>Solar PV large20601600114</t>
  </si>
  <si>
    <t>Solar PV large20601600115</t>
  </si>
  <si>
    <t>Solar PV large20601600117</t>
  </si>
  <si>
    <t>Solar PV large20601600118</t>
  </si>
  <si>
    <t>Solar PV large20601600119</t>
  </si>
  <si>
    <t>Wind Offshore20601800111</t>
  </si>
  <si>
    <t>Wind Offshore20601800112</t>
  </si>
  <si>
    <t>Wind Offshore20601800113</t>
  </si>
  <si>
    <t>clearing_price 32723.0</t>
  </si>
  <si>
    <t>Wind Offshore20651800160</t>
  </si>
  <si>
    <t>Wind Onshore20651900167</t>
  </si>
  <si>
    <t>Wind Offshore20661800176</t>
  </si>
  <si>
    <t>hydrogen OCGT20700700211</t>
  </si>
  <si>
    <t>Solar PV large20701600210</t>
  </si>
  <si>
    <t>Wind Offshore20701800209</t>
  </si>
  <si>
    <t>Solar PV large20711600216</t>
  </si>
  <si>
    <t>hydrogen OCGT20720700228</t>
  </si>
  <si>
    <t>Solar PV large20721600227</t>
  </si>
  <si>
    <t>Wind Offshore20721800226</t>
  </si>
  <si>
    <t>hydrogen OCGT20730700231</t>
  </si>
  <si>
    <t>hydrogen OCGT20740700238</t>
  </si>
  <si>
    <t>Lithium ion battery20741100241</t>
  </si>
  <si>
    <t>Wind Offshore20741800242</t>
  </si>
  <si>
    <t>Wind Onshore20741900243</t>
  </si>
  <si>
    <t>Wind Offshore20751800244</t>
  </si>
  <si>
    <t>Wind Offshore20761800248</t>
  </si>
  <si>
    <t>Wind Offshore20781800258</t>
  </si>
  <si>
    <t>Lithium ion battery20791100264</t>
  </si>
  <si>
    <t>Wind Onshore20791900265</t>
  </si>
  <si>
    <t>hydrogen OCGT20800700268</t>
  </si>
  <si>
    <t>hydrogen OCGT20810700269</t>
  </si>
  <si>
    <t>hydrogen OCGT20820700276</t>
  </si>
  <si>
    <t>Solar PV large20821600275</t>
  </si>
  <si>
    <t>Solar PV large20831600282</t>
  </si>
  <si>
    <t>hydrogen OCGT20840700291</t>
  </si>
  <si>
    <t>Solar PV large20841600290</t>
  </si>
  <si>
    <t>Solar PV large20851600297</t>
  </si>
  <si>
    <t>Solar PV large20861600307</t>
  </si>
  <si>
    <t>Wind Offshore20861800306</t>
  </si>
  <si>
    <t>Solar PV large20871600314</t>
  </si>
  <si>
    <t>Wind Offshore20871800308</t>
  </si>
  <si>
    <t>hydrogen OCGT20880700327</t>
  </si>
  <si>
    <t>Solar PV large20881600326</t>
  </si>
  <si>
    <t>Wind Offshore20881800325</t>
  </si>
  <si>
    <t>Solar PV large20891600333</t>
  </si>
  <si>
    <t>hydrogen OCGT20900700346</t>
  </si>
  <si>
    <t>Solar PV large20901600345</t>
  </si>
  <si>
    <t>Wind Offshore20901800344</t>
  </si>
  <si>
    <t>Solar PV large20911600351</t>
  </si>
  <si>
    <t>Solar PV large20921600362</t>
  </si>
  <si>
    <t>Wind Offshore20921800361</t>
  </si>
  <si>
    <t>Wind Onshore20921900363</t>
  </si>
  <si>
    <t>hydrogen OCGT20930700371</t>
  </si>
  <si>
    <t>Solar PV large20931600370</t>
  </si>
  <si>
    <t>clearing_price 8573.04160143638</t>
  </si>
  <si>
    <t>total_supply_volume 21260.0</t>
  </si>
  <si>
    <t>Solar PV large20501600075</t>
  </si>
  <si>
    <t>Solar PV large20501600076</t>
  </si>
  <si>
    <t>Solar PV large20501600078</t>
  </si>
  <si>
    <t>hydrogen OCGT30</t>
  </si>
  <si>
    <t>hydrogen OCGT31</t>
  </si>
  <si>
    <t>hydrogen OCGT32</t>
  </si>
  <si>
    <t>hydrogen OCGT33</t>
  </si>
  <si>
    <t>hydrogen OCGT34</t>
  </si>
  <si>
    <t>hydrogen OCGT35</t>
  </si>
  <si>
    <t>hydrogen OCGT36</t>
  </si>
  <si>
    <t>hydrogen OCGT37</t>
  </si>
  <si>
    <t>hydrogen OCGT38</t>
  </si>
  <si>
    <t>hydrogen CCGT39</t>
  </si>
  <si>
    <t>Nuclear40</t>
  </si>
  <si>
    <t>Solar PV large48</t>
  </si>
  <si>
    <t>Solar PV large49</t>
  </si>
  <si>
    <t>Solar PV large50</t>
  </si>
  <si>
    <t>Solar PV large51</t>
  </si>
  <si>
    <t>Solar PV large52</t>
  </si>
  <si>
    <t>Solar PV large53</t>
  </si>
  <si>
    <t>Solar PV large54</t>
  </si>
  <si>
    <t>Solar PV large55</t>
  </si>
  <si>
    <t>Solar PV large56</t>
  </si>
  <si>
    <t>Solar PV large57</t>
  </si>
  <si>
    <t>Solar PV large58</t>
  </si>
  <si>
    <t>Solar PV large59</t>
  </si>
  <si>
    <t>Solar PV large60</t>
  </si>
  <si>
    <t>Wind Offshore61</t>
  </si>
  <si>
    <t>Wind Offshore62</t>
  </si>
  <si>
    <t>Wind Offshore63</t>
  </si>
  <si>
    <t>Wind Offshore64</t>
  </si>
  <si>
    <t>Wind Offshore65</t>
  </si>
  <si>
    <t>Wind Offshore66</t>
  </si>
  <si>
    <t>Wind Offshore67</t>
  </si>
  <si>
    <t>Wind Offshore68</t>
  </si>
  <si>
    <t>Wind Offshore69</t>
  </si>
  <si>
    <t>Wind Offshore70</t>
  </si>
  <si>
    <t>Wind Offshore71</t>
  </si>
  <si>
    <t>Wind Offshore72</t>
  </si>
  <si>
    <t>Wind Onshore73</t>
  </si>
  <si>
    <t>Wind Onshore74</t>
  </si>
  <si>
    <t>Wind Onshore75</t>
  </si>
  <si>
    <t>Wind Onshore76</t>
  </si>
  <si>
    <t>Wind Onshore77</t>
  </si>
  <si>
    <t>Biofuel78</t>
  </si>
  <si>
    <t>Lithium ion battery 479</t>
  </si>
  <si>
    <t>Lithium ion battery 480</t>
  </si>
  <si>
    <t>Lithium ion battery 481</t>
  </si>
  <si>
    <t>Lithium ion battery 482</t>
  </si>
  <si>
    <t>Lithium ion battery 483</t>
  </si>
  <si>
    <t>Solar PV large20511600079</t>
  </si>
  <si>
    <t>Solar PV large20521600084</t>
  </si>
  <si>
    <t>Wind Onshore20531900085</t>
  </si>
  <si>
    <t>Wind Onshore20531900086</t>
  </si>
  <si>
    <t>Wind Onshore20531900087</t>
  </si>
  <si>
    <t>hydrogen OCGT20530700099</t>
  </si>
  <si>
    <t>Solar PV large20531600097</t>
  </si>
  <si>
    <t>Wind Onshore20531900098</t>
  </si>
  <si>
    <t>hydrogen OCGT20550700103</t>
  </si>
  <si>
    <t>hydrogen OCGT20570700107</t>
  </si>
  <si>
    <t>Wind Offshore20571800106</t>
  </si>
  <si>
    <t>hydrogen OCGT20580700108</t>
  </si>
  <si>
    <t>Solar PV large20581600112</t>
  </si>
  <si>
    <t>Solar PV large20601600122</t>
  </si>
  <si>
    <t>Wind Offshore20601800121</t>
  </si>
  <si>
    <t>Solar PV large20611600127</t>
  </si>
  <si>
    <t>Solar PV large20621600131</t>
  </si>
  <si>
    <t>Solar PV large20631600137</t>
  </si>
  <si>
    <t>Wind Onshore20631900138</t>
  </si>
  <si>
    <t>Solar PV large20641600142</t>
  </si>
  <si>
    <t>Solar PV large20651600150</t>
  </si>
  <si>
    <t>Wind Offshore20651800149</t>
  </si>
  <si>
    <t>Solar PV large20661600154</t>
  </si>
  <si>
    <t>Solar PV large20671600159</t>
  </si>
  <si>
    <t>hydrogen OCGT20680700171</t>
  </si>
  <si>
    <t>Solar PV large20681600170</t>
  </si>
  <si>
    <t>Wind Offshore20681800169</t>
  </si>
  <si>
    <t>Solar PV large20691600179</t>
  </si>
  <si>
    <t>Wind Onshore20691900180</t>
  </si>
  <si>
    <t>Solar PV large20701600189</t>
  </si>
  <si>
    <t>Wind Offshore20701800188</t>
  </si>
  <si>
    <t>hydrogen OCGT20710700197</t>
  </si>
  <si>
    <t>Solar PV large20711600196</t>
  </si>
  <si>
    <t>Solar PV large20721600206</t>
  </si>
  <si>
    <t>Wind Offshore20721800205</t>
  </si>
  <si>
    <t>hydrogen OCGT20730700216</t>
  </si>
  <si>
    <t>Lithium ion battery20731100210</t>
  </si>
  <si>
    <t>Solar PV large20731600215</t>
  </si>
  <si>
    <t>Wind Offshore20731800209</t>
  </si>
  <si>
    <t>hydrogen OCGT20740700225</t>
  </si>
  <si>
    <t>Solar PV large20741600224</t>
  </si>
  <si>
    <t>Solar PV large20751600230</t>
  </si>
  <si>
    <t>Wind Offshore20751800226</t>
  </si>
  <si>
    <t>hydrogen OCGT20760700243</t>
  </si>
  <si>
    <t>Solar PV large20761600242</t>
  </si>
  <si>
    <t>Wind Offshore20761800241</t>
  </si>
  <si>
    <t>Solar PV large20771600244</t>
  </si>
  <si>
    <t>hydrogen OCGT20780700255</t>
  </si>
  <si>
    <t>Wind Offshore20781800253</t>
  </si>
  <si>
    <t>Wind Onshore20781900254</t>
  </si>
  <si>
    <t>estimated 20</t>
  </si>
  <si>
    <t>realized 24</t>
  </si>
  <si>
    <t>hydrogen OCGT20780700247</t>
  </si>
  <si>
    <t>hydrogen OCGT20780700248</t>
  </si>
  <si>
    <t>hydrogen OCGT20780700252</t>
  </si>
  <si>
    <t>Wind Offshore20781800249</t>
  </si>
  <si>
    <t>Wind Offshore20781800250</t>
  </si>
  <si>
    <t>Wind Offshore20781800251</t>
  </si>
  <si>
    <t>Wind Onshore20781900245</t>
  </si>
  <si>
    <t>Wind Onshore20781900246</t>
  </si>
  <si>
    <t>clearing_price 41241.38477624031</t>
  </si>
  <si>
    <t>hydrogen OCGT20650700144</t>
  </si>
  <si>
    <t>Solar PV large20651600151</t>
  </si>
  <si>
    <t>Wind Offshore20651800150</t>
  </si>
  <si>
    <t>Solar PV large20661600155</t>
  </si>
  <si>
    <t>Solar PV large20671600160</t>
  </si>
  <si>
    <t>hydrogen OCGT20680700172</t>
  </si>
  <si>
    <t>Solar PV large20681600171</t>
  </si>
  <si>
    <t>Wind Offshore20681800170</t>
  </si>
  <si>
    <t>Solar PV large20691600180</t>
  </si>
  <si>
    <t>Wind Onshore20691900181</t>
  </si>
  <si>
    <t>Solar PV large20701600190</t>
  </si>
  <si>
    <t>Wind Offshore20701800189</t>
  </si>
  <si>
    <t>hydrogen OCGT20710700198</t>
  </si>
  <si>
    <t>Solar PV large20711600197</t>
  </si>
  <si>
    <t>Solar PV large20721600207</t>
  </si>
  <si>
    <t>Wind Offshore20721800206</t>
  </si>
  <si>
    <t>hydrogen OCGT20730700217</t>
  </si>
  <si>
    <t>Solar PV large20731600216</t>
  </si>
  <si>
    <t>Wind Offshore20731800211</t>
  </si>
  <si>
    <t>hydrogen OCGT20740700226</t>
  </si>
  <si>
    <t>Solar PV large20741600225</t>
  </si>
  <si>
    <t>Solar PV large20751600231</t>
  </si>
  <si>
    <t>Wind Offshore20751800227</t>
  </si>
  <si>
    <t>hydrogen OCGT20780700254</t>
  </si>
  <si>
    <t>Wind Offshore20781800252</t>
  </si>
  <si>
    <t>Wind Onshore20781900253</t>
  </si>
  <si>
    <t>Solar PV large20791600255</t>
  </si>
  <si>
    <t>Solar PV large20801600262</t>
  </si>
  <si>
    <t>Wind Offshore20801800261</t>
  </si>
  <si>
    <t>Solar PV large20811600266</t>
  </si>
  <si>
    <t>Solar PV large20821600274</t>
  </si>
  <si>
    <t>Wind Offshore20821800273</t>
  </si>
  <si>
    <t>Wind Offshore20831800281</t>
  </si>
  <si>
    <t>Wind Onshore20831900282</t>
  </si>
  <si>
    <t>hydrogen OCGT20840700287</t>
  </si>
  <si>
    <t>Wind Offshore20841800288</t>
  </si>
  <si>
    <t>hydrogen OCGT20860700292</t>
  </si>
  <si>
    <t>Solar PV large20871600296</t>
  </si>
  <si>
    <t>hydrogen OCGT20880700302</t>
  </si>
  <si>
    <t>Wind Onshore20881900301</t>
  </si>
  <si>
    <t>Solar PV large20891600305</t>
  </si>
  <si>
    <t>Solar PV large20901600309</t>
  </si>
  <si>
    <t>hydrogen OCGT20910700317</t>
  </si>
  <si>
    <t>Solar PV large20911600316</t>
  </si>
  <si>
    <t>clearing_price 41133.097732445334</t>
  </si>
  <si>
    <t>realized</t>
  </si>
  <si>
    <t>total_supply_volume 22080.0</t>
  </si>
  <si>
    <t>clearing_price 55703.86587610143</t>
  </si>
  <si>
    <t>estimaetd</t>
  </si>
  <si>
    <t>hydrogen OCGT20910700310</t>
  </si>
  <si>
    <t>hydrogen OCGT20910700311</t>
  </si>
  <si>
    <t>hydrogen OCGT20910700313</t>
  </si>
  <si>
    <t>Solar PV large20911600312</t>
  </si>
  <si>
    <t>Solar PV large20911600314</t>
  </si>
  <si>
    <t>Solar PV large20911600315</t>
  </si>
  <si>
    <t>don’t know whyyyy</t>
  </si>
  <si>
    <t>Solar PV large20531600096</t>
  </si>
  <si>
    <t>Wind Offshore20531800090</t>
  </si>
  <si>
    <t>Wind Onshore20531900097</t>
  </si>
  <si>
    <t>hydrogen OCGT20550700101</t>
  </si>
  <si>
    <t>hydrogen OCGT20560700102</t>
  </si>
  <si>
    <t>hydrogen OCGT20570700106</t>
  </si>
  <si>
    <t>Wind Offshore20571800105</t>
  </si>
  <si>
    <t>hydrogen OCGT20580700107</t>
  </si>
  <si>
    <t>Solar PV large20581600110</t>
  </si>
  <si>
    <t>hydrogen OCGT20590700113</t>
  </si>
  <si>
    <t>Solar PV large20601600121</t>
  </si>
  <si>
    <t>Wind Offshore20601800120</t>
  </si>
  <si>
    <t>first iteration</t>
  </si>
  <si>
    <t>---------------------------------</t>
  </si>
  <si>
    <t>clearing_price 39421.15284630778</t>
  </si>
  <si>
    <t>total_supply_volume 18720.0</t>
  </si>
  <si>
    <t>hydrogen OCGT20550700100</t>
  </si>
  <si>
    <t>hydrogen OCGT20560700101</t>
  </si>
  <si>
    <t>hydrogen OCGT20570700102</t>
  </si>
  <si>
    <t>hydrogen OCGT20570700103</t>
  </si>
  <si>
    <t>hydrogen OCGT20570700104</t>
  </si>
  <si>
    <t>Wind Offshore2</t>
  </si>
  <si>
    <t>C:\toolbox-amiris-emlab\emlabpy\modules\invest.py:625: RuntimeWarning: divide by zero encountered in double_scalars</t>
  </si>
  <si>
    <t>price_to_bid = -1 * net_revenues / \</t>
  </si>
  <si>
    <t>clearing_price 2541.078910899379</t>
  </si>
  <si>
    <t>capacity_market_price 2541.078910899379</t>
  </si>
  <si>
    <t>Investing in Solar PV large</t>
  </si>
  <si>
    <t>Lithium ion battery1</t>
  </si>
  <si>
    <t>inf</t>
  </si>
  <si>
    <t>hydrogen CCGT3</t>
  </si>
  <si>
    <t>Solar PV large4</t>
  </si>
  <si>
    <t>Biofuel6</t>
  </si>
  <si>
    <t>hydrogen OCGT7</t>
  </si>
  <si>
    <t>Lithium ion battery 48</t>
  </si>
  <si>
    <t>clearing_price 40826.1278600405</t>
  </si>
  <si>
    <t>Wind Offshore20601800128</t>
  </si>
  <si>
    <t>Wind Onshore20631900144</t>
  </si>
  <si>
    <t>Solar PV large20651600157</t>
  </si>
  <si>
    <t>Wind Offshore20651800156</t>
  </si>
  <si>
    <t>Solar PV large20661600161</t>
  </si>
  <si>
    <t>Solar PV large20671600166</t>
  </si>
  <si>
    <t>hydrogen OCGT20680700178</t>
  </si>
  <si>
    <t>Solar PV large20681600177</t>
  </si>
  <si>
    <t>Wind Offshore20681800176</t>
  </si>
  <si>
    <t>Solar PV large20691600186</t>
  </si>
  <si>
    <t>Wind Onshore20691900187</t>
  </si>
  <si>
    <t>Solar PV large20701600196</t>
  </si>
  <si>
    <t>Wind Offshore20701800195</t>
  </si>
  <si>
    <t>hydrogen OCGT20710700204</t>
  </si>
  <si>
    <t>Solar PV large20711600203</t>
  </si>
  <si>
    <t>Solar PV large20721600213</t>
  </si>
  <si>
    <t>Wind Offshore20721800212</t>
  </si>
  <si>
    <t>hydrogen OCGT20730700222</t>
  </si>
  <si>
    <t>Solar PV large20731600221</t>
  </si>
  <si>
    <t>Wind Offshore20731800216</t>
  </si>
  <si>
    <t>hydrogen OCGT20740700230</t>
  </si>
  <si>
    <t>Solar PV large20741600229</t>
  </si>
  <si>
    <t>Solar PV large20751600236</t>
  </si>
  <si>
    <t>Wind Offshore20751800231</t>
  </si>
  <si>
    <t>hydrogen OCGT20760700248</t>
  </si>
  <si>
    <t>Solar PV large20761600247</t>
  </si>
  <si>
    <t>Wind Offshore20761800246</t>
  </si>
  <si>
    <t>hydrogen OCGT20780700259</t>
  </si>
  <si>
    <t>Wind Offshore20781800257</t>
  </si>
  <si>
    <t>Wind Onshore20781900258</t>
  </si>
  <si>
    <t>Solar PV large20791600260</t>
  </si>
  <si>
    <t>Solar PV large20801600267</t>
  </si>
  <si>
    <t>Wind Offshore20801800266</t>
  </si>
  <si>
    <t>Solar PV large20811600271</t>
  </si>
  <si>
    <t>Solar PV large20821600279</t>
  </si>
  <si>
    <t>Wind Offshore20821800278</t>
  </si>
  <si>
    <t>hydrogen OCGT20830700290</t>
  </si>
  <si>
    <t>Wind Offshore20831800288</t>
  </si>
  <si>
    <t>Wind Onshore20831900289</t>
  </si>
  <si>
    <t>Wind Offshore20841800295</t>
  </si>
  <si>
    <t>hydrogen OCGT20850700296</t>
  </si>
  <si>
    <t>hydrogen OCGT20860700299</t>
  </si>
  <si>
    <t>Solar PV large20871600303</t>
  </si>
  <si>
    <t>hydrogen OCGT20880700309</t>
  </si>
  <si>
    <t>Wind Onshore20881900308</t>
  </si>
  <si>
    <t>hydrogen OCGT20890700312</t>
  </si>
  <si>
    <t>Solar PV large20891600313</t>
  </si>
  <si>
    <t>hydrogen OCGT20900700320</t>
  </si>
  <si>
    <t>Solar PV large20901600319</t>
  </si>
  <si>
    <t>Solar PV large20911600324</t>
  </si>
  <si>
    <t>Solar PV large20921600328</t>
  </si>
  <si>
    <t>Solar PV large20931600333</t>
  </si>
  <si>
    <t>Wind Offshore20931800329</t>
  </si>
  <si>
    <t>reaized 36</t>
  </si>
  <si>
    <t>clearing_price 40065.06912028257</t>
  </si>
  <si>
    <t>total_supply_volume 22540.0</t>
  </si>
  <si>
    <t>capacity_market_price 40065.06912028257</t>
  </si>
  <si>
    <t>Wind Offshore20571800112</t>
  </si>
  <si>
    <t>Solar PV large20621600137</t>
  </si>
  <si>
    <t>Solar PV large20631600143</t>
  </si>
  <si>
    <t>Solar PV large20641600148</t>
  </si>
  <si>
    <t>hydrogen OCGT20900700314</t>
  </si>
  <si>
    <t>hydrogen OCGT20900700318</t>
  </si>
  <si>
    <t>Solar PV large20901600315</t>
  </si>
  <si>
    <t>Solar PV large20901600316</t>
  </si>
  <si>
    <t>Solar PV large20901600317</t>
  </si>
  <si>
    <t>there could be a little more of installed capacity, because in the last round a larger capacity is tested</t>
  </si>
  <si>
    <t>hydrogen OCGT20500700075</t>
  </si>
  <si>
    <t>hydrogen OCGT20520700095</t>
  </si>
  <si>
    <t>Solar PV large20521600094</t>
  </si>
  <si>
    <t>Solar PV large20531600108</t>
  </si>
  <si>
    <t>Wind Onshore20531900109</t>
  </si>
  <si>
    <t>hydrogen OCGT20560700112</t>
  </si>
  <si>
    <t>hydrogen OCGT20570700113</t>
  </si>
  <si>
    <t>Wind Offshore20571800114</t>
  </si>
  <si>
    <t>Solar PV large20581600119</t>
  </si>
  <si>
    <t>hydrogen OCGT20590700128</t>
  </si>
  <si>
    <t>Solar PV large20601600135</t>
  </si>
  <si>
    <t>Wind Offshore20601800134</t>
  </si>
  <si>
    <t>Solar PV large20611600140</t>
  </si>
  <si>
    <t>Solar PV large20621600144</t>
  </si>
  <si>
    <t>Wind Offshore20621800143</t>
  </si>
  <si>
    <t>Solar PV large20631600151</t>
  </si>
  <si>
    <t>Wind Onshore20631900152</t>
  </si>
  <si>
    <t>Solar PV large20641600157</t>
  </si>
  <si>
    <t>Solar PV large20651600166</t>
  </si>
  <si>
    <t>Wind Offshore20651800165</t>
  </si>
  <si>
    <t>Solar PV large20661600170</t>
  </si>
  <si>
    <t>Solar PV large20671600176</t>
  </si>
  <si>
    <t>Solar PV large20681600185</t>
  </si>
  <si>
    <t>Wind Offshore20681800184</t>
  </si>
  <si>
    <t>Solar PV large20691600193</t>
  </si>
  <si>
    <t>Wind Onshore20691900194</t>
  </si>
  <si>
    <t>Wind Offshore20701800203</t>
  </si>
  <si>
    <t>Solar PV large20711600210</t>
  </si>
  <si>
    <t>Solar PV large20721600219</t>
  </si>
  <si>
    <t>Wind Offshore20721800218</t>
  </si>
  <si>
    <t>Lithium ion battery 420731100232</t>
  </si>
  <si>
    <t>Solar PV large20731600231</t>
  </si>
  <si>
    <t>Wind Offshore20731800230</t>
  </si>
  <si>
    <t>hydrogen OCGT20740700240</t>
  </si>
  <si>
    <t>Solar PV large20741600239</t>
  </si>
  <si>
    <t>Lithium ion battery 420751100243</t>
  </si>
  <si>
    <t>Solar PV large20751600247</t>
  </si>
  <si>
    <t>hydrogen OCGT20760700259</t>
  </si>
  <si>
    <t>Solar PV large20761600258</t>
  </si>
  <si>
    <t>Wind Offshore20761800257</t>
  </si>
  <si>
    <t>hydrogen OCGT20770700265</t>
  </si>
  <si>
    <t>hydrogen OCGT20780700275</t>
  </si>
  <si>
    <t>Wind Offshore20781800273</t>
  </si>
  <si>
    <t>Wind Onshore20781900274</t>
  </si>
  <si>
    <t>Solar PV large20791600278</t>
  </si>
  <si>
    <t>Wind Offshore20801800279</t>
  </si>
  <si>
    <t>--------------------sorted_supply-------------------</t>
  </si>
  <si>
    <t>hydrogen OCGT20680700185</t>
  </si>
  <si>
    <t>hydrogen OCGT20700700197</t>
  </si>
  <si>
    <t>hydrogen OCGT20710700213</t>
  </si>
  <si>
    <t>hydrogen OCGT20730700233</t>
  </si>
  <si>
    <t>hydrogen OCGT20740700242</t>
  </si>
  <si>
    <t>hydrogen OCGT20760700261</t>
  </si>
  <si>
    <t>hydrogen OCGT20780700271</t>
  </si>
  <si>
    <t>hydrogen OCGT20810700281</t>
  </si>
  <si>
    <t>hydrogen OCGT20830700298</t>
  </si>
  <si>
    <t>hydrogen OCGT20840700311</t>
  </si>
  <si>
    <t>hydrogen OCGT20850700312</t>
  </si>
  <si>
    <t>hydrogen OCGT20870700321</t>
  </si>
  <si>
    <t>hydrogen OCGT20540700110</t>
  </si>
  <si>
    <t>hydrogen OCGT20550700113</t>
  </si>
  <si>
    <t>hydrogen OCGT20570700117</t>
  </si>
  <si>
    <t>hydrogen OCGT20590700125</t>
  </si>
  <si>
    <t>clearing_price 42700.0</t>
  </si>
  <si>
    <t>total_supply_volume 19640.0</t>
  </si>
  <si>
    <t>year 39</t>
  </si>
  <si>
    <t>year 11</t>
  </si>
  <si>
    <t>nc</t>
  </si>
  <si>
    <t>clearing_price 36311.30326985207</t>
  </si>
  <si>
    <t>price</t>
  </si>
  <si>
    <t>year 38</t>
  </si>
  <si>
    <t>subscribed percentage</t>
  </si>
  <si>
    <t>capacity market clearing</t>
  </si>
  <si>
    <t>20520700094  last ACCEPTED  28002.0  8617.036056794383</t>
  </si>
  <si>
    <t>clearing price  8617.036056794383</t>
  </si>
  <si>
    <t>total_supply 28002.0</t>
  </si>
  <si>
    <t>isMarketUndersuscribed  False</t>
  </si>
  <si>
    <t>staging capacity market</t>
  </si>
  <si>
    <t>End Run Capacity Market</t>
  </si>
  <si>
    <t>20630700148  last ACCEPTED  27094.0  40897.472234156645</t>
  </si>
  <si>
    <t>clearing price  40897.472234156645</t>
  </si>
  <si>
    <t>total_supply 27094.0</t>
  </si>
  <si>
    <t>Wind Offshore20511800081</t>
  </si>
  <si>
    <t>hydrogen OCGT20520700094</t>
  </si>
  <si>
    <t>Wind Offshore20531800100</t>
  </si>
  <si>
    <t>Wind Onshore20531900108</t>
  </si>
  <si>
    <t>hydrogen OCGT20540700111</t>
  </si>
  <si>
    <t>hydrogen OCGT20550700115</t>
  </si>
  <si>
    <t>hydrogen OCGT20570700119</t>
  </si>
  <si>
    <t>Wind Offshore20571800118</t>
  </si>
  <si>
    <t>hydrogen OCGT20590700127</t>
  </si>
  <si>
    <t>hydrogen OCGT20630700148</t>
  </si>
  <si>
    <t>Wind Offshore20631800149</t>
  </si>
  <si>
    <t>Wind Onshore20631900154</t>
  </si>
  <si>
    <t>um</t>
  </si>
  <si>
    <t>target</t>
  </si>
  <si>
    <t>lm</t>
  </si>
  <si>
    <t>no SR</t>
  </si>
  <si>
    <t>Start capacity subscription</t>
  </si>
  <si>
    <t xml:space="preserve">  self.newPrice = self.interpolate_year(reps.fix_price_year)</t>
  </si>
  <si>
    <t>last demand and not crossed line, clearing price is last supply price</t>
  </si>
  <si>
    <t>clearing_price 4013.206894497041</t>
  </si>
  <si>
    <t>total_supply_volume 7680.0</t>
  </si>
  <si>
    <t>--------------------accepted_supply_bid-------------------</t>
  </si>
  <si>
    <t>Cleared market DutchCapacityMarket at  4013.206894497041</t>
  </si>
  <si>
    <t>%cd -q C:\toolbox-amiris-emlab\emlabpy</t>
  </si>
  <si>
    <t>%run "emlab.py" "http://127.0.0.1:60720" "none" "run_CRM"</t>
  </si>
  <si>
    <t>C:\toolbox-amiris-emlab\emlabpy\domain\markets.py:89: FutureWarning: The default dtype for empty Series will be 'object' instead of 'float64' in a future version. Specify a dtype explicitly to silence this warning.</t>
  </si>
  <si>
    <t xml:space="preserve">  self.realized_LOLE = pd.Series()</t>
  </si>
  <si>
    <t>repository complete</t>
  </si>
  <si>
    <t>Start Run Modules</t>
  </si>
  <si>
    <t>clearing_price 31744.758</t>
  </si>
  <si>
    <t>total_supply_volume 15960.0</t>
  </si>
  <si>
    <t>Cleared market DutchCapacityMarket at  31744.758</t>
  </si>
  <si>
    <t>%run "emlab.py" "http://127.0.0.1:61622" "none" "run_CRM"</t>
  </si>
  <si>
    <t>total_supply_volume 17800.0</t>
  </si>
  <si>
    <t>%run "emlab.py" "http://127.0.0.1:62393" "none" "run_CRM"</t>
  </si>
  <si>
    <t>clearing_price 49084.5</t>
  </si>
  <si>
    <t>Cleared market DutchCapacityMarket at  49084.5</t>
  </si>
  <si>
    <t>hydrogen OCGT20590700122</t>
  </si>
  <si>
    <t>clearing_price 46791.44692189016</t>
  </si>
  <si>
    <t>total_supply_volume 21020.0</t>
  </si>
  <si>
    <t>clearing_price 7138.157336832836</t>
  </si>
  <si>
    <t>Cleared market DutchCapacityMarket at  7138.157336832836</t>
  </si>
  <si>
    <t>hydrogen OCGT20500700080</t>
  </si>
  <si>
    <t>hydrogen OCGT20520700098</t>
  </si>
  <si>
    <t>hydrogen OCGT20540700113</t>
  </si>
  <si>
    <t>hydrogen OCGT20550700116</t>
  </si>
  <si>
    <t>hydrogen OCGT20570700120</t>
  </si>
  <si>
    <t>hydrogen OCGT20680700188</t>
  </si>
  <si>
    <t>year 15</t>
  </si>
  <si>
    <t>year 14</t>
  </si>
  <si>
    <t>linear approach</t>
  </si>
  <si>
    <t>clearing price  41890.92829399461</t>
  </si>
  <si>
    <t>total_supply 26512.0</t>
  </si>
  <si>
    <t>isMarketUndersuscribed  True</t>
  </si>
  <si>
    <t>33  last ACCEPTED  28012.0  7892.94780171808</t>
  </si>
  <si>
    <t>clearing price  7892.94780171808</t>
  </si>
  <si>
    <t>total_supply 28012.0</t>
  </si>
  <si>
    <t>Wind Offshore20511800079</t>
  </si>
  <si>
    <t>hydrogen OCGT20520700085</t>
  </si>
  <si>
    <t>hydrogen OCGT20520700086</t>
  </si>
  <si>
    <t>Wind Offshore20521800087</t>
  </si>
  <si>
    <t>Wind Offshore20531800098</t>
  </si>
  <si>
    <t>hydrogen OCGT20540700109</t>
  </si>
  <si>
    <t>hydrogen OCGT20550700110</t>
  </si>
  <si>
    <t>hydrogen OCGT20550700111</t>
  </si>
  <si>
    <t>hydrogen OCGT20550700112</t>
  </si>
  <si>
    <t>hydrogen OCGT20550700114</t>
  </si>
  <si>
    <t>hydrogen OCGT20570700116</t>
  </si>
  <si>
    <t>hydrogen OCGT20570700118</t>
  </si>
  <si>
    <t>Wind Offshore20571800120</t>
  </si>
  <si>
    <t>hydrogen OCGT20590700129</t>
  </si>
  <si>
    <t>hydrogen OCGT20590700130</t>
  </si>
  <si>
    <t>hydrogen OCGT20590700131</t>
  </si>
  <si>
    <t>hydrogen OCGT20590700132</t>
  </si>
  <si>
    <t>Wind Offshore20601800147</t>
  </si>
  <si>
    <t>oversubscription (price set by supply)</t>
  </si>
  <si>
    <t>clearing price  41901.70301762771</t>
  </si>
  <si>
    <t>clearing price  15758.888556916689</t>
  </si>
  <si>
    <t>total_supply 27512.0</t>
  </si>
  <si>
    <t>Wind Offshore20521800101</t>
  </si>
  <si>
    <t>hydrogen OCGT20530700107</t>
  </si>
  <si>
    <t>hydrogen OCGT20530700108</t>
  </si>
  <si>
    <t>Wind Onshore20531900119</t>
  </si>
  <si>
    <t>hydrogen OCGT20540700120</t>
  </si>
  <si>
    <t>hydrogen OCGT20550700121</t>
  </si>
  <si>
    <t>hydrogen OCGT20550700122</t>
  </si>
  <si>
    <t>hydrogen OCGT20550700123</t>
  </si>
  <si>
    <t>hydrogen OCGT20550700124</t>
  </si>
  <si>
    <t>hydrogen OCGT20560700125</t>
  </si>
  <si>
    <t>hydrogen OCGT20560700126</t>
  </si>
  <si>
    <t>hydrogen OCGT20570700127</t>
  </si>
  <si>
    <t>hydrogen OCGT20570700128</t>
  </si>
  <si>
    <t>Wind Offshore20571800129</t>
  </si>
  <si>
    <t>hydrogen OCGT20580700130</t>
  </si>
  <si>
    <t>hydrogen OCGT20580700131</t>
  </si>
  <si>
    <t>hydrogen OCGT20590700140</t>
  </si>
  <si>
    <t>hydrogen OCGT20590700141</t>
  </si>
  <si>
    <t>Wind Offshore20601800158</t>
  </si>
  <si>
    <t>hydrogen OCGT44</t>
  </si>
  <si>
    <t>hydrogen OCGT45</t>
  </si>
  <si>
    <t>hydrogen OCGT46</t>
  </si>
  <si>
    <t>hydrogen OCGT47</t>
  </si>
  <si>
    <t>hydrogen OCGT48</t>
  </si>
  <si>
    <t>hydrogen CCGT49</t>
  </si>
  <si>
    <t>Nuclear50</t>
  </si>
  <si>
    <t>Wind Offshore73</t>
  </si>
  <si>
    <t>Wind Offshore74</t>
  </si>
  <si>
    <t>Wind Offshore75</t>
  </si>
  <si>
    <t>Wind Offshore76</t>
  </si>
  <si>
    <t>Wind Offshore77</t>
  </si>
  <si>
    <t>Wind Offshore78</t>
  </si>
  <si>
    <t>Wind Offshore79</t>
  </si>
  <si>
    <t>Wind Offshore80</t>
  </si>
  <si>
    <t>Wind Offshore81</t>
  </si>
  <si>
    <t>Wind Offshore82</t>
  </si>
  <si>
    <t>Wind Onshore84</t>
  </si>
  <si>
    <t>Wind Onshore85</t>
  </si>
  <si>
    <t>Wind Onshore86</t>
  </si>
  <si>
    <t>Wind Onshore87</t>
  </si>
  <si>
    <t>Biofuel88</t>
  </si>
  <si>
    <t>Lithium ion battery 490</t>
  </si>
  <si>
    <t>Lithium ion battery 491</t>
  </si>
  <si>
    <t>Lithium ion battery 492</t>
  </si>
  <si>
    <t>Lithium ion battery 493</t>
  </si>
  <si>
    <t>hydrogen OCGT42</t>
  </si>
  <si>
    <t>hydrogen OCGT43</t>
  </si>
  <si>
    <t>year 7</t>
  </si>
  <si>
    <t>year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</si>
</sst>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indent="4"/>
    </xf>
    <xf numFmtId="0" fontId="1" fillId="2" borderId="0" xfId="1"/>
    <xf numFmtId="1" fontId="0" fillId="0" borderId="0" xfId="0" applyNumberFormat="1"/>
    <xf numFmtId="11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3" fillId="0" borderId="1" xfId="0" applyFont="1" applyBorder="1"/>
    <xf numFmtId="1" fontId="0" fillId="0" borderId="1" xfId="0" applyNumberFormat="1" applyBorder="1"/>
    <xf numFmtId="0" fontId="0" fillId="0" borderId="2" xfId="0" applyBorder="1"/>
    <xf numFmtId="0" fontId="0" fillId="0" borderId="0" xfId="0" applyAlignment="1">
      <alignment wrapText="1"/>
    </xf>
    <xf numFmtId="0" fontId="0" fillId="3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'Sheet1 (2)'!$C$1</c:f>
              <c:strCache>
                <c:ptCount val="1"/>
                <c:pt idx="0">
                  <c:v>price_to_bid</c:v>
                </c:pt>
              </c:strCache>
            </c:strRef>
          </c:tx>
          <c:xVal>
            <c:numRef>
              <c:f>'Sheet1 (2)'!$B$2:$B$55</c:f>
              <c:numCache>
                <c:formatCode>General</c:formatCode>
                <c:ptCount val="54"/>
                <c:pt idx="0">
                  <c:v>160</c:v>
                </c:pt>
                <c:pt idx="1">
                  <c:v>1080</c:v>
                </c:pt>
                <c:pt idx="2">
                  <c:v>1400</c:v>
                </c:pt>
                <c:pt idx="3">
                  <c:v>3240</c:v>
                </c:pt>
                <c:pt idx="4">
                  <c:v>5080</c:v>
                </c:pt>
                <c:pt idx="5">
                  <c:v>5290</c:v>
                </c:pt>
                <c:pt idx="6">
                  <c:v>5330</c:v>
                </c:pt>
                <c:pt idx="7">
                  <c:v>5380</c:v>
                </c:pt>
                <c:pt idx="8">
                  <c:v>5590</c:v>
                </c:pt>
                <c:pt idx="9">
                  <c:v>5878</c:v>
                </c:pt>
                <c:pt idx="10">
                  <c:v>6166</c:v>
                </c:pt>
                <c:pt idx="11">
                  <c:v>6454</c:v>
                </c:pt>
                <c:pt idx="12">
                  <c:v>6742</c:v>
                </c:pt>
                <c:pt idx="13">
                  <c:v>7030</c:v>
                </c:pt>
                <c:pt idx="14">
                  <c:v>7080</c:v>
                </c:pt>
                <c:pt idx="15">
                  <c:v>7130</c:v>
                </c:pt>
                <c:pt idx="16">
                  <c:v>7180</c:v>
                </c:pt>
                <c:pt idx="17">
                  <c:v>7230</c:v>
                </c:pt>
                <c:pt idx="18">
                  <c:v>7280</c:v>
                </c:pt>
                <c:pt idx="19">
                  <c:v>7330</c:v>
                </c:pt>
                <c:pt idx="20">
                  <c:v>7380</c:v>
                </c:pt>
                <c:pt idx="21">
                  <c:v>7420</c:v>
                </c:pt>
                <c:pt idx="22">
                  <c:v>7460</c:v>
                </c:pt>
                <c:pt idx="23">
                  <c:v>7500</c:v>
                </c:pt>
                <c:pt idx="24">
                  <c:v>7540</c:v>
                </c:pt>
                <c:pt idx="25">
                  <c:v>7580</c:v>
                </c:pt>
                <c:pt idx="26">
                  <c:v>7620</c:v>
                </c:pt>
                <c:pt idx="27">
                  <c:v>7660</c:v>
                </c:pt>
                <c:pt idx="28">
                  <c:v>7870</c:v>
                </c:pt>
                <c:pt idx="29">
                  <c:v>8080</c:v>
                </c:pt>
                <c:pt idx="30">
                  <c:v>8290</c:v>
                </c:pt>
                <c:pt idx="31">
                  <c:v>8500</c:v>
                </c:pt>
                <c:pt idx="32">
                  <c:v>8710</c:v>
                </c:pt>
                <c:pt idx="33">
                  <c:v>8920</c:v>
                </c:pt>
                <c:pt idx="34">
                  <c:v>9200</c:v>
                </c:pt>
                <c:pt idx="35">
                  <c:v>9410</c:v>
                </c:pt>
                <c:pt idx="36">
                  <c:v>9690</c:v>
                </c:pt>
                <c:pt idx="37">
                  <c:v>9970</c:v>
                </c:pt>
                <c:pt idx="38">
                  <c:v>11810</c:v>
                </c:pt>
                <c:pt idx="39">
                  <c:v>13650</c:v>
                </c:pt>
                <c:pt idx="40">
                  <c:v>15490</c:v>
                </c:pt>
                <c:pt idx="41">
                  <c:v>17330</c:v>
                </c:pt>
                <c:pt idx="42">
                  <c:v>19170</c:v>
                </c:pt>
                <c:pt idx="43">
                  <c:v>21010</c:v>
                </c:pt>
                <c:pt idx="44">
                  <c:v>21250</c:v>
                </c:pt>
                <c:pt idx="45">
                  <c:v>21570</c:v>
                </c:pt>
                <c:pt idx="46">
                  <c:v>21890</c:v>
                </c:pt>
                <c:pt idx="47">
                  <c:v>23730</c:v>
                </c:pt>
              </c:numCache>
            </c:numRef>
          </c:xVal>
          <c:yVal>
            <c:numRef>
              <c:f>'Sheet1 (2)'!$C$2:$C$55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12491.1066616846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1-4F25-86A1-270304F743C6}"/>
            </c:ext>
          </c:extLst>
        </c:ser>
        <c:ser>
          <c:idx val="3"/>
          <c:order val="1"/>
          <c:tx>
            <c:strRef>
              <c:f>'Sheet1 (2)'!$N$1</c:f>
              <c:strCache>
                <c:ptCount val="1"/>
                <c:pt idx="0">
                  <c:v>consumerbid</c:v>
                </c:pt>
              </c:strCache>
            </c:strRef>
          </c:tx>
          <c:spPr>
            <a:effectLst/>
          </c:spPr>
          <c:xVal>
            <c:numRef>
              <c:f>'Sheet1 (2)'!$M$2:$M$55</c:f>
              <c:numCache>
                <c:formatCode>General</c:formatCode>
                <c:ptCount val="54"/>
                <c:pt idx="0">
                  <c:v>2827.89792580727</c:v>
                </c:pt>
                <c:pt idx="1">
                  <c:v>5655.79585161455</c:v>
                </c:pt>
                <c:pt idx="2">
                  <c:v>14422.279421617101</c:v>
                </c:pt>
                <c:pt idx="3">
                  <c:v>15836.2283845207</c:v>
                </c:pt>
                <c:pt idx="4">
                  <c:v>21209.234443554498</c:v>
                </c:pt>
              </c:numCache>
            </c:numRef>
          </c:xVal>
          <c:yVal>
            <c:numRef>
              <c:f>'Sheet1 (2)'!$N$2:$N$55</c:f>
              <c:numCache>
                <c:formatCode>General</c:formatCode>
                <c:ptCount val="54"/>
                <c:pt idx="0">
                  <c:v>66159.138000000006</c:v>
                </c:pt>
                <c:pt idx="1">
                  <c:v>55071.612000000001</c:v>
                </c:pt>
                <c:pt idx="2">
                  <c:v>41163.027999999998</c:v>
                </c:pt>
                <c:pt idx="3">
                  <c:v>27684.276999999998</c:v>
                </c:pt>
                <c:pt idx="4">
                  <c:v>21215.752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51-4F25-86A1-270304F743C6}"/>
            </c:ext>
          </c:extLst>
        </c:ser>
        <c:ser>
          <c:idx val="0"/>
          <c:order val="2"/>
          <c:tx>
            <c:strRef>
              <c:f>'Sheet1 (2)'!$R$1</c:f>
              <c:strCache>
                <c:ptCount val="1"/>
                <c:pt idx="0">
                  <c:v>consumerbid_theoretical</c:v>
                </c:pt>
              </c:strCache>
            </c:strRef>
          </c:tx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(2)'!$Q$2:$Q$55</c:f>
              <c:numCache>
                <c:formatCode>General</c:formatCode>
                <c:ptCount val="54"/>
                <c:pt idx="0">
                  <c:v>5827.8979258072704</c:v>
                </c:pt>
                <c:pt idx="1">
                  <c:v>8655.79585161455</c:v>
                </c:pt>
                <c:pt idx="2">
                  <c:v>17422.279421617102</c:v>
                </c:pt>
                <c:pt idx="3">
                  <c:v>18836.228384520698</c:v>
                </c:pt>
                <c:pt idx="4">
                  <c:v>24209.234443554498</c:v>
                </c:pt>
              </c:numCache>
            </c:numRef>
          </c:xVal>
          <c:yVal>
            <c:numRef>
              <c:f>'Sheet1 (2)'!$R$2:$R$55</c:f>
              <c:numCache>
                <c:formatCode>General</c:formatCode>
                <c:ptCount val="54"/>
                <c:pt idx="0">
                  <c:v>66159.138000000006</c:v>
                </c:pt>
                <c:pt idx="1">
                  <c:v>55071.612000000001</c:v>
                </c:pt>
                <c:pt idx="2">
                  <c:v>41163.027999999998</c:v>
                </c:pt>
                <c:pt idx="3">
                  <c:v>27684.276999999998</c:v>
                </c:pt>
                <c:pt idx="4">
                  <c:v>21215.752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51-4F25-86A1-270304F74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514367"/>
        <c:axId val="1300514847"/>
      </c:scatterChart>
      <c:valAx>
        <c:axId val="1300514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volume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00514847"/>
        <c:crosses val="autoZero"/>
        <c:crossBetween val="midCat"/>
      </c:valAx>
      <c:valAx>
        <c:axId val="130051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0051436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Sheet7!$W$10</c:f>
              <c:strCache>
                <c:ptCount val="1"/>
                <c:pt idx="0">
                  <c:v>bid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Sheet7!$V$11:$V$59</c:f>
              <c:numCache>
                <c:formatCode>General</c:formatCode>
                <c:ptCount val="49"/>
                <c:pt idx="0">
                  <c:v>2856.4625513204801</c:v>
                </c:pt>
                <c:pt idx="1">
                  <c:v>5712.9251026409602</c:v>
                </c:pt>
                <c:pt idx="2">
                  <c:v>14917.0822124514</c:v>
                </c:pt>
                <c:pt idx="3">
                  <c:v>16504.0058520739</c:v>
                </c:pt>
                <c:pt idx="4">
                  <c:v>21899.546226790299</c:v>
                </c:pt>
              </c:numCache>
            </c:numRef>
          </c:xVal>
          <c:yVal>
            <c:numRef>
              <c:f>Sheet7!$W$11:$W$59</c:f>
              <c:numCache>
                <c:formatCode>General</c:formatCode>
                <c:ptCount val="49"/>
                <c:pt idx="0">
                  <c:v>137357.68599999999</c:v>
                </c:pt>
                <c:pt idx="1">
                  <c:v>114338.087</c:v>
                </c:pt>
                <c:pt idx="2">
                  <c:v>85461.487999999998</c:v>
                </c:pt>
                <c:pt idx="3">
                  <c:v>57477.294000000002</c:v>
                </c:pt>
                <c:pt idx="4">
                  <c:v>44047.529000000002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F-4B09-8743-0AC6CCC38884}"/>
            </c:ext>
          </c:extLst>
        </c:ser>
        <c:ser>
          <c:idx val="1"/>
          <c:order val="1"/>
          <c:tx>
            <c:strRef>
              <c:f>Sheet7!$O$2</c:f>
              <c:strCache>
                <c:ptCount val="1"/>
                <c:pt idx="0">
                  <c:v>price_to_bid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Sheet7!$M$3:$M$51</c:f>
              <c:numCache>
                <c:formatCode>General</c:formatCode>
                <c:ptCount val="49"/>
                <c:pt idx="0">
                  <c:v>920</c:v>
                </c:pt>
                <c:pt idx="1">
                  <c:v>1080</c:v>
                </c:pt>
                <c:pt idx="2">
                  <c:v>1368</c:v>
                </c:pt>
                <c:pt idx="3">
                  <c:v>1656</c:v>
                </c:pt>
                <c:pt idx="4">
                  <c:v>1944</c:v>
                </c:pt>
                <c:pt idx="5">
                  <c:v>2232</c:v>
                </c:pt>
                <c:pt idx="6">
                  <c:v>2520</c:v>
                </c:pt>
                <c:pt idx="7">
                  <c:v>2530</c:v>
                </c:pt>
                <c:pt idx="8">
                  <c:v>2580</c:v>
                </c:pt>
                <c:pt idx="9">
                  <c:v>2630</c:v>
                </c:pt>
                <c:pt idx="10">
                  <c:v>2680</c:v>
                </c:pt>
                <c:pt idx="11">
                  <c:v>2730</c:v>
                </c:pt>
                <c:pt idx="12">
                  <c:v>2780</c:v>
                </c:pt>
                <c:pt idx="13">
                  <c:v>2830</c:v>
                </c:pt>
                <c:pt idx="14">
                  <c:v>2880</c:v>
                </c:pt>
                <c:pt idx="15">
                  <c:v>2930</c:v>
                </c:pt>
                <c:pt idx="16">
                  <c:v>2980</c:v>
                </c:pt>
                <c:pt idx="17">
                  <c:v>3020</c:v>
                </c:pt>
                <c:pt idx="18">
                  <c:v>3060</c:v>
                </c:pt>
                <c:pt idx="19">
                  <c:v>3100</c:v>
                </c:pt>
                <c:pt idx="20">
                  <c:v>3140</c:v>
                </c:pt>
                <c:pt idx="21">
                  <c:v>3180</c:v>
                </c:pt>
                <c:pt idx="22">
                  <c:v>3220</c:v>
                </c:pt>
                <c:pt idx="23">
                  <c:v>3260</c:v>
                </c:pt>
                <c:pt idx="24">
                  <c:v>3470</c:v>
                </c:pt>
                <c:pt idx="25">
                  <c:v>3680</c:v>
                </c:pt>
                <c:pt idx="26">
                  <c:v>3890</c:v>
                </c:pt>
                <c:pt idx="27">
                  <c:v>4100</c:v>
                </c:pt>
                <c:pt idx="28">
                  <c:v>4310</c:v>
                </c:pt>
                <c:pt idx="29">
                  <c:v>4520</c:v>
                </c:pt>
                <c:pt idx="30">
                  <c:v>4730</c:v>
                </c:pt>
                <c:pt idx="31">
                  <c:v>4940</c:v>
                </c:pt>
                <c:pt idx="32">
                  <c:v>5220</c:v>
                </c:pt>
                <c:pt idx="33">
                  <c:v>5430</c:v>
                </c:pt>
                <c:pt idx="34">
                  <c:v>5710</c:v>
                </c:pt>
                <c:pt idx="35">
                  <c:v>5990</c:v>
                </c:pt>
                <c:pt idx="36">
                  <c:v>7830</c:v>
                </c:pt>
                <c:pt idx="37">
                  <c:v>9670</c:v>
                </c:pt>
                <c:pt idx="38">
                  <c:v>11510</c:v>
                </c:pt>
                <c:pt idx="39">
                  <c:v>13350</c:v>
                </c:pt>
                <c:pt idx="40">
                  <c:v>15190</c:v>
                </c:pt>
                <c:pt idx="41">
                  <c:v>17030</c:v>
                </c:pt>
                <c:pt idx="42">
                  <c:v>18870</c:v>
                </c:pt>
                <c:pt idx="43">
                  <c:v>20710</c:v>
                </c:pt>
                <c:pt idx="44">
                  <c:v>20950</c:v>
                </c:pt>
                <c:pt idx="45">
                  <c:v>21270</c:v>
                </c:pt>
                <c:pt idx="46">
                  <c:v>21590</c:v>
                </c:pt>
                <c:pt idx="47">
                  <c:v>22510</c:v>
                </c:pt>
                <c:pt idx="48">
                  <c:v>23430</c:v>
                </c:pt>
              </c:numCache>
            </c:numRef>
          </c:xVal>
          <c:yVal>
            <c:numRef>
              <c:f>Sheet7!$O$3:$O$51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24069.634100491399</c:v>
                </c:pt>
                <c:pt idx="48">
                  <c:v>24069.634100491501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FF-4B09-8743-0AC6CCC38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043039"/>
        <c:axId val="1821043519"/>
      </c:scatterChart>
      <c:valAx>
        <c:axId val="182104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1043519"/>
        <c:crosses val="autoZero"/>
        <c:crossBetween val="midCat"/>
      </c:valAx>
      <c:valAx>
        <c:axId val="18210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104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Sheet8!$J$1</c:f>
              <c:strCache>
                <c:ptCount val="1"/>
                <c:pt idx="0">
                  <c:v>bid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Sheet8!$I$2:$I$6</c:f>
              <c:numCache>
                <c:formatCode>General</c:formatCode>
                <c:ptCount val="5"/>
                <c:pt idx="0">
                  <c:v>4126.0014630184696</c:v>
                </c:pt>
                <c:pt idx="1">
                  <c:v>8252.0029260369502</c:v>
                </c:pt>
                <c:pt idx="2">
                  <c:v>18408.314219620799</c:v>
                </c:pt>
                <c:pt idx="3">
                  <c:v>19995.237859243302</c:v>
                </c:pt>
                <c:pt idx="4">
                  <c:v>25390.778233959802</c:v>
                </c:pt>
              </c:numCache>
            </c:numRef>
          </c:xVal>
          <c:yVal>
            <c:numRef>
              <c:f>Sheet8!$J$2:$J$6</c:f>
              <c:numCache>
                <c:formatCode>General</c:formatCode>
                <c:ptCount val="5"/>
                <c:pt idx="0">
                  <c:v>140048.916</c:v>
                </c:pt>
                <c:pt idx="1">
                  <c:v>116578.29700000001</c:v>
                </c:pt>
                <c:pt idx="2">
                  <c:v>87135.922999999995</c:v>
                </c:pt>
                <c:pt idx="3">
                  <c:v>58603.438999999998</c:v>
                </c:pt>
                <c:pt idx="4">
                  <c:v>44910.546000000002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76-49E6-B7EE-FED0A8B41A21}"/>
            </c:ext>
          </c:extLst>
        </c:ser>
        <c:ser>
          <c:idx val="0"/>
          <c:order val="1"/>
          <c:tx>
            <c:strRef>
              <c:f>Sheet8!$J$1</c:f>
              <c:strCache>
                <c:ptCount val="1"/>
                <c:pt idx="0">
                  <c:v>bid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Sheet8!$G$2:$G$53</c:f>
              <c:numCache>
                <c:formatCode>General</c:formatCode>
                <c:ptCount val="52"/>
                <c:pt idx="0">
                  <c:v>320</c:v>
                </c:pt>
                <c:pt idx="1">
                  <c:v>530</c:v>
                </c:pt>
                <c:pt idx="2">
                  <c:v>570</c:v>
                </c:pt>
                <c:pt idx="3">
                  <c:v>640</c:v>
                </c:pt>
                <c:pt idx="4">
                  <c:v>680</c:v>
                </c:pt>
                <c:pt idx="5">
                  <c:v>890</c:v>
                </c:pt>
                <c:pt idx="6">
                  <c:v>940</c:v>
                </c:pt>
                <c:pt idx="7">
                  <c:v>1228</c:v>
                </c:pt>
                <c:pt idx="8">
                  <c:v>1516</c:v>
                </c:pt>
                <c:pt idx="9">
                  <c:v>1804</c:v>
                </c:pt>
                <c:pt idx="10">
                  <c:v>2092</c:v>
                </c:pt>
                <c:pt idx="11">
                  <c:v>2380</c:v>
                </c:pt>
                <c:pt idx="12">
                  <c:v>2430</c:v>
                </c:pt>
                <c:pt idx="13">
                  <c:v>2480</c:v>
                </c:pt>
                <c:pt idx="14">
                  <c:v>2530</c:v>
                </c:pt>
                <c:pt idx="15">
                  <c:v>2580</c:v>
                </c:pt>
                <c:pt idx="16">
                  <c:v>2630</c:v>
                </c:pt>
                <c:pt idx="17">
                  <c:v>2670</c:v>
                </c:pt>
                <c:pt idx="18">
                  <c:v>2710</c:v>
                </c:pt>
                <c:pt idx="19">
                  <c:v>2750</c:v>
                </c:pt>
                <c:pt idx="20">
                  <c:v>2790</c:v>
                </c:pt>
                <c:pt idx="21">
                  <c:v>2830</c:v>
                </c:pt>
                <c:pt idx="22">
                  <c:v>2870</c:v>
                </c:pt>
                <c:pt idx="23">
                  <c:v>2910</c:v>
                </c:pt>
                <c:pt idx="24">
                  <c:v>3120</c:v>
                </c:pt>
                <c:pt idx="25">
                  <c:v>3330</c:v>
                </c:pt>
                <c:pt idx="26">
                  <c:v>3540</c:v>
                </c:pt>
                <c:pt idx="27">
                  <c:v>3750</c:v>
                </c:pt>
                <c:pt idx="28">
                  <c:v>3960</c:v>
                </c:pt>
                <c:pt idx="29">
                  <c:v>4240</c:v>
                </c:pt>
                <c:pt idx="30">
                  <c:v>4450</c:v>
                </c:pt>
                <c:pt idx="31">
                  <c:v>4730</c:v>
                </c:pt>
                <c:pt idx="32">
                  <c:v>5010</c:v>
                </c:pt>
                <c:pt idx="33">
                  <c:v>5250</c:v>
                </c:pt>
                <c:pt idx="34">
                  <c:v>5570</c:v>
                </c:pt>
                <c:pt idx="35">
                  <c:v>5890</c:v>
                </c:pt>
                <c:pt idx="36">
                  <c:v>7730</c:v>
                </c:pt>
                <c:pt idx="37">
                  <c:v>9570</c:v>
                </c:pt>
                <c:pt idx="38">
                  <c:v>14170</c:v>
                </c:pt>
                <c:pt idx="39">
                  <c:v>16010</c:v>
                </c:pt>
                <c:pt idx="40">
                  <c:v>17850</c:v>
                </c:pt>
                <c:pt idx="41">
                  <c:v>19690</c:v>
                </c:pt>
                <c:pt idx="42">
                  <c:v>21530</c:v>
                </c:pt>
                <c:pt idx="43">
                  <c:v>23370</c:v>
                </c:pt>
                <c:pt idx="44">
                  <c:v>25210</c:v>
                </c:pt>
                <c:pt idx="45">
                  <c:v>25220</c:v>
                </c:pt>
                <c:pt idx="46">
                  <c:v>25230</c:v>
                </c:pt>
                <c:pt idx="47">
                  <c:v>25240</c:v>
                </c:pt>
                <c:pt idx="48">
                  <c:v>25250</c:v>
                </c:pt>
                <c:pt idx="49">
                  <c:v>25260</c:v>
                </c:pt>
                <c:pt idx="50">
                  <c:v>26180</c:v>
                </c:pt>
                <c:pt idx="51">
                  <c:v>27100</c:v>
                </c:pt>
              </c:numCache>
            </c:numRef>
          </c:xVal>
          <c:yVal>
            <c:numRef>
              <c:f>Sheet8!$B$2:$B$53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8579.2910888240003</c:v>
                </c:pt>
                <c:pt idx="37">
                  <c:v>8579.2910888240003</c:v>
                </c:pt>
                <c:pt idx="38">
                  <c:v>8579.2910888240003</c:v>
                </c:pt>
                <c:pt idx="39">
                  <c:v>8579.2910888240003</c:v>
                </c:pt>
                <c:pt idx="40">
                  <c:v>8579.2910888240003</c:v>
                </c:pt>
                <c:pt idx="41">
                  <c:v>8579.2910888240003</c:v>
                </c:pt>
                <c:pt idx="42">
                  <c:v>8579.2910888240003</c:v>
                </c:pt>
                <c:pt idx="43">
                  <c:v>8579.2910888240003</c:v>
                </c:pt>
                <c:pt idx="44">
                  <c:v>8579.2910888240003</c:v>
                </c:pt>
                <c:pt idx="45">
                  <c:v>23008.8654829919</c:v>
                </c:pt>
                <c:pt idx="46">
                  <c:v>23008.8654829919</c:v>
                </c:pt>
                <c:pt idx="47">
                  <c:v>23008.8654829919</c:v>
                </c:pt>
                <c:pt idx="48">
                  <c:v>23008.8654829919</c:v>
                </c:pt>
                <c:pt idx="49">
                  <c:v>23008.8654829919</c:v>
                </c:pt>
                <c:pt idx="50">
                  <c:v>49244.411542171503</c:v>
                </c:pt>
                <c:pt idx="51">
                  <c:v>49244.411542171503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76-49E6-B7EE-FED0A8B41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37424"/>
        <c:axId val="734117744"/>
      </c:scatterChart>
      <c:valAx>
        <c:axId val="73413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4117744"/>
        <c:crosses val="autoZero"/>
        <c:crossBetween val="midCat"/>
      </c:valAx>
      <c:valAx>
        <c:axId val="7341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41374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CS</a:t>
            </a:r>
            <a:r>
              <a:rPr lang="nl-NL" baseline="0"/>
              <a:t> with low WTP</a:t>
            </a:r>
            <a:endParaRPr lang="nl-N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CS_lowWTP!$C$1</c:f>
              <c:strCache>
                <c:ptCount val="1"/>
                <c:pt idx="0">
                  <c:v>bid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xVal>
            <c:numRef>
              <c:f>CS_lowWTP!$A$2:$A$49</c:f>
              <c:numCache>
                <c:formatCode>General</c:formatCode>
                <c:ptCount val="48"/>
                <c:pt idx="0">
                  <c:v>70</c:v>
                </c:pt>
                <c:pt idx="1">
                  <c:v>310</c:v>
                </c:pt>
                <c:pt idx="2">
                  <c:v>520</c:v>
                </c:pt>
                <c:pt idx="3">
                  <c:v>550</c:v>
                </c:pt>
                <c:pt idx="4">
                  <c:v>910</c:v>
                </c:pt>
                <c:pt idx="5">
                  <c:v>3670</c:v>
                </c:pt>
                <c:pt idx="6">
                  <c:v>3720</c:v>
                </c:pt>
                <c:pt idx="7">
                  <c:v>3860</c:v>
                </c:pt>
                <c:pt idx="8">
                  <c:v>3900</c:v>
                </c:pt>
                <c:pt idx="9">
                  <c:v>5740</c:v>
                </c:pt>
                <c:pt idx="10">
                  <c:v>5780</c:v>
                </c:pt>
                <c:pt idx="11">
                  <c:v>5990</c:v>
                </c:pt>
                <c:pt idx="12">
                  <c:v>7830</c:v>
                </c:pt>
                <c:pt idx="13">
                  <c:v>8150</c:v>
                </c:pt>
                <c:pt idx="14">
                  <c:v>8430</c:v>
                </c:pt>
                <c:pt idx="15">
                  <c:v>8670</c:v>
                </c:pt>
                <c:pt idx="16">
                  <c:v>8740</c:v>
                </c:pt>
                <c:pt idx="17">
                  <c:v>8950</c:v>
                </c:pt>
                <c:pt idx="18">
                  <c:v>9230</c:v>
                </c:pt>
                <c:pt idx="19">
                  <c:v>9510</c:v>
                </c:pt>
                <c:pt idx="20">
                  <c:v>9830</c:v>
                </c:pt>
                <c:pt idx="21">
                  <c:v>10190</c:v>
                </c:pt>
                <c:pt idx="22">
                  <c:v>12030</c:v>
                </c:pt>
                <c:pt idx="23">
                  <c:v>12950</c:v>
                </c:pt>
                <c:pt idx="24">
                  <c:v>14790</c:v>
                </c:pt>
                <c:pt idx="25">
                  <c:v>14820</c:v>
                </c:pt>
                <c:pt idx="26">
                  <c:v>14870</c:v>
                </c:pt>
                <c:pt idx="27">
                  <c:v>16710</c:v>
                </c:pt>
                <c:pt idx="28">
                  <c:v>16760</c:v>
                </c:pt>
                <c:pt idx="29">
                  <c:v>16810</c:v>
                </c:pt>
                <c:pt idx="30">
                  <c:v>16860</c:v>
                </c:pt>
                <c:pt idx="31">
                  <c:v>17070</c:v>
                </c:pt>
                <c:pt idx="32">
                  <c:v>17120</c:v>
                </c:pt>
                <c:pt idx="33">
                  <c:v>17190</c:v>
                </c:pt>
                <c:pt idx="34">
                  <c:v>19030</c:v>
                </c:pt>
                <c:pt idx="35">
                  <c:v>19080</c:v>
                </c:pt>
                <c:pt idx="36">
                  <c:v>19290</c:v>
                </c:pt>
                <c:pt idx="37">
                  <c:v>19340</c:v>
                </c:pt>
                <c:pt idx="38">
                  <c:v>21180</c:v>
                </c:pt>
                <c:pt idx="39">
                  <c:v>21230</c:v>
                </c:pt>
                <c:pt idx="40">
                  <c:v>21440</c:v>
                </c:pt>
                <c:pt idx="41">
                  <c:v>21480</c:v>
                </c:pt>
                <c:pt idx="42">
                  <c:v>21520</c:v>
                </c:pt>
                <c:pt idx="43">
                  <c:v>21730</c:v>
                </c:pt>
                <c:pt idx="44">
                  <c:v>21970</c:v>
                </c:pt>
                <c:pt idx="45">
                  <c:v>22890</c:v>
                </c:pt>
                <c:pt idx="46">
                  <c:v>24730</c:v>
                </c:pt>
                <c:pt idx="47">
                  <c:v>24770</c:v>
                </c:pt>
              </c:numCache>
            </c:numRef>
          </c:xVal>
          <c:yVal>
            <c:numRef>
              <c:f>CS_lowWTP!$C$2:$C$49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69.577474649050004</c:v>
                </c:pt>
                <c:pt idx="46">
                  <c:v>40157.181701131201</c:v>
                </c:pt>
                <c:pt idx="47">
                  <c:v>55197.363117054403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4D-4B54-9777-C8B7230E69C3}"/>
            </c:ext>
          </c:extLst>
        </c:ser>
        <c:ser>
          <c:idx val="0"/>
          <c:order val="1"/>
          <c:tx>
            <c:strRef>
              <c:f>CS_lowWTP!$C$1</c:f>
              <c:strCache>
                <c:ptCount val="1"/>
                <c:pt idx="0">
                  <c:v>bid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CS_lowWTP!$J$3:$J$49</c:f>
              <c:numCache>
                <c:formatCode>General</c:formatCode>
                <c:ptCount val="47"/>
                <c:pt idx="0">
                  <c:v>4126.0014630184696</c:v>
                </c:pt>
                <c:pt idx="1">
                  <c:v>8252.0029260369502</c:v>
                </c:pt>
                <c:pt idx="2">
                  <c:v>18725.698947545301</c:v>
                </c:pt>
                <c:pt idx="3">
                  <c:v>20312.6225871678</c:v>
                </c:pt>
                <c:pt idx="4">
                  <c:v>25708.1629618843</c:v>
                </c:pt>
                <c:pt idx="5">
                  <c:v>26977.7018735823</c:v>
                </c:pt>
              </c:numCache>
            </c:numRef>
          </c:xVal>
          <c:yVal>
            <c:numRef>
              <c:f>CS_lowWTP!$K$3:$K$50</c:f>
              <c:numCache>
                <c:formatCode>General</c:formatCode>
                <c:ptCount val="48"/>
                <c:pt idx="0">
                  <c:v>102043.308</c:v>
                </c:pt>
                <c:pt idx="1">
                  <c:v>84942</c:v>
                </c:pt>
                <c:pt idx="2">
                  <c:v>63489.514999999999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4D-4B54-9777-C8B7230E6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852255"/>
        <c:axId val="1909840255"/>
      </c:scatterChart>
      <c:valAx>
        <c:axId val="190985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09840255"/>
        <c:crosses val="autoZero"/>
        <c:crossBetween val="midCat"/>
      </c:valAx>
      <c:valAx>
        <c:axId val="190984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098522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CS_linear!$M$1</c:f>
              <c:strCache>
                <c:ptCount val="1"/>
                <c:pt idx="0">
                  <c:v>bid</c:v>
                </c:pt>
              </c:strCache>
            </c:strRef>
          </c:tx>
          <c:spPr>
            <a:ln w="19050">
              <a:noFill/>
            </a:ln>
          </c:spPr>
          <c:xVal>
            <c:numRef>
              <c:f>CS_linear!$L$2:$L$6</c:f>
              <c:numCache>
                <c:formatCode>General</c:formatCode>
                <c:ptCount val="5"/>
                <c:pt idx="0">
                  <c:v>2856.4625513204801</c:v>
                </c:pt>
                <c:pt idx="1">
                  <c:v>5712.9251026409602</c:v>
                </c:pt>
                <c:pt idx="2">
                  <c:v>14917.0822124514</c:v>
                </c:pt>
                <c:pt idx="3">
                  <c:v>16504.0058520739</c:v>
                </c:pt>
                <c:pt idx="4">
                  <c:v>21899.546226790299</c:v>
                </c:pt>
              </c:numCache>
            </c:numRef>
          </c:xVal>
          <c:yVal>
            <c:numRef>
              <c:f>CS_linear!$M$2:$M$6</c:f>
              <c:numCache>
                <c:formatCode>General</c:formatCode>
                <c:ptCount val="5"/>
                <c:pt idx="0">
                  <c:v>102043.308</c:v>
                </c:pt>
                <c:pt idx="1">
                  <c:v>84942</c:v>
                </c:pt>
                <c:pt idx="2">
                  <c:v>63489.514999999999</c:v>
                </c:pt>
                <c:pt idx="3">
                  <c:v>42700</c:v>
                </c:pt>
                <c:pt idx="4">
                  <c:v>32723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F3-49A6-8CFE-50645D433304}"/>
            </c:ext>
          </c:extLst>
        </c:ser>
        <c:ser>
          <c:idx val="0"/>
          <c:order val="1"/>
          <c:tx>
            <c:strRef>
              <c:f>CS_linear!$M$1</c:f>
              <c:strCache>
                <c:ptCount val="1"/>
                <c:pt idx="0">
                  <c:v>bid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CS_linear!$A$2:$A$60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1840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2160</c:v>
                </c:pt>
                <c:pt idx="9">
                  <c:v>2160</c:v>
                </c:pt>
                <c:pt idx="10">
                  <c:v>2160</c:v>
                </c:pt>
                <c:pt idx="11">
                  <c:v>2160</c:v>
                </c:pt>
                <c:pt idx="12">
                  <c:v>2160</c:v>
                </c:pt>
                <c:pt idx="13">
                  <c:v>2160</c:v>
                </c:pt>
                <c:pt idx="14">
                  <c:v>2160</c:v>
                </c:pt>
                <c:pt idx="15">
                  <c:v>2160</c:v>
                </c:pt>
                <c:pt idx="16">
                  <c:v>2160</c:v>
                </c:pt>
                <c:pt idx="17">
                  <c:v>2160</c:v>
                </c:pt>
                <c:pt idx="18">
                  <c:v>2160</c:v>
                </c:pt>
                <c:pt idx="19">
                  <c:v>2160</c:v>
                </c:pt>
                <c:pt idx="20">
                  <c:v>2160</c:v>
                </c:pt>
                <c:pt idx="21">
                  <c:v>2160</c:v>
                </c:pt>
                <c:pt idx="22">
                  <c:v>2160</c:v>
                </c:pt>
                <c:pt idx="23">
                  <c:v>2160</c:v>
                </c:pt>
                <c:pt idx="24">
                  <c:v>2160</c:v>
                </c:pt>
                <c:pt idx="25">
                  <c:v>2160</c:v>
                </c:pt>
                <c:pt idx="26">
                  <c:v>2340</c:v>
                </c:pt>
                <c:pt idx="27">
                  <c:v>2520</c:v>
                </c:pt>
                <c:pt idx="28">
                  <c:v>2700</c:v>
                </c:pt>
                <c:pt idx="29">
                  <c:v>2880</c:v>
                </c:pt>
                <c:pt idx="30">
                  <c:v>3060</c:v>
                </c:pt>
                <c:pt idx="31">
                  <c:v>3240</c:v>
                </c:pt>
                <c:pt idx="32">
                  <c:v>3420</c:v>
                </c:pt>
                <c:pt idx="33">
                  <c:v>3600</c:v>
                </c:pt>
                <c:pt idx="34">
                  <c:v>3780</c:v>
                </c:pt>
                <c:pt idx="35">
                  <c:v>3960</c:v>
                </c:pt>
                <c:pt idx="36">
                  <c:v>4200</c:v>
                </c:pt>
                <c:pt idx="37">
                  <c:v>4440</c:v>
                </c:pt>
                <c:pt idx="38">
                  <c:v>4728</c:v>
                </c:pt>
                <c:pt idx="39">
                  <c:v>5016</c:v>
                </c:pt>
                <c:pt idx="40">
                  <c:v>5304</c:v>
                </c:pt>
                <c:pt idx="41">
                  <c:v>5592</c:v>
                </c:pt>
                <c:pt idx="42">
                  <c:v>5880</c:v>
                </c:pt>
                <c:pt idx="43">
                  <c:v>6380</c:v>
                </c:pt>
                <c:pt idx="44">
                  <c:v>6880</c:v>
                </c:pt>
                <c:pt idx="45">
                  <c:v>7380</c:v>
                </c:pt>
                <c:pt idx="46">
                  <c:v>7880</c:v>
                </c:pt>
                <c:pt idx="47">
                  <c:v>8380</c:v>
                </c:pt>
                <c:pt idx="48">
                  <c:v>10220</c:v>
                </c:pt>
                <c:pt idx="49">
                  <c:v>12060</c:v>
                </c:pt>
                <c:pt idx="50">
                  <c:v>13900</c:v>
                </c:pt>
                <c:pt idx="51">
                  <c:v>15740</c:v>
                </c:pt>
                <c:pt idx="52">
                  <c:v>17580</c:v>
                </c:pt>
                <c:pt idx="53">
                  <c:v>19420</c:v>
                </c:pt>
                <c:pt idx="54">
                  <c:v>21260</c:v>
                </c:pt>
                <c:pt idx="55">
                  <c:v>23100</c:v>
                </c:pt>
                <c:pt idx="56">
                  <c:v>24940</c:v>
                </c:pt>
                <c:pt idx="57">
                  <c:v>24940.93</c:v>
                </c:pt>
              </c:numCache>
            </c:numRef>
          </c:xVal>
          <c:yVal>
            <c:numRef>
              <c:f>CS_linear!$C$2:$C$60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8424.5369855304398</c:v>
                </c:pt>
                <c:pt idx="49">
                  <c:v>8462.2603349417695</c:v>
                </c:pt>
                <c:pt idx="50">
                  <c:v>8490.9435061920703</c:v>
                </c:pt>
                <c:pt idx="51">
                  <c:v>8524.4298904368898</c:v>
                </c:pt>
                <c:pt idx="52">
                  <c:v>8548.2732291493794</c:v>
                </c:pt>
                <c:pt idx="53">
                  <c:v>8565.6925310351307</c:v>
                </c:pt>
                <c:pt idx="54">
                  <c:v>8573.04160143638</c:v>
                </c:pt>
                <c:pt idx="55">
                  <c:v>8577.2097581497401</c:v>
                </c:pt>
                <c:pt idx="56">
                  <c:v>8579.2910888240003</c:v>
                </c:pt>
                <c:pt idx="57">
                  <c:v>66318.279569892402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F3-49A6-8CFE-50645D433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13536"/>
        <c:axId val="243287136"/>
      </c:scatterChart>
      <c:valAx>
        <c:axId val="2433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3287136"/>
        <c:crosses val="autoZero"/>
        <c:crossBetween val="midCat"/>
      </c:valAx>
      <c:valAx>
        <c:axId val="2432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33135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Sheet9!$K$2:$K$6</c:f>
              <c:numCache>
                <c:formatCode>General</c:formatCode>
                <c:ptCount val="5"/>
                <c:pt idx="0">
                  <c:v>2856.4625513204801</c:v>
                </c:pt>
                <c:pt idx="1">
                  <c:v>5712.9251026409602</c:v>
                </c:pt>
                <c:pt idx="2">
                  <c:v>14917.0822124514</c:v>
                </c:pt>
                <c:pt idx="3">
                  <c:v>16504.0058520739</c:v>
                </c:pt>
                <c:pt idx="4">
                  <c:v>21899.546226790299</c:v>
                </c:pt>
              </c:numCache>
            </c:numRef>
          </c:xVal>
          <c:yVal>
            <c:numRef>
              <c:f>Sheet9!$L$2:$L$6</c:f>
              <c:numCache>
                <c:formatCode>General</c:formatCode>
                <c:ptCount val="5"/>
                <c:pt idx="0">
                  <c:v>102043.308</c:v>
                </c:pt>
                <c:pt idx="1">
                  <c:v>84942</c:v>
                </c:pt>
                <c:pt idx="2">
                  <c:v>63489.514999999999</c:v>
                </c:pt>
                <c:pt idx="3">
                  <c:v>42700</c:v>
                </c:pt>
                <c:pt idx="4">
                  <c:v>32723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6-4E13-9F4B-C6C2CEF05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33855"/>
        <c:axId val="494821375"/>
      </c:scatterChart>
      <c:valAx>
        <c:axId val="49483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4821375"/>
        <c:crosses val="autoZero"/>
        <c:crossBetween val="midCat"/>
      </c:valAx>
      <c:valAx>
        <c:axId val="49482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483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CSfix_changeondemand!$U$3:$U$7</c:f>
              <c:numCache>
                <c:formatCode>General</c:formatCode>
                <c:ptCount val="5"/>
                <c:pt idx="0">
                  <c:v>4126.0014630184696</c:v>
                </c:pt>
                <c:pt idx="1">
                  <c:v>8252.0029260369502</c:v>
                </c:pt>
                <c:pt idx="2">
                  <c:v>18725.698947545301</c:v>
                </c:pt>
                <c:pt idx="3">
                  <c:v>20312.6225871678</c:v>
                </c:pt>
                <c:pt idx="4">
                  <c:v>25708.1629618843</c:v>
                </c:pt>
              </c:numCache>
            </c:numRef>
          </c:xVal>
          <c:yVal>
            <c:numRef>
              <c:f>CSfix_changeondemand!$V$3:$V$7</c:f>
              <c:numCache>
                <c:formatCode>General</c:formatCode>
                <c:ptCount val="5"/>
                <c:pt idx="0">
                  <c:v>102311.947</c:v>
                </c:pt>
                <c:pt idx="1">
                  <c:v>85165.619000000006</c:v>
                </c:pt>
                <c:pt idx="2">
                  <c:v>63656.658000000003</c:v>
                </c:pt>
                <c:pt idx="3">
                  <c:v>42812.411999999997</c:v>
                </c:pt>
                <c:pt idx="4">
                  <c:v>32809.146999999997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E4-4401-891A-6C8497B317FD}"/>
            </c:ext>
          </c:extLst>
        </c:ser>
        <c:ser>
          <c:idx val="0"/>
          <c:order val="1"/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CSfix_changeondemand!$K$2:$K$60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1840</c:v>
                </c:pt>
                <c:pt idx="47">
                  <c:v>4600</c:v>
                </c:pt>
                <c:pt idx="48">
                  <c:v>6440</c:v>
                </c:pt>
                <c:pt idx="49">
                  <c:v>8280</c:v>
                </c:pt>
                <c:pt idx="50">
                  <c:v>11040</c:v>
                </c:pt>
                <c:pt idx="51">
                  <c:v>13800</c:v>
                </c:pt>
                <c:pt idx="52">
                  <c:v>15640</c:v>
                </c:pt>
                <c:pt idx="53">
                  <c:v>17480</c:v>
                </c:pt>
                <c:pt idx="54">
                  <c:v>18400</c:v>
                </c:pt>
                <c:pt idx="55">
                  <c:v>19320</c:v>
                </c:pt>
                <c:pt idx="56">
                  <c:v>20240</c:v>
                </c:pt>
                <c:pt idx="57">
                  <c:v>21160</c:v>
                </c:pt>
                <c:pt idx="58">
                  <c:v>22080</c:v>
                </c:pt>
              </c:numCache>
            </c:numRef>
          </c:xVal>
          <c:yVal>
            <c:numRef>
              <c:f>CSfix_changeondemand!$M$2:$M$60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3983.94660766895</c:v>
                </c:pt>
                <c:pt idx="47">
                  <c:v>4002.80650236872</c:v>
                </c:pt>
                <c:pt idx="48">
                  <c:v>4006.5282512838098</c:v>
                </c:pt>
                <c:pt idx="49">
                  <c:v>4029.1803766768599</c:v>
                </c:pt>
                <c:pt idx="50">
                  <c:v>4033.0746167502398</c:v>
                </c:pt>
                <c:pt idx="51">
                  <c:v>4047.2895267988101</c:v>
                </c:pt>
                <c:pt idx="52">
                  <c:v>4066.2115879878802</c:v>
                </c:pt>
                <c:pt idx="53">
                  <c:v>4076.1051428096098</c:v>
                </c:pt>
                <c:pt idx="54">
                  <c:v>4415.5776846273502</c:v>
                </c:pt>
                <c:pt idx="55">
                  <c:v>4484.1464782516996</c:v>
                </c:pt>
                <c:pt idx="56">
                  <c:v>36403.902936104299</c:v>
                </c:pt>
                <c:pt idx="57">
                  <c:v>36403.902936104299</c:v>
                </c:pt>
                <c:pt idx="58">
                  <c:v>36403.902936104299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E4-4401-891A-6C8497B31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6336"/>
        <c:axId val="10933856"/>
      </c:scatterChart>
      <c:valAx>
        <c:axId val="1094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33856"/>
        <c:crosses val="autoZero"/>
        <c:crossBetween val="midCat"/>
      </c:valAx>
      <c:valAx>
        <c:axId val="109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463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3.2532797272668237E-2"/>
          <c:y val="0.17171296296296296"/>
          <c:w val="0.79888216098859821"/>
          <c:h val="0.77736111111111106"/>
        </c:manualLayout>
      </c:layout>
      <c:scatterChart>
        <c:scatterStyle val="smoothMarker"/>
        <c:varyColors val="0"/>
        <c:ser>
          <c:idx val="4"/>
          <c:order val="0"/>
          <c:xVal>
            <c:numRef>
              <c:f>CSfix!$U$13:$U$17</c:f>
              <c:numCache>
                <c:formatCode>General</c:formatCode>
                <c:ptCount val="5"/>
                <c:pt idx="0">
                  <c:v>4126.0014630184696</c:v>
                </c:pt>
                <c:pt idx="1">
                  <c:v>8252.0029260369502</c:v>
                </c:pt>
                <c:pt idx="2">
                  <c:v>18725.698947545301</c:v>
                </c:pt>
                <c:pt idx="3">
                  <c:v>20312.6225871678</c:v>
                </c:pt>
                <c:pt idx="4">
                  <c:v>25708.1629618843</c:v>
                </c:pt>
              </c:numCache>
            </c:numRef>
          </c:xVal>
          <c:yVal>
            <c:numRef>
              <c:f>CSfix!$V$13:$V$17</c:f>
              <c:numCache>
                <c:formatCode>General</c:formatCode>
                <c:ptCount val="5"/>
                <c:pt idx="0">
                  <c:v>102043.308</c:v>
                </c:pt>
                <c:pt idx="1">
                  <c:v>84942</c:v>
                </c:pt>
                <c:pt idx="2">
                  <c:v>63489.514999999999</c:v>
                </c:pt>
                <c:pt idx="3">
                  <c:v>42700</c:v>
                </c:pt>
                <c:pt idx="4">
                  <c:v>32723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3B3-4F1B-9D41-430FF0263A3B}"/>
            </c:ext>
          </c:extLst>
        </c:ser>
        <c:ser>
          <c:idx val="5"/>
          <c:order val="1"/>
          <c:spPr>
            <a:effectLst/>
          </c:spPr>
          <c:xVal>
            <c:numRef>
              <c:f>CSfix!$U$5:$U$9</c:f>
              <c:numCache>
                <c:formatCode>General</c:formatCode>
                <c:ptCount val="5"/>
                <c:pt idx="0">
                  <c:v>4126.0014630184696</c:v>
                </c:pt>
                <c:pt idx="1">
                  <c:v>8252.0029260369502</c:v>
                </c:pt>
                <c:pt idx="2">
                  <c:v>18725.698947545301</c:v>
                </c:pt>
                <c:pt idx="3">
                  <c:v>20312.6225871678</c:v>
                </c:pt>
                <c:pt idx="4">
                  <c:v>25708.1629618843</c:v>
                </c:pt>
              </c:numCache>
            </c:numRef>
          </c:xVal>
          <c:yVal>
            <c:numRef>
              <c:f>CSfix!$V$5:$V$9</c:f>
              <c:numCache>
                <c:formatCode>General</c:formatCode>
                <c:ptCount val="5"/>
                <c:pt idx="0">
                  <c:v>102043.308</c:v>
                </c:pt>
                <c:pt idx="1">
                  <c:v>84942</c:v>
                </c:pt>
                <c:pt idx="2">
                  <c:v>63489.514999999999</c:v>
                </c:pt>
                <c:pt idx="3">
                  <c:v>42700</c:v>
                </c:pt>
                <c:pt idx="4">
                  <c:v>32723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3B3-4F1B-9D41-430FF0263A3B}"/>
            </c:ext>
          </c:extLst>
        </c:ser>
        <c:ser>
          <c:idx val="6"/>
          <c:order val="2"/>
          <c:xVal>
            <c:numRef>
              <c:f>CSfix!$U$13:$U$17</c:f>
              <c:numCache>
                <c:formatCode>General</c:formatCode>
                <c:ptCount val="5"/>
                <c:pt idx="0">
                  <c:v>4126.0014630184696</c:v>
                </c:pt>
                <c:pt idx="1">
                  <c:v>8252.0029260369502</c:v>
                </c:pt>
                <c:pt idx="2">
                  <c:v>18725.698947545301</c:v>
                </c:pt>
                <c:pt idx="3">
                  <c:v>20312.6225871678</c:v>
                </c:pt>
                <c:pt idx="4">
                  <c:v>25708.1629618843</c:v>
                </c:pt>
              </c:numCache>
            </c:numRef>
          </c:xVal>
          <c:yVal>
            <c:numRef>
              <c:f>CSfix!$V$13:$V$17</c:f>
              <c:numCache>
                <c:formatCode>General</c:formatCode>
                <c:ptCount val="5"/>
                <c:pt idx="0">
                  <c:v>102043.308</c:v>
                </c:pt>
                <c:pt idx="1">
                  <c:v>84942</c:v>
                </c:pt>
                <c:pt idx="2">
                  <c:v>63489.514999999999</c:v>
                </c:pt>
                <c:pt idx="3">
                  <c:v>42700</c:v>
                </c:pt>
                <c:pt idx="4">
                  <c:v>32723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3B3-4F1B-9D41-430FF0263A3B}"/>
            </c:ext>
          </c:extLst>
        </c:ser>
        <c:ser>
          <c:idx val="7"/>
          <c:order val="3"/>
          <c:spPr>
            <a:effectLst/>
          </c:spPr>
          <c:xVal>
            <c:numRef>
              <c:f>CSfix!$U$5:$U$9</c:f>
              <c:numCache>
                <c:formatCode>General</c:formatCode>
                <c:ptCount val="5"/>
                <c:pt idx="0">
                  <c:v>4126.0014630184696</c:v>
                </c:pt>
                <c:pt idx="1">
                  <c:v>8252.0029260369502</c:v>
                </c:pt>
                <c:pt idx="2">
                  <c:v>18725.698947545301</c:v>
                </c:pt>
                <c:pt idx="3">
                  <c:v>20312.6225871678</c:v>
                </c:pt>
                <c:pt idx="4">
                  <c:v>25708.1629618843</c:v>
                </c:pt>
              </c:numCache>
            </c:numRef>
          </c:xVal>
          <c:yVal>
            <c:numRef>
              <c:f>CSfix!$V$5:$V$9</c:f>
              <c:numCache>
                <c:formatCode>General</c:formatCode>
                <c:ptCount val="5"/>
                <c:pt idx="0">
                  <c:v>102043.308</c:v>
                </c:pt>
                <c:pt idx="1">
                  <c:v>84942</c:v>
                </c:pt>
                <c:pt idx="2">
                  <c:v>63489.514999999999</c:v>
                </c:pt>
                <c:pt idx="3">
                  <c:v>42700</c:v>
                </c:pt>
                <c:pt idx="4">
                  <c:v>32723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3B3-4F1B-9D41-430FF0263A3B}"/>
            </c:ext>
          </c:extLst>
        </c:ser>
        <c:ser>
          <c:idx val="2"/>
          <c:order val="4"/>
          <c:xVal>
            <c:numRef>
              <c:f>CSfix!$U$13:$U$17</c:f>
              <c:numCache>
                <c:formatCode>General</c:formatCode>
                <c:ptCount val="5"/>
                <c:pt idx="0">
                  <c:v>4126.0014630184696</c:v>
                </c:pt>
                <c:pt idx="1">
                  <c:v>8252.0029260369502</c:v>
                </c:pt>
                <c:pt idx="2">
                  <c:v>18725.698947545301</c:v>
                </c:pt>
                <c:pt idx="3">
                  <c:v>20312.6225871678</c:v>
                </c:pt>
                <c:pt idx="4">
                  <c:v>25708.1629618843</c:v>
                </c:pt>
              </c:numCache>
            </c:numRef>
          </c:xVal>
          <c:yVal>
            <c:numRef>
              <c:f>CSfix!$V$13:$V$17</c:f>
              <c:numCache>
                <c:formatCode>General</c:formatCode>
                <c:ptCount val="5"/>
                <c:pt idx="0">
                  <c:v>102043.308</c:v>
                </c:pt>
                <c:pt idx="1">
                  <c:v>84942</c:v>
                </c:pt>
                <c:pt idx="2">
                  <c:v>63489.514999999999</c:v>
                </c:pt>
                <c:pt idx="3">
                  <c:v>42700</c:v>
                </c:pt>
                <c:pt idx="4">
                  <c:v>32723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3B3-4F1B-9D41-430FF0263A3B}"/>
            </c:ext>
          </c:extLst>
        </c:ser>
        <c:ser>
          <c:idx val="0"/>
          <c:order val="5"/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CSfix!$J$47:$J$54</c:f>
              <c:numCache>
                <c:formatCode>General</c:formatCode>
                <c:ptCount val="8"/>
                <c:pt idx="0">
                  <c:v>8280</c:v>
                </c:pt>
                <c:pt idx="1">
                  <c:v>11040</c:v>
                </c:pt>
                <c:pt idx="2">
                  <c:v>12880</c:v>
                </c:pt>
                <c:pt idx="3">
                  <c:v>14720</c:v>
                </c:pt>
                <c:pt idx="4">
                  <c:v>16560</c:v>
                </c:pt>
                <c:pt idx="5">
                  <c:v>18400</c:v>
                </c:pt>
                <c:pt idx="6">
                  <c:v>19320</c:v>
                </c:pt>
                <c:pt idx="7">
                  <c:v>22080</c:v>
                </c:pt>
              </c:numCache>
            </c:numRef>
          </c:xVal>
          <c:yVal>
            <c:numRef>
              <c:f>CSfix!$M$47:$M$200</c:f>
              <c:numCache>
                <c:formatCode>General</c:formatCode>
                <c:ptCount val="154"/>
                <c:pt idx="0">
                  <c:v>4044.0506649256899</c:v>
                </c:pt>
                <c:pt idx="1">
                  <c:v>4046.5148652879998</c:v>
                </c:pt>
                <c:pt idx="2">
                  <c:v>4075.15226368503</c:v>
                </c:pt>
                <c:pt idx="3">
                  <c:v>4085.1868528820601</c:v>
                </c:pt>
                <c:pt idx="4">
                  <c:v>4103.8942591559698</c:v>
                </c:pt>
                <c:pt idx="5">
                  <c:v>4104.1676292871998</c:v>
                </c:pt>
                <c:pt idx="6">
                  <c:v>4670.1948530743803</c:v>
                </c:pt>
                <c:pt idx="7">
                  <c:v>36483.229644808001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3B3-4F1B-9D41-430FF0263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172016"/>
        <c:axId val="1092944432"/>
      </c:scatterChart>
      <c:valAx>
        <c:axId val="154517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2944432"/>
        <c:crosses val="autoZero"/>
        <c:crossBetween val="midCat"/>
      </c:valAx>
      <c:valAx>
        <c:axId val="10929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51720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nocandidates_newclearing!$K$2</c:f>
              <c:strCache>
                <c:ptCount val="1"/>
                <c:pt idx="0">
                  <c:v>bid</c:v>
                </c:pt>
              </c:strCache>
            </c:strRef>
          </c:tx>
          <c:spPr>
            <a:ln w="19050">
              <a:noFill/>
            </a:ln>
          </c:spPr>
          <c:xVal>
            <c:numRef>
              <c:f>nocandidates_newclearing!$J$3:$J$7</c:f>
              <c:numCache>
                <c:formatCode>General</c:formatCode>
                <c:ptCount val="5"/>
                <c:pt idx="0">
                  <c:v>4126.0014630184696</c:v>
                </c:pt>
                <c:pt idx="1">
                  <c:v>8252.0029260369502</c:v>
                </c:pt>
                <c:pt idx="2">
                  <c:v>18725.698947545301</c:v>
                </c:pt>
                <c:pt idx="3">
                  <c:v>21582.1614988658</c:v>
                </c:pt>
                <c:pt idx="4">
                  <c:v>28247.240785280301</c:v>
                </c:pt>
              </c:numCache>
            </c:numRef>
          </c:xVal>
          <c:yVal>
            <c:numRef>
              <c:f>nocandidates_newclearing!$K$3:$K$7</c:f>
              <c:numCache>
                <c:formatCode>General</c:formatCode>
                <c:ptCount val="5"/>
                <c:pt idx="0">
                  <c:v>102043.308</c:v>
                </c:pt>
                <c:pt idx="1">
                  <c:v>84942</c:v>
                </c:pt>
                <c:pt idx="2">
                  <c:v>63489.514999999999</c:v>
                </c:pt>
                <c:pt idx="3">
                  <c:v>42700</c:v>
                </c:pt>
                <c:pt idx="4">
                  <c:v>32723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7A-4BB2-BA08-40DB1E89C5C5}"/>
            </c:ext>
          </c:extLst>
        </c:ser>
        <c:ser>
          <c:idx val="0"/>
          <c:order val="1"/>
          <c:tx>
            <c:strRef>
              <c:f>nocandidates_newclearing!$K$2</c:f>
              <c:strCache>
                <c:ptCount val="1"/>
                <c:pt idx="0">
                  <c:v>bid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nocandidates_newclearing!$F$2:$F$60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1840</c:v>
                </c:pt>
                <c:pt idx="11">
                  <c:v>2160</c:v>
                </c:pt>
                <c:pt idx="12">
                  <c:v>2160</c:v>
                </c:pt>
                <c:pt idx="13">
                  <c:v>2160</c:v>
                </c:pt>
                <c:pt idx="14">
                  <c:v>2160</c:v>
                </c:pt>
                <c:pt idx="15">
                  <c:v>2160</c:v>
                </c:pt>
                <c:pt idx="16">
                  <c:v>2160</c:v>
                </c:pt>
                <c:pt idx="17">
                  <c:v>2160</c:v>
                </c:pt>
                <c:pt idx="18">
                  <c:v>2160</c:v>
                </c:pt>
                <c:pt idx="19">
                  <c:v>2160</c:v>
                </c:pt>
                <c:pt idx="20">
                  <c:v>2160</c:v>
                </c:pt>
                <c:pt idx="21">
                  <c:v>2160</c:v>
                </c:pt>
                <c:pt idx="22">
                  <c:v>2160</c:v>
                </c:pt>
                <c:pt idx="23">
                  <c:v>2160</c:v>
                </c:pt>
                <c:pt idx="24">
                  <c:v>2160</c:v>
                </c:pt>
                <c:pt idx="25">
                  <c:v>2160</c:v>
                </c:pt>
                <c:pt idx="26">
                  <c:v>2160</c:v>
                </c:pt>
                <c:pt idx="27">
                  <c:v>2160</c:v>
                </c:pt>
                <c:pt idx="28">
                  <c:v>2160</c:v>
                </c:pt>
                <c:pt idx="29">
                  <c:v>2160</c:v>
                </c:pt>
                <c:pt idx="30">
                  <c:v>2160</c:v>
                </c:pt>
                <c:pt idx="31">
                  <c:v>2160</c:v>
                </c:pt>
                <c:pt idx="32">
                  <c:v>2160</c:v>
                </c:pt>
                <c:pt idx="33">
                  <c:v>2160</c:v>
                </c:pt>
                <c:pt idx="34">
                  <c:v>2160</c:v>
                </c:pt>
                <c:pt idx="35">
                  <c:v>2160</c:v>
                </c:pt>
                <c:pt idx="36">
                  <c:v>2160</c:v>
                </c:pt>
                <c:pt idx="37">
                  <c:v>2160</c:v>
                </c:pt>
                <c:pt idx="38">
                  <c:v>2160</c:v>
                </c:pt>
                <c:pt idx="39">
                  <c:v>2160</c:v>
                </c:pt>
                <c:pt idx="40">
                  <c:v>2160</c:v>
                </c:pt>
                <c:pt idx="41">
                  <c:v>2160</c:v>
                </c:pt>
                <c:pt idx="42">
                  <c:v>2160</c:v>
                </c:pt>
                <c:pt idx="43">
                  <c:v>2160</c:v>
                </c:pt>
                <c:pt idx="44">
                  <c:v>2160</c:v>
                </c:pt>
                <c:pt idx="45">
                  <c:v>4000</c:v>
                </c:pt>
                <c:pt idx="46">
                  <c:v>4920</c:v>
                </c:pt>
                <c:pt idx="47">
                  <c:v>6760</c:v>
                </c:pt>
                <c:pt idx="48">
                  <c:v>7680</c:v>
                </c:pt>
                <c:pt idx="49">
                  <c:v>10440</c:v>
                </c:pt>
                <c:pt idx="50">
                  <c:v>12280</c:v>
                </c:pt>
                <c:pt idx="51">
                  <c:v>14120</c:v>
                </c:pt>
                <c:pt idx="52">
                  <c:v>15960</c:v>
                </c:pt>
                <c:pt idx="53">
                  <c:v>17800</c:v>
                </c:pt>
                <c:pt idx="54">
                  <c:v>19640</c:v>
                </c:pt>
                <c:pt idx="55">
                  <c:v>19640.93</c:v>
                </c:pt>
              </c:numCache>
            </c:numRef>
          </c:xVal>
          <c:yVal>
            <c:numRef>
              <c:f>nocandidates_newclearing!$B$2:$B$69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6918.0780859363704</c:v>
                </c:pt>
                <c:pt idx="46">
                  <c:v>6941.6544715714599</c:v>
                </c:pt>
                <c:pt idx="47">
                  <c:v>6956.7854297131398</c:v>
                </c:pt>
                <c:pt idx="48">
                  <c:v>6986.7953683672604</c:v>
                </c:pt>
                <c:pt idx="49">
                  <c:v>7061.54615788105</c:v>
                </c:pt>
                <c:pt idx="50">
                  <c:v>7064.3740741606698</c:v>
                </c:pt>
                <c:pt idx="51">
                  <c:v>7066.7575810430599</c:v>
                </c:pt>
                <c:pt idx="52">
                  <c:v>7071.9467811340701</c:v>
                </c:pt>
                <c:pt idx="53">
                  <c:v>7072.7462784871004</c:v>
                </c:pt>
                <c:pt idx="54">
                  <c:v>7073.02746459637</c:v>
                </c:pt>
                <c:pt idx="55">
                  <c:v>64883.330578738103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A-4BB2-BA08-40DB1E89C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20512"/>
        <c:axId val="46625792"/>
      </c:scatterChart>
      <c:valAx>
        <c:axId val="4662051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625792"/>
        <c:crosses val="autoZero"/>
        <c:crossBetween val="midCat"/>
      </c:valAx>
      <c:valAx>
        <c:axId val="466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620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nocandidates_newclearing!$K$2</c:f>
              <c:strCache>
                <c:ptCount val="1"/>
                <c:pt idx="0">
                  <c:v>bid</c:v>
                </c:pt>
              </c:strCache>
            </c:strRef>
          </c:tx>
          <c:spPr>
            <a:ln w="19050">
              <a:noFill/>
            </a:ln>
          </c:spPr>
          <c:xVal>
            <c:numRef>
              <c:f>nocandidates_newclearing!$J$3:$J$7</c:f>
              <c:numCache>
                <c:formatCode>General</c:formatCode>
                <c:ptCount val="5"/>
                <c:pt idx="0">
                  <c:v>4126.0014630184696</c:v>
                </c:pt>
                <c:pt idx="1">
                  <c:v>8252.0029260369502</c:v>
                </c:pt>
                <c:pt idx="2">
                  <c:v>18725.698947545301</c:v>
                </c:pt>
                <c:pt idx="3">
                  <c:v>21582.1614988658</c:v>
                </c:pt>
                <c:pt idx="4">
                  <c:v>28247.240785280301</c:v>
                </c:pt>
              </c:numCache>
            </c:numRef>
          </c:xVal>
          <c:yVal>
            <c:numRef>
              <c:f>nocandidates_newclearing!$K$3:$K$7</c:f>
              <c:numCache>
                <c:formatCode>General</c:formatCode>
                <c:ptCount val="5"/>
                <c:pt idx="0">
                  <c:v>102043.308</c:v>
                </c:pt>
                <c:pt idx="1">
                  <c:v>84942</c:v>
                </c:pt>
                <c:pt idx="2">
                  <c:v>63489.514999999999</c:v>
                </c:pt>
                <c:pt idx="3">
                  <c:v>42700</c:v>
                </c:pt>
                <c:pt idx="4">
                  <c:v>32723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E-4ABD-B77A-B1F99066C927}"/>
            </c:ext>
          </c:extLst>
        </c:ser>
        <c:ser>
          <c:idx val="0"/>
          <c:order val="1"/>
          <c:tx>
            <c:strRef>
              <c:f>nocandidates_newclearing!$K$2</c:f>
              <c:strCache>
                <c:ptCount val="1"/>
                <c:pt idx="0">
                  <c:v>bid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nocandidates_newclearing!$X$2:$X$60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1840</c:v>
                </c:pt>
                <c:pt idx="9">
                  <c:v>2160</c:v>
                </c:pt>
                <c:pt idx="10">
                  <c:v>2160</c:v>
                </c:pt>
                <c:pt idx="11">
                  <c:v>2160</c:v>
                </c:pt>
                <c:pt idx="12">
                  <c:v>2160</c:v>
                </c:pt>
                <c:pt idx="13">
                  <c:v>2160</c:v>
                </c:pt>
                <c:pt idx="14">
                  <c:v>2160</c:v>
                </c:pt>
                <c:pt idx="15">
                  <c:v>2160</c:v>
                </c:pt>
                <c:pt idx="16">
                  <c:v>2160</c:v>
                </c:pt>
                <c:pt idx="17">
                  <c:v>2160</c:v>
                </c:pt>
                <c:pt idx="18">
                  <c:v>2160</c:v>
                </c:pt>
                <c:pt idx="19">
                  <c:v>2160</c:v>
                </c:pt>
                <c:pt idx="20">
                  <c:v>2160</c:v>
                </c:pt>
                <c:pt idx="21">
                  <c:v>2160</c:v>
                </c:pt>
                <c:pt idx="22">
                  <c:v>2160</c:v>
                </c:pt>
                <c:pt idx="23">
                  <c:v>2160</c:v>
                </c:pt>
                <c:pt idx="24">
                  <c:v>2160</c:v>
                </c:pt>
                <c:pt idx="25">
                  <c:v>2160</c:v>
                </c:pt>
                <c:pt idx="26">
                  <c:v>2160</c:v>
                </c:pt>
                <c:pt idx="27">
                  <c:v>2160</c:v>
                </c:pt>
                <c:pt idx="28">
                  <c:v>2160</c:v>
                </c:pt>
                <c:pt idx="29">
                  <c:v>2160</c:v>
                </c:pt>
                <c:pt idx="30">
                  <c:v>2160</c:v>
                </c:pt>
                <c:pt idx="31">
                  <c:v>2160</c:v>
                </c:pt>
                <c:pt idx="32">
                  <c:v>2160</c:v>
                </c:pt>
                <c:pt idx="33">
                  <c:v>2160</c:v>
                </c:pt>
                <c:pt idx="34">
                  <c:v>2160</c:v>
                </c:pt>
                <c:pt idx="35">
                  <c:v>2160</c:v>
                </c:pt>
                <c:pt idx="36">
                  <c:v>2160</c:v>
                </c:pt>
                <c:pt idx="37">
                  <c:v>2160</c:v>
                </c:pt>
                <c:pt idx="38">
                  <c:v>2160</c:v>
                </c:pt>
                <c:pt idx="39">
                  <c:v>2160</c:v>
                </c:pt>
                <c:pt idx="40">
                  <c:v>2160</c:v>
                </c:pt>
                <c:pt idx="41">
                  <c:v>2160</c:v>
                </c:pt>
                <c:pt idx="42">
                  <c:v>2160</c:v>
                </c:pt>
                <c:pt idx="43">
                  <c:v>4000</c:v>
                </c:pt>
                <c:pt idx="44">
                  <c:v>4920</c:v>
                </c:pt>
                <c:pt idx="45">
                  <c:v>6760</c:v>
                </c:pt>
                <c:pt idx="46">
                  <c:v>7680</c:v>
                </c:pt>
                <c:pt idx="47">
                  <c:v>10440</c:v>
                </c:pt>
                <c:pt idx="48">
                  <c:v>12280</c:v>
                </c:pt>
                <c:pt idx="49">
                  <c:v>14120</c:v>
                </c:pt>
                <c:pt idx="50">
                  <c:v>15960</c:v>
                </c:pt>
                <c:pt idx="51">
                  <c:v>17800</c:v>
                </c:pt>
                <c:pt idx="52">
                  <c:v>19640</c:v>
                </c:pt>
                <c:pt idx="53">
                  <c:v>19640.93</c:v>
                </c:pt>
              </c:numCache>
            </c:numRef>
          </c:xVal>
          <c:yVal>
            <c:numRef>
              <c:f>nocandidates_newclearing!$T$2:$T$69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6894.4131231975198</c:v>
                </c:pt>
                <c:pt idx="44">
                  <c:v>6921.1812462308098</c:v>
                </c:pt>
                <c:pt idx="45">
                  <c:v>6939.4506296837999</c:v>
                </c:pt>
                <c:pt idx="46">
                  <c:v>6973.6848605170899</c:v>
                </c:pt>
                <c:pt idx="47">
                  <c:v>7059.5476804605796</c:v>
                </c:pt>
                <c:pt idx="48">
                  <c:v>7062.9153281016297</c:v>
                </c:pt>
                <c:pt idx="49">
                  <c:v>7066.1869020402601</c:v>
                </c:pt>
                <c:pt idx="50">
                  <c:v>7069.8175226788999</c:v>
                </c:pt>
                <c:pt idx="51">
                  <c:v>7072.3484468796096</c:v>
                </c:pt>
                <c:pt idx="52">
                  <c:v>7073.1977888986203</c:v>
                </c:pt>
                <c:pt idx="53">
                  <c:v>64883.330578738103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BE-4ABD-B77A-B1F99066C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20512"/>
        <c:axId val="46625792"/>
      </c:scatterChart>
      <c:valAx>
        <c:axId val="4662051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625792"/>
        <c:crosses val="autoZero"/>
        <c:crossBetween val="midCat"/>
      </c:valAx>
      <c:valAx>
        <c:axId val="466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620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withcandidates!$J$2:$J$6</c:f>
              <c:numCache>
                <c:formatCode>General</c:formatCode>
                <c:ptCount val="5"/>
                <c:pt idx="0">
                  <c:v>4126.0014630184696</c:v>
                </c:pt>
                <c:pt idx="1">
                  <c:v>8252.0029260369502</c:v>
                </c:pt>
                <c:pt idx="2">
                  <c:v>18725.698947545301</c:v>
                </c:pt>
                <c:pt idx="3">
                  <c:v>21582.1614988658</c:v>
                </c:pt>
                <c:pt idx="4">
                  <c:v>28247.240785280301</c:v>
                </c:pt>
              </c:numCache>
            </c:numRef>
          </c:xVal>
          <c:yVal>
            <c:numRef>
              <c:f>withcandidates!$K$2:$K$6</c:f>
              <c:numCache>
                <c:formatCode>General</c:formatCode>
                <c:ptCount val="5"/>
                <c:pt idx="0">
                  <c:v>92992.229000000007</c:v>
                </c:pt>
                <c:pt idx="1">
                  <c:v>77407.78</c:v>
                </c:pt>
                <c:pt idx="2">
                  <c:v>57858.095999999998</c:v>
                </c:pt>
                <c:pt idx="3">
                  <c:v>38912.578000000001</c:v>
                </c:pt>
                <c:pt idx="4">
                  <c:v>29820.522000000001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BF-44D7-9165-4091C5DAD85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withcandidates!$F$2:$F$60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1840</c:v>
                </c:pt>
                <c:pt idx="8">
                  <c:v>2160</c:v>
                </c:pt>
                <c:pt idx="9">
                  <c:v>2160</c:v>
                </c:pt>
                <c:pt idx="10">
                  <c:v>2160</c:v>
                </c:pt>
                <c:pt idx="11">
                  <c:v>2160</c:v>
                </c:pt>
                <c:pt idx="12">
                  <c:v>2160</c:v>
                </c:pt>
                <c:pt idx="13">
                  <c:v>2160</c:v>
                </c:pt>
                <c:pt idx="14">
                  <c:v>2160</c:v>
                </c:pt>
                <c:pt idx="15">
                  <c:v>2160</c:v>
                </c:pt>
                <c:pt idx="16">
                  <c:v>2160</c:v>
                </c:pt>
                <c:pt idx="17">
                  <c:v>2160</c:v>
                </c:pt>
                <c:pt idx="18">
                  <c:v>2160</c:v>
                </c:pt>
                <c:pt idx="19">
                  <c:v>2160</c:v>
                </c:pt>
                <c:pt idx="20">
                  <c:v>2160</c:v>
                </c:pt>
                <c:pt idx="21">
                  <c:v>2160</c:v>
                </c:pt>
                <c:pt idx="22">
                  <c:v>2160</c:v>
                </c:pt>
                <c:pt idx="23">
                  <c:v>2160</c:v>
                </c:pt>
                <c:pt idx="24">
                  <c:v>2160</c:v>
                </c:pt>
                <c:pt idx="25">
                  <c:v>2160</c:v>
                </c:pt>
                <c:pt idx="26">
                  <c:v>2160</c:v>
                </c:pt>
                <c:pt idx="27">
                  <c:v>2160</c:v>
                </c:pt>
                <c:pt idx="28">
                  <c:v>2160</c:v>
                </c:pt>
                <c:pt idx="29">
                  <c:v>2160</c:v>
                </c:pt>
                <c:pt idx="30">
                  <c:v>2160</c:v>
                </c:pt>
                <c:pt idx="31">
                  <c:v>2160</c:v>
                </c:pt>
                <c:pt idx="32">
                  <c:v>2160</c:v>
                </c:pt>
                <c:pt idx="33">
                  <c:v>2160</c:v>
                </c:pt>
                <c:pt idx="34">
                  <c:v>2160</c:v>
                </c:pt>
                <c:pt idx="35">
                  <c:v>2160</c:v>
                </c:pt>
                <c:pt idx="36">
                  <c:v>2160</c:v>
                </c:pt>
                <c:pt idx="37">
                  <c:v>2160</c:v>
                </c:pt>
                <c:pt idx="38">
                  <c:v>2160</c:v>
                </c:pt>
                <c:pt idx="39">
                  <c:v>2160</c:v>
                </c:pt>
                <c:pt idx="40">
                  <c:v>2160</c:v>
                </c:pt>
                <c:pt idx="41">
                  <c:v>2160</c:v>
                </c:pt>
                <c:pt idx="42">
                  <c:v>2160</c:v>
                </c:pt>
                <c:pt idx="43">
                  <c:v>2160</c:v>
                </c:pt>
                <c:pt idx="44">
                  <c:v>2160</c:v>
                </c:pt>
                <c:pt idx="45">
                  <c:v>2160</c:v>
                </c:pt>
                <c:pt idx="46">
                  <c:v>2160</c:v>
                </c:pt>
                <c:pt idx="47">
                  <c:v>3080</c:v>
                </c:pt>
                <c:pt idx="48">
                  <c:v>4920</c:v>
                </c:pt>
                <c:pt idx="49">
                  <c:v>6760</c:v>
                </c:pt>
                <c:pt idx="50">
                  <c:v>8600</c:v>
                </c:pt>
                <c:pt idx="51">
                  <c:v>10440</c:v>
                </c:pt>
                <c:pt idx="52">
                  <c:v>12280</c:v>
                </c:pt>
                <c:pt idx="53">
                  <c:v>14120</c:v>
                </c:pt>
                <c:pt idx="54">
                  <c:v>15960</c:v>
                </c:pt>
                <c:pt idx="55">
                  <c:v>16880</c:v>
                </c:pt>
                <c:pt idx="56">
                  <c:v>17800</c:v>
                </c:pt>
                <c:pt idx="57">
                  <c:v>18720</c:v>
                </c:pt>
                <c:pt idx="58">
                  <c:v>18720.93</c:v>
                </c:pt>
              </c:numCache>
            </c:numRef>
          </c:xVal>
          <c:yVal>
            <c:numRef>
              <c:f>withcandidates!$B$2:$B$60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6906.9148497578599</c:v>
                </c:pt>
                <c:pt idx="48">
                  <c:v>6922.8479777469702</c:v>
                </c:pt>
                <c:pt idx="49">
                  <c:v>7017.4655160666598</c:v>
                </c:pt>
                <c:pt idx="50">
                  <c:v>7035.3513949274502</c:v>
                </c:pt>
                <c:pt idx="51">
                  <c:v>7047.4872092538299</c:v>
                </c:pt>
                <c:pt idx="52">
                  <c:v>7059.2703620198299</c:v>
                </c:pt>
                <c:pt idx="53">
                  <c:v>7065.8487939165898</c:v>
                </c:pt>
                <c:pt idx="54">
                  <c:v>7068.6239014822704</c:v>
                </c:pt>
                <c:pt idx="55">
                  <c:v>39421.152846307697</c:v>
                </c:pt>
                <c:pt idx="56">
                  <c:v>39421.152846307697</c:v>
                </c:pt>
                <c:pt idx="57">
                  <c:v>39421.152846307697</c:v>
                </c:pt>
                <c:pt idx="58">
                  <c:v>64883.2867176082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BF-44D7-9165-4091C5DAD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043136"/>
        <c:axId val="1714043616"/>
      </c:scatterChart>
      <c:valAx>
        <c:axId val="171404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14043616"/>
        <c:crosses val="autoZero"/>
        <c:crossBetween val="midCat"/>
      </c:valAx>
      <c:valAx>
        <c:axId val="17140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140431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demandcurves!$C$1</c:f>
              <c:strCache>
                <c:ptCount val="1"/>
                <c:pt idx="0">
                  <c:v>by avoided costs</c:v>
                </c:pt>
              </c:strCache>
            </c:strRef>
          </c:tx>
          <c:xVal>
            <c:numRef>
              <c:f>demandcurves!$B$2:$B$6</c:f>
              <c:numCache>
                <c:formatCode>General</c:formatCode>
                <c:ptCount val="5"/>
                <c:pt idx="0">
                  <c:v>4241.8468887109102</c:v>
                </c:pt>
                <c:pt idx="1">
                  <c:v>8483.6937774218295</c:v>
                </c:pt>
                <c:pt idx="2">
                  <c:v>18664.126310328</c:v>
                </c:pt>
                <c:pt idx="3">
                  <c:v>21492.024236135301</c:v>
                </c:pt>
                <c:pt idx="4">
                  <c:v>28278.979258072701</c:v>
                </c:pt>
              </c:numCache>
            </c:numRef>
          </c:xVal>
          <c:yVal>
            <c:numRef>
              <c:f>demandcurves!$C$2:$C$6</c:f>
              <c:numCache>
                <c:formatCode>General</c:formatCode>
                <c:ptCount val="5"/>
                <c:pt idx="0">
                  <c:v>66159.138000000006</c:v>
                </c:pt>
                <c:pt idx="1">
                  <c:v>55071.612000000001</c:v>
                </c:pt>
                <c:pt idx="2">
                  <c:v>41163.027999999998</c:v>
                </c:pt>
                <c:pt idx="3">
                  <c:v>27684.276999999998</c:v>
                </c:pt>
                <c:pt idx="4">
                  <c:v>21215.752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FA9-4100-802B-0261F3C02FF0}"/>
            </c:ext>
          </c:extLst>
        </c:ser>
        <c:ser>
          <c:idx val="5"/>
          <c:order val="1"/>
          <c:tx>
            <c:strRef>
              <c:f>demandcurves!$AA$1</c:f>
              <c:strCache>
                <c:ptCount val="1"/>
                <c:pt idx="0">
                  <c:v>bycosts beginning</c:v>
                </c:pt>
              </c:strCache>
            </c:strRef>
          </c:tx>
          <c:xVal>
            <c:numRef>
              <c:f>demandcurves!$Z$2:$Z$8</c:f>
              <c:numCache>
                <c:formatCode>General</c:formatCode>
                <c:ptCount val="7"/>
                <c:pt idx="0">
                  <c:v>4126.0014630184696</c:v>
                </c:pt>
                <c:pt idx="1">
                  <c:v>8252.0029260369502</c:v>
                </c:pt>
                <c:pt idx="2">
                  <c:v>18725.698947545301</c:v>
                </c:pt>
                <c:pt idx="3">
                  <c:v>21582.1614988658</c:v>
                </c:pt>
                <c:pt idx="4">
                  <c:v>28247.240785280301</c:v>
                </c:pt>
                <c:pt idx="5">
                  <c:v>30786.318608676302</c:v>
                </c:pt>
                <c:pt idx="6">
                  <c:v>31738.4727924498</c:v>
                </c:pt>
              </c:numCache>
            </c:numRef>
          </c:xVal>
          <c:yVal>
            <c:numRef>
              <c:f>demandcurves!$AA$2:$AA$8</c:f>
              <c:numCache>
                <c:formatCode>General</c:formatCode>
                <c:ptCount val="7"/>
                <c:pt idx="0">
                  <c:v>102043.307692307</c:v>
                </c:pt>
                <c:pt idx="1">
                  <c:v>84942</c:v>
                </c:pt>
                <c:pt idx="2">
                  <c:v>63489.515151515101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FA9-4100-802B-0261F3C02FF0}"/>
            </c:ext>
          </c:extLst>
        </c:ser>
        <c:ser>
          <c:idx val="6"/>
          <c:order val="2"/>
          <c:tx>
            <c:strRef>
              <c:f>demandcurves!$Q$2</c:f>
              <c:strCache>
                <c:ptCount val="1"/>
                <c:pt idx="0">
                  <c:v>by_costs end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pPr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demandcurves!$P$3:$P$7</c:f>
              <c:numCache>
                <c:formatCode>General</c:formatCode>
                <c:ptCount val="5"/>
                <c:pt idx="0">
                  <c:v>4241.8468887109102</c:v>
                </c:pt>
                <c:pt idx="1">
                  <c:v>8483.6937774218295</c:v>
                </c:pt>
                <c:pt idx="2">
                  <c:v>18347.266826134601</c:v>
                </c:pt>
                <c:pt idx="3">
                  <c:v>20499.065505312301</c:v>
                </c:pt>
                <c:pt idx="4">
                  <c:v>26437.520188834202</c:v>
                </c:pt>
              </c:numCache>
            </c:numRef>
          </c:xVal>
          <c:yVal>
            <c:numRef>
              <c:f>demandcurves!$Q$3:$Q$7</c:f>
              <c:numCache>
                <c:formatCode>General</c:formatCode>
                <c:ptCount val="5"/>
                <c:pt idx="0">
                  <c:v>33764.889000000003</c:v>
                </c:pt>
                <c:pt idx="1">
                  <c:v>28106.274000000001</c:v>
                </c:pt>
                <c:pt idx="2">
                  <c:v>21007.907999999999</c:v>
                </c:pt>
                <c:pt idx="3">
                  <c:v>14128.91</c:v>
                </c:pt>
                <c:pt idx="4">
                  <c:v>10827.643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FA9-4100-802B-0261F3C02FF0}"/>
            </c:ext>
          </c:extLst>
        </c:ser>
        <c:ser>
          <c:idx val="7"/>
          <c:order val="3"/>
          <c:tx>
            <c:strRef>
              <c:f>demandcurves!$C$1</c:f>
              <c:strCache>
                <c:ptCount val="1"/>
                <c:pt idx="0">
                  <c:v>by avoided costs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demandcurves!$G$2:$G$50</c:f>
              <c:numCache>
                <c:formatCode>General</c:formatCode>
                <c:ptCount val="49"/>
                <c:pt idx="0">
                  <c:v>10</c:v>
                </c:pt>
                <c:pt idx="1">
                  <c:v>50</c:v>
                </c:pt>
                <c:pt idx="2">
                  <c:v>90</c:v>
                </c:pt>
                <c:pt idx="3">
                  <c:v>130</c:v>
                </c:pt>
                <c:pt idx="4">
                  <c:v>170</c:v>
                </c:pt>
                <c:pt idx="5">
                  <c:v>210</c:v>
                </c:pt>
                <c:pt idx="6">
                  <c:v>250</c:v>
                </c:pt>
                <c:pt idx="7">
                  <c:v>290</c:v>
                </c:pt>
                <c:pt idx="8">
                  <c:v>340</c:v>
                </c:pt>
                <c:pt idx="9">
                  <c:v>390</c:v>
                </c:pt>
                <c:pt idx="10">
                  <c:v>440</c:v>
                </c:pt>
                <c:pt idx="11">
                  <c:v>490</c:v>
                </c:pt>
                <c:pt idx="12">
                  <c:v>540</c:v>
                </c:pt>
                <c:pt idx="13">
                  <c:v>590</c:v>
                </c:pt>
                <c:pt idx="14">
                  <c:v>640</c:v>
                </c:pt>
                <c:pt idx="15">
                  <c:v>690</c:v>
                </c:pt>
                <c:pt idx="16">
                  <c:v>740</c:v>
                </c:pt>
                <c:pt idx="17">
                  <c:v>900</c:v>
                </c:pt>
                <c:pt idx="18">
                  <c:v>1110</c:v>
                </c:pt>
                <c:pt idx="19">
                  <c:v>1320</c:v>
                </c:pt>
                <c:pt idx="20">
                  <c:v>1530</c:v>
                </c:pt>
                <c:pt idx="21">
                  <c:v>1740</c:v>
                </c:pt>
                <c:pt idx="22">
                  <c:v>1950</c:v>
                </c:pt>
                <c:pt idx="23">
                  <c:v>2160</c:v>
                </c:pt>
                <c:pt idx="24">
                  <c:v>2370</c:v>
                </c:pt>
                <c:pt idx="25">
                  <c:v>2580</c:v>
                </c:pt>
                <c:pt idx="26">
                  <c:v>2790</c:v>
                </c:pt>
                <c:pt idx="27">
                  <c:v>3030</c:v>
                </c:pt>
                <c:pt idx="28">
                  <c:v>3310</c:v>
                </c:pt>
                <c:pt idx="29">
                  <c:v>3590</c:v>
                </c:pt>
                <c:pt idx="30">
                  <c:v>3870</c:v>
                </c:pt>
                <c:pt idx="31">
                  <c:v>4158</c:v>
                </c:pt>
                <c:pt idx="32">
                  <c:v>4446</c:v>
                </c:pt>
                <c:pt idx="33">
                  <c:v>4734</c:v>
                </c:pt>
                <c:pt idx="34">
                  <c:v>5022</c:v>
                </c:pt>
                <c:pt idx="35">
                  <c:v>5310</c:v>
                </c:pt>
                <c:pt idx="36">
                  <c:v>5630</c:v>
                </c:pt>
                <c:pt idx="37">
                  <c:v>5950</c:v>
                </c:pt>
                <c:pt idx="38">
                  <c:v>6270</c:v>
                </c:pt>
                <c:pt idx="39">
                  <c:v>7190</c:v>
                </c:pt>
                <c:pt idx="40">
                  <c:v>9030</c:v>
                </c:pt>
                <c:pt idx="41">
                  <c:v>10870</c:v>
                </c:pt>
                <c:pt idx="42">
                  <c:v>12710</c:v>
                </c:pt>
                <c:pt idx="43">
                  <c:v>14550</c:v>
                </c:pt>
                <c:pt idx="44">
                  <c:v>16390</c:v>
                </c:pt>
                <c:pt idx="45">
                  <c:v>18230</c:v>
                </c:pt>
                <c:pt idx="46">
                  <c:v>20070</c:v>
                </c:pt>
                <c:pt idx="47">
                  <c:v>21910</c:v>
                </c:pt>
                <c:pt idx="48">
                  <c:v>23750</c:v>
                </c:pt>
              </c:numCache>
            </c:numRef>
          </c:xVal>
          <c:yVal>
            <c:numRef>
              <c:f>demandcurves!$J$2:$J$50</c:f>
              <c:numCache>
                <c:formatCode>General</c:formatCode>
                <c:ptCount val="49"/>
                <c:pt idx="0">
                  <c:v>10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160</c:v>
                </c:pt>
                <c:pt idx="18">
                  <c:v>210</c:v>
                </c:pt>
                <c:pt idx="19">
                  <c:v>210</c:v>
                </c:pt>
                <c:pt idx="20">
                  <c:v>210</c:v>
                </c:pt>
                <c:pt idx="21">
                  <c:v>210</c:v>
                </c:pt>
                <c:pt idx="22">
                  <c:v>210</c:v>
                </c:pt>
                <c:pt idx="23">
                  <c:v>210</c:v>
                </c:pt>
                <c:pt idx="24">
                  <c:v>210</c:v>
                </c:pt>
                <c:pt idx="25">
                  <c:v>210</c:v>
                </c:pt>
                <c:pt idx="26">
                  <c:v>210</c:v>
                </c:pt>
                <c:pt idx="27">
                  <c:v>240</c:v>
                </c:pt>
                <c:pt idx="28">
                  <c:v>280</c:v>
                </c:pt>
                <c:pt idx="29">
                  <c:v>280</c:v>
                </c:pt>
                <c:pt idx="30">
                  <c:v>280</c:v>
                </c:pt>
                <c:pt idx="31">
                  <c:v>288</c:v>
                </c:pt>
                <c:pt idx="32">
                  <c:v>288</c:v>
                </c:pt>
                <c:pt idx="33">
                  <c:v>288</c:v>
                </c:pt>
                <c:pt idx="34">
                  <c:v>288</c:v>
                </c:pt>
                <c:pt idx="35">
                  <c:v>288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920</c:v>
                </c:pt>
                <c:pt idx="40">
                  <c:v>1840</c:v>
                </c:pt>
                <c:pt idx="41">
                  <c:v>1840</c:v>
                </c:pt>
                <c:pt idx="42">
                  <c:v>1840</c:v>
                </c:pt>
                <c:pt idx="43">
                  <c:v>1840</c:v>
                </c:pt>
                <c:pt idx="44">
                  <c:v>1840</c:v>
                </c:pt>
                <c:pt idx="45">
                  <c:v>1840</c:v>
                </c:pt>
                <c:pt idx="46">
                  <c:v>1840</c:v>
                </c:pt>
                <c:pt idx="47">
                  <c:v>1840</c:v>
                </c:pt>
                <c:pt idx="48">
                  <c:v>1840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FA9-4100-802B-0261F3C02FF0}"/>
            </c:ext>
          </c:extLst>
        </c:ser>
        <c:ser>
          <c:idx val="0"/>
          <c:order val="4"/>
          <c:tx>
            <c:strRef>
              <c:f>demandcurves!$R$1</c:f>
              <c:strCache>
                <c:ptCount val="1"/>
                <c:pt idx="0">
                  <c:v>by_Costs - beginning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demandcurves!$R$2:$R$53</c:f>
              <c:numCache>
                <c:formatCode>General</c:formatCode>
                <c:ptCount val="52"/>
                <c:pt idx="0">
                  <c:v>920</c:v>
                </c:pt>
                <c:pt idx="1">
                  <c:v>970</c:v>
                </c:pt>
                <c:pt idx="2">
                  <c:v>1000</c:v>
                </c:pt>
                <c:pt idx="3">
                  <c:v>1034</c:v>
                </c:pt>
                <c:pt idx="4">
                  <c:v>1322</c:v>
                </c:pt>
                <c:pt idx="5">
                  <c:v>1610</c:v>
                </c:pt>
                <c:pt idx="6">
                  <c:v>1898</c:v>
                </c:pt>
                <c:pt idx="7">
                  <c:v>2186</c:v>
                </c:pt>
                <c:pt idx="8">
                  <c:v>2474</c:v>
                </c:pt>
                <c:pt idx="9">
                  <c:v>2504</c:v>
                </c:pt>
                <c:pt idx="10">
                  <c:v>2534</c:v>
                </c:pt>
                <c:pt idx="11">
                  <c:v>2564</c:v>
                </c:pt>
                <c:pt idx="12">
                  <c:v>2594</c:v>
                </c:pt>
                <c:pt idx="13">
                  <c:v>2624</c:v>
                </c:pt>
                <c:pt idx="14">
                  <c:v>2654</c:v>
                </c:pt>
                <c:pt idx="15">
                  <c:v>2684</c:v>
                </c:pt>
                <c:pt idx="16">
                  <c:v>2714</c:v>
                </c:pt>
                <c:pt idx="17">
                  <c:v>2744</c:v>
                </c:pt>
                <c:pt idx="18">
                  <c:v>2779</c:v>
                </c:pt>
                <c:pt idx="19">
                  <c:v>2814</c:v>
                </c:pt>
                <c:pt idx="20">
                  <c:v>2849</c:v>
                </c:pt>
                <c:pt idx="21">
                  <c:v>2884</c:v>
                </c:pt>
                <c:pt idx="22">
                  <c:v>2919</c:v>
                </c:pt>
                <c:pt idx="23">
                  <c:v>2959</c:v>
                </c:pt>
                <c:pt idx="24">
                  <c:v>2999</c:v>
                </c:pt>
                <c:pt idx="25">
                  <c:v>3039</c:v>
                </c:pt>
                <c:pt idx="26">
                  <c:v>3079</c:v>
                </c:pt>
                <c:pt idx="27">
                  <c:v>3289</c:v>
                </c:pt>
                <c:pt idx="28">
                  <c:v>3499</c:v>
                </c:pt>
                <c:pt idx="29">
                  <c:v>3709</c:v>
                </c:pt>
                <c:pt idx="30">
                  <c:v>3919</c:v>
                </c:pt>
                <c:pt idx="31">
                  <c:v>4129</c:v>
                </c:pt>
                <c:pt idx="32">
                  <c:v>4339</c:v>
                </c:pt>
                <c:pt idx="33">
                  <c:v>4549</c:v>
                </c:pt>
                <c:pt idx="34">
                  <c:v>4759</c:v>
                </c:pt>
                <c:pt idx="35">
                  <c:v>5039</c:v>
                </c:pt>
                <c:pt idx="36">
                  <c:v>5249</c:v>
                </c:pt>
                <c:pt idx="37">
                  <c:v>5529</c:v>
                </c:pt>
                <c:pt idx="38">
                  <c:v>5809</c:v>
                </c:pt>
                <c:pt idx="39">
                  <c:v>7649</c:v>
                </c:pt>
                <c:pt idx="40">
                  <c:v>9489</c:v>
                </c:pt>
                <c:pt idx="41">
                  <c:v>11329</c:v>
                </c:pt>
                <c:pt idx="42">
                  <c:v>13169</c:v>
                </c:pt>
                <c:pt idx="43">
                  <c:v>15009</c:v>
                </c:pt>
                <c:pt idx="44">
                  <c:v>16849</c:v>
                </c:pt>
                <c:pt idx="45">
                  <c:v>18689</c:v>
                </c:pt>
                <c:pt idx="46">
                  <c:v>20529</c:v>
                </c:pt>
                <c:pt idx="47">
                  <c:v>22369</c:v>
                </c:pt>
                <c:pt idx="48">
                  <c:v>24209</c:v>
                </c:pt>
                <c:pt idx="49">
                  <c:v>24344</c:v>
                </c:pt>
                <c:pt idx="50">
                  <c:v>24524</c:v>
                </c:pt>
                <c:pt idx="51">
                  <c:v>24844</c:v>
                </c:pt>
              </c:numCache>
            </c:numRef>
          </c:xVal>
          <c:yVal>
            <c:numRef>
              <c:f>demandcurves!$T$2:$T$53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FA9-4100-802B-0261F3C02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52400"/>
        <c:axId val="1003561040"/>
      </c:scatterChart>
      <c:valAx>
        <c:axId val="100355240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3561040"/>
        <c:crosses val="autoZero"/>
        <c:crossBetween val="midCat"/>
      </c:valAx>
      <c:valAx>
        <c:axId val="10035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3552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lineareizdwithcandidates!$K$2</c:f>
              <c:strCache>
                <c:ptCount val="1"/>
                <c:pt idx="0">
                  <c:v>bid</c:v>
                </c:pt>
              </c:strCache>
            </c:strRef>
          </c:tx>
          <c:spPr>
            <a:ln w="19050">
              <a:noFill/>
            </a:ln>
          </c:spPr>
          <c:xVal>
            <c:numRef>
              <c:f>lineareizdwithcandidates!$J$3:$J$7</c:f>
              <c:numCache>
                <c:formatCode>General</c:formatCode>
                <c:ptCount val="5"/>
                <c:pt idx="0">
                  <c:v>4126.0014630184696</c:v>
                </c:pt>
                <c:pt idx="1">
                  <c:v>8252.0029260369502</c:v>
                </c:pt>
                <c:pt idx="2">
                  <c:v>18725.698947545301</c:v>
                </c:pt>
                <c:pt idx="3">
                  <c:v>20947.3920430168</c:v>
                </c:pt>
                <c:pt idx="4">
                  <c:v>26977.7018735823</c:v>
                </c:pt>
              </c:numCache>
            </c:numRef>
          </c:xVal>
          <c:yVal>
            <c:numRef>
              <c:f>lineareizdwithcandidates!$K$3:$K$7</c:f>
              <c:numCache>
                <c:formatCode>General</c:formatCode>
                <c:ptCount val="5"/>
                <c:pt idx="0">
                  <c:v>102043.308</c:v>
                </c:pt>
                <c:pt idx="1">
                  <c:v>84942</c:v>
                </c:pt>
                <c:pt idx="2">
                  <c:v>63489.514999999999</c:v>
                </c:pt>
                <c:pt idx="3">
                  <c:v>42700</c:v>
                </c:pt>
                <c:pt idx="4">
                  <c:v>32723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CD-4054-85DB-F7AF8F9A1A86}"/>
            </c:ext>
          </c:extLst>
        </c:ser>
        <c:ser>
          <c:idx val="0"/>
          <c:order val="1"/>
          <c:tx>
            <c:strRef>
              <c:f>lineareizdwithcandidates!$K$2</c:f>
              <c:strCache>
                <c:ptCount val="1"/>
                <c:pt idx="0">
                  <c:v>bid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lineareizdwithcandidates!$F$2:$F$60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1840</c:v>
                </c:pt>
                <c:pt idx="42">
                  <c:v>2760</c:v>
                </c:pt>
                <c:pt idx="43">
                  <c:v>4600</c:v>
                </c:pt>
                <c:pt idx="44">
                  <c:v>6440</c:v>
                </c:pt>
                <c:pt idx="45">
                  <c:v>8280</c:v>
                </c:pt>
                <c:pt idx="46">
                  <c:v>9200</c:v>
                </c:pt>
                <c:pt idx="47">
                  <c:v>11040</c:v>
                </c:pt>
                <c:pt idx="48">
                  <c:v>12880</c:v>
                </c:pt>
                <c:pt idx="49">
                  <c:v>14720</c:v>
                </c:pt>
                <c:pt idx="50">
                  <c:v>17480</c:v>
                </c:pt>
                <c:pt idx="51">
                  <c:v>19320</c:v>
                </c:pt>
                <c:pt idx="52">
                  <c:v>21160</c:v>
                </c:pt>
                <c:pt idx="53">
                  <c:v>22080</c:v>
                </c:pt>
              </c:numCache>
            </c:numRef>
          </c:xVal>
          <c:yVal>
            <c:numRef>
              <c:f>lineareizdwithcandidates!$B$2:$B$60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3825.2860578424602</c:v>
                </c:pt>
                <c:pt idx="42">
                  <c:v>3851.4386367207899</c:v>
                </c:pt>
                <c:pt idx="43">
                  <c:v>3879.62581487035</c:v>
                </c:pt>
                <c:pt idx="44">
                  <c:v>3920.6312492143602</c:v>
                </c:pt>
                <c:pt idx="45">
                  <c:v>3965.2749369879102</c:v>
                </c:pt>
                <c:pt idx="46">
                  <c:v>3979.9265949655701</c:v>
                </c:pt>
                <c:pt idx="47">
                  <c:v>4017.4980520279601</c:v>
                </c:pt>
                <c:pt idx="48">
                  <c:v>4032.5363794669101</c:v>
                </c:pt>
                <c:pt idx="49">
                  <c:v>4042.0142897606502</c:v>
                </c:pt>
                <c:pt idx="50">
                  <c:v>4046.68271880883</c:v>
                </c:pt>
                <c:pt idx="51">
                  <c:v>4047.5001033581402</c:v>
                </c:pt>
                <c:pt idx="52">
                  <c:v>4048.1486829308101</c:v>
                </c:pt>
                <c:pt idx="53">
                  <c:v>4592.4260478756096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CD-4054-85DB-F7AF8F9A1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7855"/>
        <c:axId val="14507455"/>
      </c:scatterChart>
      <c:valAx>
        <c:axId val="1449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nl-NL"/>
          </a:p>
        </c:txPr>
        <c:crossAx val="14507455"/>
        <c:crosses val="autoZero"/>
        <c:crossBetween val="midCat"/>
      </c:valAx>
      <c:valAx>
        <c:axId val="145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nl-NL"/>
          </a:p>
        </c:txPr>
        <c:crossAx val="144978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wrong!$K$5</c:f>
              <c:strCache>
                <c:ptCount val="1"/>
                <c:pt idx="0">
                  <c:v>bid</c:v>
                </c:pt>
              </c:strCache>
            </c:strRef>
          </c:tx>
          <c:spPr>
            <a:ln w="19050">
              <a:noFill/>
            </a:ln>
          </c:spPr>
          <c:xVal>
            <c:numRef>
              <c:f>wrong!$J$6:$J$10</c:f>
              <c:numCache>
                <c:formatCode>General</c:formatCode>
                <c:ptCount val="5"/>
                <c:pt idx="0">
                  <c:v>4126.0014630184696</c:v>
                </c:pt>
                <c:pt idx="1">
                  <c:v>8252.0029260369502</c:v>
                </c:pt>
                <c:pt idx="2">
                  <c:v>18725.698947545301</c:v>
                </c:pt>
                <c:pt idx="3">
                  <c:v>21582.1614988658</c:v>
                </c:pt>
                <c:pt idx="4">
                  <c:v>28247.240785280301</c:v>
                </c:pt>
              </c:numCache>
            </c:numRef>
          </c:xVal>
          <c:yVal>
            <c:numRef>
              <c:f>wrong!$K$6:$K$10</c:f>
              <c:numCache>
                <c:formatCode>General</c:formatCode>
                <c:ptCount val="5"/>
                <c:pt idx="0">
                  <c:v>240882203.14399999</c:v>
                </c:pt>
                <c:pt idx="1">
                  <c:v>200513062.171</c:v>
                </c:pt>
                <c:pt idx="2">
                  <c:v>149872584.808</c:v>
                </c:pt>
                <c:pt idx="3">
                  <c:v>100797105.728</c:v>
                </c:pt>
                <c:pt idx="4">
                  <c:v>77245519.688999996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82-40BD-96FF-DABF7F5A5862}"/>
            </c:ext>
          </c:extLst>
        </c:ser>
        <c:ser>
          <c:idx val="0"/>
          <c:order val="1"/>
          <c:tx>
            <c:strRef>
              <c:f>wrong!$K$5</c:f>
              <c:strCache>
                <c:ptCount val="1"/>
                <c:pt idx="0">
                  <c:v>bid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wrong!$F$2:$F$58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1840</c:v>
                </c:pt>
                <c:pt idx="44">
                  <c:v>3680</c:v>
                </c:pt>
                <c:pt idx="45">
                  <c:v>5520</c:v>
                </c:pt>
                <c:pt idx="46">
                  <c:v>10120</c:v>
                </c:pt>
                <c:pt idx="47">
                  <c:v>17480</c:v>
                </c:pt>
                <c:pt idx="48">
                  <c:v>19320</c:v>
                </c:pt>
                <c:pt idx="49">
                  <c:v>20240</c:v>
                </c:pt>
                <c:pt idx="50">
                  <c:v>21160</c:v>
                </c:pt>
                <c:pt idx="51">
                  <c:v>22080</c:v>
                </c:pt>
                <c:pt idx="52">
                  <c:v>22080.92</c:v>
                </c:pt>
                <c:pt idx="53">
                  <c:v>22081.839999999997</c:v>
                </c:pt>
                <c:pt idx="54">
                  <c:v>22082.769999999997</c:v>
                </c:pt>
                <c:pt idx="55">
                  <c:v>22082.769999999997</c:v>
                </c:pt>
                <c:pt idx="56">
                  <c:v>22082.769999999997</c:v>
                </c:pt>
              </c:numCache>
            </c:numRef>
          </c:xVal>
          <c:yVal>
            <c:numRef>
              <c:f>wrong!$B$2:$B$58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6857.0976832940696</c:v>
                </c:pt>
                <c:pt idx="44">
                  <c:v>6902.8912316302303</c:v>
                </c:pt>
                <c:pt idx="45">
                  <c:v>6929.8954902270498</c:v>
                </c:pt>
                <c:pt idx="46">
                  <c:v>6962.5996856087204</c:v>
                </c:pt>
                <c:pt idx="47">
                  <c:v>7066.4934253893398</c:v>
                </c:pt>
                <c:pt idx="48">
                  <c:v>7129.7768050428904</c:v>
                </c:pt>
                <c:pt idx="49">
                  <c:v>7701.79513586146</c:v>
                </c:pt>
                <c:pt idx="50">
                  <c:v>7782.8556146996398</c:v>
                </c:pt>
                <c:pt idx="51">
                  <c:v>7809.6538313392903</c:v>
                </c:pt>
                <c:pt idx="52">
                  <c:v>39302.1621874298</c:v>
                </c:pt>
                <c:pt idx="53">
                  <c:v>40989.1624472861</c:v>
                </c:pt>
                <c:pt idx="54">
                  <c:v>242040.38675618899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82-40BD-96FF-DABF7F5A5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961760"/>
        <c:axId val="518553872"/>
      </c:scatterChart>
      <c:valAx>
        <c:axId val="68996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8553872"/>
        <c:crosses val="autoZero"/>
        <c:crossBetween val="midCat"/>
      </c:valAx>
      <c:valAx>
        <c:axId val="5185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99617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Sheet12!$K$3</c:f>
              <c:strCache>
                <c:ptCount val="1"/>
                <c:pt idx="0">
                  <c:v>bid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Sheet12!$J$4:$J$8</c:f>
              <c:numCache>
                <c:formatCode>General</c:formatCode>
                <c:ptCount val="5"/>
                <c:pt idx="0">
                  <c:v>4126.0014630184696</c:v>
                </c:pt>
                <c:pt idx="1">
                  <c:v>8252.0029260369502</c:v>
                </c:pt>
                <c:pt idx="2">
                  <c:v>18725.698947545301</c:v>
                </c:pt>
                <c:pt idx="3">
                  <c:v>21582.1614988658</c:v>
                </c:pt>
                <c:pt idx="4">
                  <c:v>28247.240785280301</c:v>
                </c:pt>
              </c:numCache>
            </c:numRef>
          </c:xVal>
          <c:yVal>
            <c:numRef>
              <c:f>Sheet12!$K$4:$K$8</c:f>
              <c:numCache>
                <c:formatCode>General</c:formatCode>
                <c:ptCount val="5"/>
                <c:pt idx="0">
                  <c:v>240882203.14399999</c:v>
                </c:pt>
                <c:pt idx="1">
                  <c:v>200513062.171</c:v>
                </c:pt>
                <c:pt idx="2">
                  <c:v>149872584.808</c:v>
                </c:pt>
                <c:pt idx="3">
                  <c:v>100797105.728</c:v>
                </c:pt>
                <c:pt idx="4">
                  <c:v>77245519.688999996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E4-4A47-A927-EFF64A1BB7CA}"/>
            </c:ext>
          </c:extLst>
        </c:ser>
        <c:ser>
          <c:idx val="0"/>
          <c:order val="1"/>
          <c:tx>
            <c:strRef>
              <c:f>Sheet12!$K$3</c:f>
              <c:strCache>
                <c:ptCount val="1"/>
                <c:pt idx="0">
                  <c:v>bid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Sheet12!$F$35:$F$54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1840</c:v>
                </c:pt>
                <c:pt idx="12">
                  <c:v>3680</c:v>
                </c:pt>
                <c:pt idx="13">
                  <c:v>5520</c:v>
                </c:pt>
                <c:pt idx="14">
                  <c:v>10120</c:v>
                </c:pt>
                <c:pt idx="15">
                  <c:v>17480</c:v>
                </c:pt>
                <c:pt idx="16">
                  <c:v>19320</c:v>
                </c:pt>
                <c:pt idx="17">
                  <c:v>20240</c:v>
                </c:pt>
                <c:pt idx="18">
                  <c:v>21160</c:v>
                </c:pt>
                <c:pt idx="19">
                  <c:v>22080</c:v>
                </c:pt>
              </c:numCache>
            </c:numRef>
          </c:xVal>
          <c:yVal>
            <c:numRef>
              <c:f>Sheet12!$C$35:$C$54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1840</c:v>
                </c:pt>
                <c:pt idx="12">
                  <c:v>1840</c:v>
                </c:pt>
                <c:pt idx="13">
                  <c:v>1840</c:v>
                </c:pt>
                <c:pt idx="14">
                  <c:v>4600</c:v>
                </c:pt>
                <c:pt idx="15">
                  <c:v>7360</c:v>
                </c:pt>
                <c:pt idx="16">
                  <c:v>1840</c:v>
                </c:pt>
                <c:pt idx="17">
                  <c:v>920</c:v>
                </c:pt>
                <c:pt idx="18">
                  <c:v>920</c:v>
                </c:pt>
                <c:pt idx="19">
                  <c:v>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E4-4A47-A927-EFF64A1BB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276528"/>
        <c:axId val="526273648"/>
      </c:scatterChart>
      <c:valAx>
        <c:axId val="52627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6273648"/>
        <c:crosses val="autoZero"/>
        <c:crossBetween val="midCat"/>
      </c:valAx>
      <c:valAx>
        <c:axId val="5262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62765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Sheet13!$B$2:$B$6</c:f>
              <c:numCache>
                <c:formatCode>General</c:formatCode>
                <c:ptCount val="5"/>
                <c:pt idx="0">
                  <c:v>4126.0014630184696</c:v>
                </c:pt>
                <c:pt idx="1">
                  <c:v>8252.0029260369502</c:v>
                </c:pt>
                <c:pt idx="2">
                  <c:v>18725.698947545301</c:v>
                </c:pt>
                <c:pt idx="3">
                  <c:v>21582.1614988658</c:v>
                </c:pt>
                <c:pt idx="4">
                  <c:v>28247.240785280301</c:v>
                </c:pt>
              </c:numCache>
            </c:numRef>
          </c:xVal>
          <c:yVal>
            <c:numRef>
              <c:f>Sheet13!$C$2:$C$6</c:f>
              <c:numCache>
                <c:formatCode>General</c:formatCode>
                <c:ptCount val="5"/>
                <c:pt idx="0">
                  <c:v>13242639.164000001</c:v>
                </c:pt>
                <c:pt idx="1">
                  <c:v>11023322.169</c:v>
                </c:pt>
                <c:pt idx="2">
                  <c:v>8239332.4840000002</c:v>
                </c:pt>
                <c:pt idx="3">
                  <c:v>5541379.4900000002</c:v>
                </c:pt>
                <c:pt idx="4">
                  <c:v>4246617.3550000004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05-4F8D-89CB-288D75035381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Sheet13!$A$8:$A$16</c:f>
              <c:numCache>
                <c:formatCode>General</c:formatCode>
                <c:ptCount val="9"/>
                <c:pt idx="0">
                  <c:v>920</c:v>
                </c:pt>
                <c:pt idx="1">
                  <c:v>2760</c:v>
                </c:pt>
                <c:pt idx="2">
                  <c:v>10120</c:v>
                </c:pt>
                <c:pt idx="3">
                  <c:v>14720</c:v>
                </c:pt>
                <c:pt idx="4">
                  <c:v>16560</c:v>
                </c:pt>
                <c:pt idx="5">
                  <c:v>18400</c:v>
                </c:pt>
                <c:pt idx="6">
                  <c:v>20240</c:v>
                </c:pt>
                <c:pt idx="7">
                  <c:v>21160</c:v>
                </c:pt>
                <c:pt idx="8">
                  <c:v>22080</c:v>
                </c:pt>
              </c:numCache>
            </c:numRef>
          </c:xVal>
          <c:yVal>
            <c:numRef>
              <c:f>Sheet13!$B$8:$B$16</c:f>
              <c:numCache>
                <c:formatCode>General</c:formatCode>
                <c:ptCount val="9"/>
                <c:pt idx="0">
                  <c:v>8544.2318299096496</c:v>
                </c:pt>
                <c:pt idx="1">
                  <c:v>8545.67193314617</c:v>
                </c:pt>
                <c:pt idx="2">
                  <c:v>8568.9726689200397</c:v>
                </c:pt>
                <c:pt idx="3">
                  <c:v>8582.1440954318296</c:v>
                </c:pt>
                <c:pt idx="4">
                  <c:v>8642.7710261783704</c:v>
                </c:pt>
                <c:pt idx="5">
                  <c:v>8665.6881858284796</c:v>
                </c:pt>
                <c:pt idx="6">
                  <c:v>8693.88078359883</c:v>
                </c:pt>
                <c:pt idx="7">
                  <c:v>8696.4499021597694</c:v>
                </c:pt>
                <c:pt idx="8">
                  <c:v>8731.6688112800803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05-4F8D-89CB-288D75035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222320"/>
        <c:axId val="682224240"/>
      </c:scatterChart>
      <c:valAx>
        <c:axId val="68222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2224240"/>
        <c:crosses val="autoZero"/>
        <c:crossBetween val="midCat"/>
      </c:valAx>
      <c:valAx>
        <c:axId val="6822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22223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newclearing_fixvolandprice!$M$3</c:f>
              <c:strCache>
                <c:ptCount val="1"/>
                <c:pt idx="0">
                  <c:v>bid</c:v>
                </c:pt>
              </c:strCache>
            </c:strRef>
          </c:tx>
          <c:spPr>
            <a:ln w="19050">
              <a:noFill/>
            </a:ln>
          </c:spPr>
          <c:xVal>
            <c:numRef>
              <c:f>newclearing_fixvolandprice!$L$4:$L$8</c:f>
              <c:numCache>
                <c:formatCode>General</c:formatCode>
                <c:ptCount val="5"/>
                <c:pt idx="0">
                  <c:v>4126.0014630184696</c:v>
                </c:pt>
                <c:pt idx="1">
                  <c:v>8252.0029260369502</c:v>
                </c:pt>
                <c:pt idx="2">
                  <c:v>18725.698947545301</c:v>
                </c:pt>
                <c:pt idx="3">
                  <c:v>20947.3920430168</c:v>
                </c:pt>
                <c:pt idx="4">
                  <c:v>26977.7018735823</c:v>
                </c:pt>
              </c:numCache>
            </c:numRef>
          </c:xVal>
          <c:yVal>
            <c:numRef>
              <c:f>newclearing_fixvolandprice!$M$4:$M$8</c:f>
              <c:numCache>
                <c:formatCode>General</c:formatCode>
                <c:ptCount val="5"/>
                <c:pt idx="0">
                  <c:v>102043.308</c:v>
                </c:pt>
                <c:pt idx="1">
                  <c:v>84942</c:v>
                </c:pt>
                <c:pt idx="2">
                  <c:v>63489.514999999999</c:v>
                </c:pt>
                <c:pt idx="3">
                  <c:v>42700</c:v>
                </c:pt>
                <c:pt idx="4">
                  <c:v>32723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10C-48F9-91E3-A2EEA6C6489B}"/>
            </c:ext>
          </c:extLst>
        </c:ser>
        <c:ser>
          <c:idx val="3"/>
          <c:order val="1"/>
          <c:tx>
            <c:strRef>
              <c:f>newclearing_fixvolandprice!$A$22</c:f>
              <c:strCache>
                <c:ptCount val="1"/>
                <c:pt idx="0">
                  <c:v>year 39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newclearing_fixvolandprice!$A$23:$A$35</c:f>
              <c:numCache>
                <c:formatCode>General</c:formatCode>
                <c:ptCount val="13"/>
                <c:pt idx="0">
                  <c:v>1840</c:v>
                </c:pt>
                <c:pt idx="1">
                  <c:v>3680</c:v>
                </c:pt>
                <c:pt idx="2">
                  <c:v>4600</c:v>
                </c:pt>
                <c:pt idx="3">
                  <c:v>6440</c:v>
                </c:pt>
                <c:pt idx="4">
                  <c:v>7360</c:v>
                </c:pt>
                <c:pt idx="5">
                  <c:v>9200</c:v>
                </c:pt>
                <c:pt idx="6">
                  <c:v>11040</c:v>
                </c:pt>
                <c:pt idx="7">
                  <c:v>11960</c:v>
                </c:pt>
                <c:pt idx="8">
                  <c:v>13800</c:v>
                </c:pt>
                <c:pt idx="9">
                  <c:v>16560</c:v>
                </c:pt>
                <c:pt idx="10">
                  <c:v>18400</c:v>
                </c:pt>
                <c:pt idx="11">
                  <c:v>20240</c:v>
                </c:pt>
                <c:pt idx="12">
                  <c:v>21160</c:v>
                </c:pt>
              </c:numCache>
            </c:numRef>
          </c:xVal>
          <c:yVal>
            <c:numRef>
              <c:f>newclearing_fixvolandprice!$B$23:$B$35</c:f>
              <c:numCache>
                <c:formatCode>General</c:formatCode>
                <c:ptCount val="13"/>
                <c:pt idx="0">
                  <c:v>1122.0263648031901</c:v>
                </c:pt>
                <c:pt idx="1">
                  <c:v>1159.14557856136</c:v>
                </c:pt>
                <c:pt idx="2">
                  <c:v>1213.77636667201</c:v>
                </c:pt>
                <c:pt idx="3">
                  <c:v>1217.1658088270999</c:v>
                </c:pt>
                <c:pt idx="4">
                  <c:v>1270.9049768878299</c:v>
                </c:pt>
                <c:pt idx="5">
                  <c:v>1292.4723182642099</c:v>
                </c:pt>
                <c:pt idx="6">
                  <c:v>1310.3854053227401</c:v>
                </c:pt>
                <c:pt idx="7">
                  <c:v>1316.0811822222799</c:v>
                </c:pt>
                <c:pt idx="8">
                  <c:v>1322.4884001927001</c:v>
                </c:pt>
                <c:pt idx="9">
                  <c:v>1328.7038436918101</c:v>
                </c:pt>
                <c:pt idx="10">
                  <c:v>1330.00960539844</c:v>
                </c:pt>
                <c:pt idx="11">
                  <c:v>1331.5827576803799</c:v>
                </c:pt>
                <c:pt idx="12">
                  <c:v>1602.5089341830201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10C-48F9-91E3-A2EEA6C6489B}"/>
            </c:ext>
          </c:extLst>
        </c:ser>
        <c:ser>
          <c:idx val="0"/>
          <c:order val="2"/>
          <c:tx>
            <c:strRef>
              <c:f>newclearing_fixvolandprice!$E$22</c:f>
              <c:strCache>
                <c:ptCount val="1"/>
                <c:pt idx="0">
                  <c:v>year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newclearing_fixvolandprice!$E$23:$E$36</c:f>
              <c:numCache>
                <c:formatCode>General</c:formatCode>
                <c:ptCount val="14"/>
                <c:pt idx="0">
                  <c:v>1840</c:v>
                </c:pt>
                <c:pt idx="1">
                  <c:v>2160</c:v>
                </c:pt>
                <c:pt idx="2">
                  <c:v>4000</c:v>
                </c:pt>
                <c:pt idx="3">
                  <c:v>5840</c:v>
                </c:pt>
                <c:pt idx="4">
                  <c:v>7680</c:v>
                </c:pt>
                <c:pt idx="5">
                  <c:v>8600</c:v>
                </c:pt>
                <c:pt idx="6">
                  <c:v>10440</c:v>
                </c:pt>
                <c:pt idx="7">
                  <c:v>12280</c:v>
                </c:pt>
                <c:pt idx="8">
                  <c:v>13200</c:v>
                </c:pt>
                <c:pt idx="9">
                  <c:v>15040</c:v>
                </c:pt>
                <c:pt idx="10">
                  <c:v>16880</c:v>
                </c:pt>
                <c:pt idx="11">
                  <c:v>18720</c:v>
                </c:pt>
                <c:pt idx="12">
                  <c:v>19640</c:v>
                </c:pt>
                <c:pt idx="13">
                  <c:v>19640.93</c:v>
                </c:pt>
              </c:numCache>
            </c:numRef>
          </c:xVal>
          <c:yVal>
            <c:numRef>
              <c:f>newclearing_fixvolandprice!$F$23:$F$36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3872.59729951185</c:v>
                </c:pt>
                <c:pt idx="3">
                  <c:v>3916.2557563066098</c:v>
                </c:pt>
                <c:pt idx="4">
                  <c:v>3950.3480245952701</c:v>
                </c:pt>
                <c:pt idx="5">
                  <c:v>4001.7751002653399</c:v>
                </c:pt>
                <c:pt idx="6">
                  <c:v>4022.2301757801401</c:v>
                </c:pt>
                <c:pt idx="7">
                  <c:v>4033.4784891025101</c:v>
                </c:pt>
                <c:pt idx="8">
                  <c:v>4036.63726360894</c:v>
                </c:pt>
                <c:pt idx="9">
                  <c:v>4039.8222380516199</c:v>
                </c:pt>
                <c:pt idx="10">
                  <c:v>4045.9536430932299</c:v>
                </c:pt>
                <c:pt idx="11">
                  <c:v>4047.7318821615299</c:v>
                </c:pt>
                <c:pt idx="12">
                  <c:v>4061.0979868462</c:v>
                </c:pt>
                <c:pt idx="13">
                  <c:v>62013.656324907897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0C-48F9-91E3-A2EEA6C64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571808"/>
        <c:axId val="1764591488"/>
      </c:scatterChart>
      <c:valAx>
        <c:axId val="176457180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64591488"/>
        <c:crosses val="autoZero"/>
        <c:crossBetween val="midCat"/>
      </c:valAx>
      <c:valAx>
        <c:axId val="17645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64571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'fix price'!$K$2</c:f>
              <c:strCache>
                <c:ptCount val="1"/>
                <c:pt idx="0">
                  <c:v>bid</c:v>
                </c:pt>
              </c:strCache>
            </c:strRef>
          </c:tx>
          <c:xVal>
            <c:numRef>
              <c:f>'fix price'!$J$3:$J$7</c:f>
              <c:numCache>
                <c:formatCode>General</c:formatCode>
                <c:ptCount val="5"/>
                <c:pt idx="0">
                  <c:v>4126.0014630184696</c:v>
                </c:pt>
                <c:pt idx="1">
                  <c:v>8252.0029260369502</c:v>
                </c:pt>
                <c:pt idx="2">
                  <c:v>18725.698947545301</c:v>
                </c:pt>
                <c:pt idx="3">
                  <c:v>21582.1614988658</c:v>
                </c:pt>
                <c:pt idx="4">
                  <c:v>21582.1614988658</c:v>
                </c:pt>
              </c:numCache>
            </c:numRef>
          </c:xVal>
          <c:yVal>
            <c:numRef>
              <c:f>'fix price'!$K$3:$K$7</c:f>
              <c:numCache>
                <c:formatCode>General</c:formatCode>
                <c:ptCount val="5"/>
                <c:pt idx="0">
                  <c:v>102043.308</c:v>
                </c:pt>
                <c:pt idx="1">
                  <c:v>84942</c:v>
                </c:pt>
                <c:pt idx="2">
                  <c:v>63489.514999999999</c:v>
                </c:pt>
                <c:pt idx="3">
                  <c:v>42700</c:v>
                </c:pt>
                <c:pt idx="4">
                  <c:v>32723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E31-41CC-8360-A14F0EB0B222}"/>
            </c:ext>
          </c:extLst>
        </c:ser>
        <c:ser>
          <c:idx val="4"/>
          <c:order val="1"/>
          <c:tx>
            <c:strRef>
              <c:f>'fix price'!$K$2</c:f>
              <c:strCache>
                <c:ptCount val="1"/>
                <c:pt idx="0">
                  <c:v>bid</c:v>
                </c:pt>
              </c:strCache>
            </c:strRef>
          </c:tx>
          <c:spPr>
            <a:effectLst/>
          </c:spPr>
          <c:xVal>
            <c:numRef>
              <c:f>'fix price'!$D$2:$D$14</c:f>
              <c:numCache>
                <c:formatCode>General</c:formatCode>
                <c:ptCount val="13"/>
                <c:pt idx="0">
                  <c:v>1840</c:v>
                </c:pt>
                <c:pt idx="1">
                  <c:v>3680</c:v>
                </c:pt>
                <c:pt idx="2">
                  <c:v>4600</c:v>
                </c:pt>
                <c:pt idx="3">
                  <c:v>6440</c:v>
                </c:pt>
                <c:pt idx="4">
                  <c:v>7360</c:v>
                </c:pt>
                <c:pt idx="5">
                  <c:v>9200</c:v>
                </c:pt>
                <c:pt idx="6">
                  <c:v>11040</c:v>
                </c:pt>
                <c:pt idx="7">
                  <c:v>11960</c:v>
                </c:pt>
                <c:pt idx="8">
                  <c:v>13800</c:v>
                </c:pt>
                <c:pt idx="9">
                  <c:v>17480</c:v>
                </c:pt>
                <c:pt idx="10">
                  <c:v>19320</c:v>
                </c:pt>
                <c:pt idx="11">
                  <c:v>21160</c:v>
                </c:pt>
                <c:pt idx="12">
                  <c:v>22080</c:v>
                </c:pt>
              </c:numCache>
            </c:numRef>
          </c:xVal>
          <c:yVal>
            <c:numRef>
              <c:f>'fix price'!$E$2:$E$14</c:f>
              <c:numCache>
                <c:formatCode>General</c:formatCode>
                <c:ptCount val="13"/>
                <c:pt idx="0">
                  <c:v>3842.1505051661802</c:v>
                </c:pt>
                <c:pt idx="1">
                  <c:v>3895.4184993690301</c:v>
                </c:pt>
                <c:pt idx="2">
                  <c:v>3927.0117578743202</c:v>
                </c:pt>
                <c:pt idx="3">
                  <c:v>3936.81661862277</c:v>
                </c:pt>
                <c:pt idx="4">
                  <c:v>3983.8561461486502</c:v>
                </c:pt>
                <c:pt idx="5">
                  <c:v>4011.7484688089398</c:v>
                </c:pt>
                <c:pt idx="6">
                  <c:v>4029.5724360313802</c:v>
                </c:pt>
                <c:pt idx="7">
                  <c:v>4030.5479623096198</c:v>
                </c:pt>
                <c:pt idx="8">
                  <c:v>4041.6152169965098</c:v>
                </c:pt>
                <c:pt idx="9">
                  <c:v>4046.4145624244902</c:v>
                </c:pt>
                <c:pt idx="10">
                  <c:v>4049.0990032708701</c:v>
                </c:pt>
                <c:pt idx="11">
                  <c:v>4049.76079880819</c:v>
                </c:pt>
                <c:pt idx="12">
                  <c:v>4318.7578244009501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E31-41CC-8360-A14F0EB0B222}"/>
            </c:ext>
          </c:extLst>
        </c:ser>
        <c:ser>
          <c:idx val="5"/>
          <c:order val="2"/>
          <c:tx>
            <c:strRef>
              <c:f>'fix price'!$K$2</c:f>
              <c:strCache>
                <c:ptCount val="1"/>
                <c:pt idx="0">
                  <c:v>bid</c:v>
                </c:pt>
              </c:strCache>
            </c:strRef>
          </c:tx>
          <c:spPr>
            <a:effectLst/>
          </c:spPr>
          <c:xVal>
            <c:numRef>
              <c:f>'fix price'!$A$2:$A$14</c:f>
              <c:numCache>
                <c:formatCode>General</c:formatCode>
                <c:ptCount val="13"/>
                <c:pt idx="0">
                  <c:v>1840</c:v>
                </c:pt>
                <c:pt idx="1">
                  <c:v>3680</c:v>
                </c:pt>
                <c:pt idx="2">
                  <c:v>5520</c:v>
                </c:pt>
                <c:pt idx="3">
                  <c:v>6440</c:v>
                </c:pt>
                <c:pt idx="4">
                  <c:v>8280</c:v>
                </c:pt>
                <c:pt idx="5">
                  <c:v>10120</c:v>
                </c:pt>
                <c:pt idx="6">
                  <c:v>11960</c:v>
                </c:pt>
                <c:pt idx="7">
                  <c:v>15640</c:v>
                </c:pt>
                <c:pt idx="8">
                  <c:v>17480</c:v>
                </c:pt>
                <c:pt idx="9">
                  <c:v>18400</c:v>
                </c:pt>
                <c:pt idx="10">
                  <c:v>19320</c:v>
                </c:pt>
                <c:pt idx="11">
                  <c:v>20240</c:v>
                </c:pt>
                <c:pt idx="12">
                  <c:v>22080</c:v>
                </c:pt>
              </c:numCache>
            </c:numRef>
          </c:xVal>
          <c:yVal>
            <c:numRef>
              <c:f>'fix price'!$B$2:$B$14</c:f>
              <c:numCache>
                <c:formatCode>General</c:formatCode>
                <c:ptCount val="13"/>
                <c:pt idx="0">
                  <c:v>3898.85617478003</c:v>
                </c:pt>
                <c:pt idx="1">
                  <c:v>3939.7107974228302</c:v>
                </c:pt>
                <c:pt idx="2">
                  <c:v>3972.73568800166</c:v>
                </c:pt>
                <c:pt idx="3">
                  <c:v>4011.1114298310199</c:v>
                </c:pt>
                <c:pt idx="4">
                  <c:v>4025.4370218440899</c:v>
                </c:pt>
                <c:pt idx="5">
                  <c:v>4037.6351709604801</c:v>
                </c:pt>
                <c:pt idx="6">
                  <c:v>4044.62227194979</c:v>
                </c:pt>
                <c:pt idx="7">
                  <c:v>4046.7965329175099</c:v>
                </c:pt>
                <c:pt idx="8">
                  <c:v>4048.3488668474802</c:v>
                </c:pt>
                <c:pt idx="9">
                  <c:v>4052.59286034466</c:v>
                </c:pt>
                <c:pt idx="10">
                  <c:v>4088.0068841478001</c:v>
                </c:pt>
                <c:pt idx="11">
                  <c:v>4371.2275122866204</c:v>
                </c:pt>
                <c:pt idx="12">
                  <c:v>36311.303269851996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E31-41CC-8360-A14F0EB0B222}"/>
            </c:ext>
          </c:extLst>
        </c:ser>
        <c:ser>
          <c:idx val="1"/>
          <c:order val="3"/>
          <c:tx>
            <c:strRef>
              <c:f>'fix price'!$K$2</c:f>
              <c:strCache>
                <c:ptCount val="1"/>
                <c:pt idx="0">
                  <c:v>bid</c:v>
                </c:pt>
              </c:strCache>
            </c:strRef>
          </c:tx>
          <c:xVal>
            <c:numRef>
              <c:f>'fix price'!$J$3:$J$7</c:f>
              <c:numCache>
                <c:formatCode>General</c:formatCode>
                <c:ptCount val="5"/>
                <c:pt idx="0">
                  <c:v>4126.0014630184696</c:v>
                </c:pt>
                <c:pt idx="1">
                  <c:v>8252.0029260369502</c:v>
                </c:pt>
                <c:pt idx="2">
                  <c:v>18725.698947545301</c:v>
                </c:pt>
                <c:pt idx="3">
                  <c:v>21582.1614988658</c:v>
                </c:pt>
                <c:pt idx="4">
                  <c:v>21582.1614988658</c:v>
                </c:pt>
              </c:numCache>
            </c:numRef>
          </c:xVal>
          <c:yVal>
            <c:numRef>
              <c:f>'fix price'!$K$3:$K$7</c:f>
              <c:numCache>
                <c:formatCode>General</c:formatCode>
                <c:ptCount val="5"/>
                <c:pt idx="0">
                  <c:v>102043.308</c:v>
                </c:pt>
                <c:pt idx="1">
                  <c:v>84942</c:v>
                </c:pt>
                <c:pt idx="2">
                  <c:v>63489.514999999999</c:v>
                </c:pt>
                <c:pt idx="3">
                  <c:v>42700</c:v>
                </c:pt>
                <c:pt idx="4">
                  <c:v>32723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E31-41CC-8360-A14F0EB0B222}"/>
            </c:ext>
          </c:extLst>
        </c:ser>
        <c:ser>
          <c:idx val="2"/>
          <c:order val="4"/>
          <c:tx>
            <c:strRef>
              <c:f>'fix price'!$K$2</c:f>
              <c:strCache>
                <c:ptCount val="1"/>
                <c:pt idx="0">
                  <c:v>bid</c:v>
                </c:pt>
              </c:strCache>
            </c:strRef>
          </c:tx>
          <c:spPr>
            <a:effectLst/>
          </c:spPr>
          <c:xVal>
            <c:numRef>
              <c:f>'fix price'!$D$2:$D$14</c:f>
              <c:numCache>
                <c:formatCode>General</c:formatCode>
                <c:ptCount val="13"/>
                <c:pt idx="0">
                  <c:v>1840</c:v>
                </c:pt>
                <c:pt idx="1">
                  <c:v>3680</c:v>
                </c:pt>
                <c:pt idx="2">
                  <c:v>4600</c:v>
                </c:pt>
                <c:pt idx="3">
                  <c:v>6440</c:v>
                </c:pt>
                <c:pt idx="4">
                  <c:v>7360</c:v>
                </c:pt>
                <c:pt idx="5">
                  <c:v>9200</c:v>
                </c:pt>
                <c:pt idx="6">
                  <c:v>11040</c:v>
                </c:pt>
                <c:pt idx="7">
                  <c:v>11960</c:v>
                </c:pt>
                <c:pt idx="8">
                  <c:v>13800</c:v>
                </c:pt>
                <c:pt idx="9">
                  <c:v>17480</c:v>
                </c:pt>
                <c:pt idx="10">
                  <c:v>19320</c:v>
                </c:pt>
                <c:pt idx="11">
                  <c:v>21160</c:v>
                </c:pt>
                <c:pt idx="12">
                  <c:v>22080</c:v>
                </c:pt>
              </c:numCache>
            </c:numRef>
          </c:xVal>
          <c:yVal>
            <c:numRef>
              <c:f>'fix price'!$E$2:$E$14</c:f>
              <c:numCache>
                <c:formatCode>General</c:formatCode>
                <c:ptCount val="13"/>
                <c:pt idx="0">
                  <c:v>3842.1505051661802</c:v>
                </c:pt>
                <c:pt idx="1">
                  <c:v>3895.4184993690301</c:v>
                </c:pt>
                <c:pt idx="2">
                  <c:v>3927.0117578743202</c:v>
                </c:pt>
                <c:pt idx="3">
                  <c:v>3936.81661862277</c:v>
                </c:pt>
                <c:pt idx="4">
                  <c:v>3983.8561461486502</c:v>
                </c:pt>
                <c:pt idx="5">
                  <c:v>4011.7484688089398</c:v>
                </c:pt>
                <c:pt idx="6">
                  <c:v>4029.5724360313802</c:v>
                </c:pt>
                <c:pt idx="7">
                  <c:v>4030.5479623096198</c:v>
                </c:pt>
                <c:pt idx="8">
                  <c:v>4041.6152169965098</c:v>
                </c:pt>
                <c:pt idx="9">
                  <c:v>4046.4145624244902</c:v>
                </c:pt>
                <c:pt idx="10">
                  <c:v>4049.0990032708701</c:v>
                </c:pt>
                <c:pt idx="11">
                  <c:v>4049.76079880819</c:v>
                </c:pt>
                <c:pt idx="12">
                  <c:v>4318.7578244009501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E31-41CC-8360-A14F0EB0B222}"/>
            </c:ext>
          </c:extLst>
        </c:ser>
        <c:ser>
          <c:idx val="0"/>
          <c:order val="5"/>
          <c:tx>
            <c:strRef>
              <c:f>'fix price'!$K$2</c:f>
              <c:strCache>
                <c:ptCount val="1"/>
                <c:pt idx="0">
                  <c:v>bid</c:v>
                </c:pt>
              </c:strCache>
            </c:strRef>
          </c:tx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'fix price'!$A$22:$A$39</c:f>
              <c:numCache>
                <c:formatCode>General</c:formatCode>
                <c:ptCount val="18"/>
                <c:pt idx="0">
                  <c:v>1840</c:v>
                </c:pt>
                <c:pt idx="1">
                  <c:v>3680</c:v>
                </c:pt>
                <c:pt idx="2">
                  <c:v>4600</c:v>
                </c:pt>
                <c:pt idx="3">
                  <c:v>6440</c:v>
                </c:pt>
                <c:pt idx="4">
                  <c:v>7360</c:v>
                </c:pt>
                <c:pt idx="5">
                  <c:v>9200</c:v>
                </c:pt>
                <c:pt idx="6">
                  <c:v>11040</c:v>
                </c:pt>
                <c:pt idx="7">
                  <c:v>11960</c:v>
                </c:pt>
                <c:pt idx="8">
                  <c:v>13800</c:v>
                </c:pt>
                <c:pt idx="9">
                  <c:v>17480</c:v>
                </c:pt>
                <c:pt idx="10">
                  <c:v>19320</c:v>
                </c:pt>
                <c:pt idx="11">
                  <c:v>21160</c:v>
                </c:pt>
                <c:pt idx="12">
                  <c:v>22080</c:v>
                </c:pt>
                <c:pt idx="13">
                  <c:v>22080.92</c:v>
                </c:pt>
                <c:pt idx="14">
                  <c:v>22081.839999999898</c:v>
                </c:pt>
                <c:pt idx="15">
                  <c:v>22082.769999999899</c:v>
                </c:pt>
                <c:pt idx="16">
                  <c:v>22082.769999999899</c:v>
                </c:pt>
                <c:pt idx="17">
                  <c:v>22082.769999999899</c:v>
                </c:pt>
              </c:numCache>
            </c:numRef>
          </c:xVal>
          <c:yVal>
            <c:numRef>
              <c:f>'fix price'!$B$22:$B$39</c:f>
              <c:numCache>
                <c:formatCode>General</c:formatCode>
                <c:ptCount val="18"/>
                <c:pt idx="0">
                  <c:v>3840.66911704732</c:v>
                </c:pt>
                <c:pt idx="1">
                  <c:v>3894.2639528777299</c:v>
                </c:pt>
                <c:pt idx="2">
                  <c:v>3926.4393080325399</c:v>
                </c:pt>
                <c:pt idx="3">
                  <c:v>3936.12790860511</c:v>
                </c:pt>
                <c:pt idx="4">
                  <c:v>3983.3051693174398</c:v>
                </c:pt>
                <c:pt idx="5">
                  <c:v>4011.4330265120898</c:v>
                </c:pt>
                <c:pt idx="6">
                  <c:v>4029.3791681487201</c:v>
                </c:pt>
                <c:pt idx="7">
                  <c:v>4030.2420316330699</c:v>
                </c:pt>
                <c:pt idx="8">
                  <c:v>4041.5385113939401</c:v>
                </c:pt>
                <c:pt idx="9">
                  <c:v>4046.40565128561</c:v>
                </c:pt>
                <c:pt idx="10">
                  <c:v>4049.0882040592601</c:v>
                </c:pt>
                <c:pt idx="11">
                  <c:v>4049.77446290222</c:v>
                </c:pt>
                <c:pt idx="12">
                  <c:v>4321.0651972859996</c:v>
                </c:pt>
                <c:pt idx="13">
                  <c:v>36199.418986192701</c:v>
                </c:pt>
                <c:pt idx="14">
                  <c:v>41535.820156059497</c:v>
                </c:pt>
                <c:pt idx="15">
                  <c:v>239170.17344234299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E31-41CC-8360-A14F0EB0B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10463"/>
        <c:axId val="788934319"/>
      </c:scatterChart>
      <c:valAx>
        <c:axId val="106191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8934319"/>
        <c:crosses val="autoZero"/>
        <c:crossBetween val="midCat"/>
      </c:valAx>
      <c:valAx>
        <c:axId val="78893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619104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CM!$B$2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noFill/>
            </a:ln>
          </c:spPr>
          <c:xVal>
            <c:numRef>
              <c:f>CM!$F$33:$F$38</c:f>
              <c:numCache>
                <c:formatCode>General</c:formatCode>
                <c:ptCount val="6"/>
                <c:pt idx="0">
                  <c:v>21102</c:v>
                </c:pt>
                <c:pt idx="1">
                  <c:v>22942</c:v>
                </c:pt>
                <c:pt idx="2">
                  <c:v>24782</c:v>
                </c:pt>
                <c:pt idx="3">
                  <c:v>26622</c:v>
                </c:pt>
                <c:pt idx="4">
                  <c:v>28002</c:v>
                </c:pt>
                <c:pt idx="5">
                  <c:v>28002.93</c:v>
                </c:pt>
              </c:numCache>
            </c:numRef>
          </c:xVal>
          <c:yVal>
            <c:numRef>
              <c:f>CM!$B$33:$B$38</c:f>
              <c:numCache>
                <c:formatCode>General</c:formatCode>
                <c:ptCount val="6"/>
                <c:pt idx="0">
                  <c:v>8579.8474647521107</c:v>
                </c:pt>
                <c:pt idx="1">
                  <c:v>8580.3622128629595</c:v>
                </c:pt>
                <c:pt idx="2">
                  <c:v>8581.5106507508208</c:v>
                </c:pt>
                <c:pt idx="3">
                  <c:v>8582.5598272199095</c:v>
                </c:pt>
                <c:pt idx="4">
                  <c:v>8617.0360567943808</c:v>
                </c:pt>
                <c:pt idx="5">
                  <c:v>66318.279569892402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D-4B9C-B715-B6F66AB69447}"/>
            </c:ext>
          </c:extLst>
        </c:ser>
        <c:ser>
          <c:idx val="0"/>
          <c:order val="1"/>
          <c:tx>
            <c:strRef>
              <c:f>CM!$J$1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CM!$N$28:$N$38</c:f>
              <c:numCache>
                <c:formatCode>General</c:formatCode>
                <c:ptCount val="11"/>
                <c:pt idx="0">
                  <c:v>10994</c:v>
                </c:pt>
                <c:pt idx="1">
                  <c:v>12834</c:v>
                </c:pt>
                <c:pt idx="2">
                  <c:v>15594</c:v>
                </c:pt>
                <c:pt idx="3">
                  <c:v>17434</c:v>
                </c:pt>
                <c:pt idx="4">
                  <c:v>19274</c:v>
                </c:pt>
                <c:pt idx="5">
                  <c:v>21114</c:v>
                </c:pt>
                <c:pt idx="6">
                  <c:v>22954</c:v>
                </c:pt>
                <c:pt idx="7">
                  <c:v>24794</c:v>
                </c:pt>
                <c:pt idx="8">
                  <c:v>26174</c:v>
                </c:pt>
                <c:pt idx="9">
                  <c:v>27094</c:v>
                </c:pt>
                <c:pt idx="10">
                  <c:v>27094.93</c:v>
                </c:pt>
              </c:numCache>
            </c:numRef>
          </c:xVal>
          <c:yVal>
            <c:numRef>
              <c:f>CM!$J$28:$J$38</c:f>
              <c:numCache>
                <c:formatCode>General</c:formatCode>
                <c:ptCount val="11"/>
                <c:pt idx="0">
                  <c:v>8500.5834824074791</c:v>
                </c:pt>
                <c:pt idx="1">
                  <c:v>8536.1583971994005</c:v>
                </c:pt>
                <c:pt idx="2">
                  <c:v>8578.3452335802795</c:v>
                </c:pt>
                <c:pt idx="3">
                  <c:v>8580.1507751796198</c:v>
                </c:pt>
                <c:pt idx="4">
                  <c:v>8580.4162778047994</c:v>
                </c:pt>
                <c:pt idx="5">
                  <c:v>8581.0044614009003</c:v>
                </c:pt>
                <c:pt idx="6">
                  <c:v>8581.7909684216193</c:v>
                </c:pt>
                <c:pt idx="7">
                  <c:v>8582.20617853781</c:v>
                </c:pt>
                <c:pt idx="8">
                  <c:v>8617.9411390012992</c:v>
                </c:pt>
                <c:pt idx="9">
                  <c:v>40897.472234156601</c:v>
                </c:pt>
                <c:pt idx="10">
                  <c:v>66318.279569892402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CD-4B9C-B715-B6F66AB69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161200"/>
        <c:axId val="1277162160"/>
      </c:scatterChart>
      <c:valAx>
        <c:axId val="127716120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77162160"/>
        <c:crosses val="autoZero"/>
        <c:crossBetween val="midCat"/>
      </c:valAx>
      <c:valAx>
        <c:axId val="12771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77161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CSnoinertia!$J$3</c:f>
              <c:strCache>
                <c:ptCount val="1"/>
                <c:pt idx="0">
                  <c:v>bid</c:v>
                </c:pt>
              </c:strCache>
            </c:strRef>
          </c:tx>
          <c:spPr>
            <a:ln w="19050">
              <a:noFill/>
            </a:ln>
          </c:spPr>
          <c:xVal>
            <c:numRef>
              <c:f>CSnoinertia!$I$4:$I$8</c:f>
              <c:numCache>
                <c:formatCode>General</c:formatCode>
                <c:ptCount val="5"/>
                <c:pt idx="0">
                  <c:v>4126.0014630184696</c:v>
                </c:pt>
                <c:pt idx="1">
                  <c:v>4126.0014630184696</c:v>
                </c:pt>
                <c:pt idx="2">
                  <c:v>4126.0014630184696</c:v>
                </c:pt>
                <c:pt idx="3">
                  <c:v>4126.0014630184696</c:v>
                </c:pt>
                <c:pt idx="4">
                  <c:v>4126.0014630184696</c:v>
                </c:pt>
              </c:numCache>
            </c:numRef>
          </c:xVal>
          <c:yVal>
            <c:numRef>
              <c:f>CSnoinertia!$J$4:$J$8</c:f>
              <c:numCache>
                <c:formatCode>General</c:formatCode>
                <c:ptCount val="5"/>
                <c:pt idx="0">
                  <c:v>51021.654000000002</c:v>
                </c:pt>
                <c:pt idx="1">
                  <c:v>42471</c:v>
                </c:pt>
                <c:pt idx="2">
                  <c:v>31744.758000000002</c:v>
                </c:pt>
                <c:pt idx="3">
                  <c:v>21350</c:v>
                </c:pt>
                <c:pt idx="4">
                  <c:v>16361.5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7A-4148-B13C-F78BCA4C88BD}"/>
            </c:ext>
          </c:extLst>
        </c:ser>
        <c:ser>
          <c:idx val="0"/>
          <c:order val="1"/>
          <c:tx>
            <c:strRef>
              <c:f>CSnoinertia!$J$3</c:f>
              <c:strCache>
                <c:ptCount val="1"/>
                <c:pt idx="0">
                  <c:v>bid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CSnoinertia!$A$26:$A$37</c:f>
              <c:numCache>
                <c:formatCode>General</c:formatCode>
                <c:ptCount val="12"/>
                <c:pt idx="0">
                  <c:v>1840</c:v>
                </c:pt>
                <c:pt idx="1">
                  <c:v>2160</c:v>
                </c:pt>
                <c:pt idx="2">
                  <c:v>3080</c:v>
                </c:pt>
                <c:pt idx="3">
                  <c:v>4000</c:v>
                </c:pt>
                <c:pt idx="4">
                  <c:v>5840</c:v>
                </c:pt>
                <c:pt idx="5">
                  <c:v>7680</c:v>
                </c:pt>
                <c:pt idx="6">
                  <c:v>10440</c:v>
                </c:pt>
                <c:pt idx="7">
                  <c:v>12280</c:v>
                </c:pt>
                <c:pt idx="8">
                  <c:v>14120</c:v>
                </c:pt>
                <c:pt idx="9">
                  <c:v>15960</c:v>
                </c:pt>
                <c:pt idx="10">
                  <c:v>17800</c:v>
                </c:pt>
                <c:pt idx="11">
                  <c:v>17800.93</c:v>
                </c:pt>
              </c:numCache>
            </c:numRef>
          </c:xVal>
          <c:yVal>
            <c:numRef>
              <c:f>CSnoinertia!$B$26:$B$37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3928.3025758397198</c:v>
                </c:pt>
                <c:pt idx="3">
                  <c:v>3965.5069351965999</c:v>
                </c:pt>
                <c:pt idx="4">
                  <c:v>4003.3436932917898</c:v>
                </c:pt>
                <c:pt idx="5">
                  <c:v>4013.2068944970401</c:v>
                </c:pt>
                <c:pt idx="6">
                  <c:v>4025.7516093617801</c:v>
                </c:pt>
                <c:pt idx="7">
                  <c:v>4026.2894321099502</c:v>
                </c:pt>
                <c:pt idx="8">
                  <c:v>4042.5883625327501</c:v>
                </c:pt>
                <c:pt idx="9">
                  <c:v>4050.5716874479199</c:v>
                </c:pt>
                <c:pt idx="10">
                  <c:v>4053.26051375518</c:v>
                </c:pt>
                <c:pt idx="11">
                  <c:v>62013.344655593297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7A-4148-B13C-F78BCA4C8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317855"/>
        <c:axId val="1236302975"/>
      </c:scatterChart>
      <c:valAx>
        <c:axId val="123631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36302975"/>
        <c:crosses val="autoZero"/>
        <c:crossBetween val="midCat"/>
      </c:valAx>
      <c:valAx>
        <c:axId val="12363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363178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CSnoinertia!$C$76</c:f>
              <c:strCache>
                <c:ptCount val="1"/>
                <c:pt idx="0">
                  <c:v>bid</c:v>
                </c:pt>
              </c:strCache>
            </c:strRef>
          </c:tx>
          <c:spPr>
            <a:ln w="19050">
              <a:noFill/>
            </a:ln>
          </c:spPr>
          <c:xVal>
            <c:numRef>
              <c:f>CSnoinertia!$B$77:$B$81</c:f>
              <c:numCache>
                <c:formatCode>General</c:formatCode>
                <c:ptCount val="5"/>
                <c:pt idx="0">
                  <c:v>4126.0014630184696</c:v>
                </c:pt>
                <c:pt idx="1">
                  <c:v>8252.0029260369502</c:v>
                </c:pt>
                <c:pt idx="2">
                  <c:v>18725.698947545301</c:v>
                </c:pt>
                <c:pt idx="3">
                  <c:v>18725.698947545301</c:v>
                </c:pt>
                <c:pt idx="4">
                  <c:v>18725.698947545301</c:v>
                </c:pt>
              </c:numCache>
            </c:numRef>
          </c:xVal>
          <c:yVal>
            <c:numRef>
              <c:f>CSnoinertia!$C$77:$C$81</c:f>
              <c:numCache>
                <c:formatCode>General</c:formatCode>
                <c:ptCount val="5"/>
                <c:pt idx="0">
                  <c:v>51021.654000000002</c:v>
                </c:pt>
                <c:pt idx="1">
                  <c:v>42471</c:v>
                </c:pt>
                <c:pt idx="2">
                  <c:v>31744.758000000002</c:v>
                </c:pt>
                <c:pt idx="3">
                  <c:v>21350</c:v>
                </c:pt>
                <c:pt idx="4">
                  <c:v>16361.5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B2-4904-A3F7-833AC0165EFA}"/>
            </c:ext>
          </c:extLst>
        </c:ser>
        <c:ser>
          <c:idx val="0"/>
          <c:order val="1"/>
          <c:tx>
            <c:strRef>
              <c:f>CSnoinertia!$C$76</c:f>
              <c:strCache>
                <c:ptCount val="1"/>
                <c:pt idx="0">
                  <c:v>bid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CSnoinertia!$A$83:$A$94</c:f>
              <c:numCache>
                <c:formatCode>General</c:formatCode>
                <c:ptCount val="12"/>
                <c:pt idx="0">
                  <c:v>1840</c:v>
                </c:pt>
                <c:pt idx="1">
                  <c:v>2160</c:v>
                </c:pt>
                <c:pt idx="2">
                  <c:v>3080</c:v>
                </c:pt>
                <c:pt idx="3">
                  <c:v>4920</c:v>
                </c:pt>
                <c:pt idx="4">
                  <c:v>7680</c:v>
                </c:pt>
                <c:pt idx="5">
                  <c:v>9520</c:v>
                </c:pt>
                <c:pt idx="6">
                  <c:v>10440</c:v>
                </c:pt>
                <c:pt idx="7">
                  <c:v>12280</c:v>
                </c:pt>
                <c:pt idx="8">
                  <c:v>14120</c:v>
                </c:pt>
                <c:pt idx="9">
                  <c:v>15960</c:v>
                </c:pt>
                <c:pt idx="10">
                  <c:v>17800</c:v>
                </c:pt>
                <c:pt idx="11">
                  <c:v>17800.93</c:v>
                </c:pt>
              </c:numCache>
            </c:numRef>
          </c:xVal>
          <c:yVal>
            <c:numRef>
              <c:f>CSnoinertia!$B$83:$B$94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4008.88621825056</c:v>
                </c:pt>
                <c:pt idx="3">
                  <c:v>4026.1932427905899</c:v>
                </c:pt>
                <c:pt idx="4">
                  <c:v>4027.9872057626499</c:v>
                </c:pt>
                <c:pt idx="5">
                  <c:v>4031.4932099033499</c:v>
                </c:pt>
                <c:pt idx="6">
                  <c:v>4032.3954758300902</c:v>
                </c:pt>
                <c:pt idx="7">
                  <c:v>4039.5467766155398</c:v>
                </c:pt>
                <c:pt idx="8">
                  <c:v>4049.6674081077399</c:v>
                </c:pt>
                <c:pt idx="9">
                  <c:v>4052.8267152561498</c:v>
                </c:pt>
                <c:pt idx="10">
                  <c:v>36365.096264618303</c:v>
                </c:pt>
                <c:pt idx="11">
                  <c:v>62013.388516359497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B2-4904-A3F7-833AC016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112335"/>
        <c:axId val="1221114735"/>
      </c:scatterChart>
      <c:valAx>
        <c:axId val="122111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21114735"/>
        <c:crosses val="autoZero"/>
        <c:crossBetween val="midCat"/>
      </c:valAx>
      <c:valAx>
        <c:axId val="122111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2111233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CSnoinertia!$C$134</c:f>
              <c:strCache>
                <c:ptCount val="1"/>
                <c:pt idx="0">
                  <c:v>bid</c:v>
                </c:pt>
              </c:strCache>
            </c:strRef>
          </c:tx>
          <c:spPr>
            <a:ln w="19050">
              <a:noFill/>
            </a:ln>
          </c:spPr>
          <c:xVal>
            <c:numRef>
              <c:f>CSnoinertia!$B$135:$B$139</c:f>
              <c:numCache>
                <c:formatCode>General</c:formatCode>
                <c:ptCount val="5"/>
                <c:pt idx="0">
                  <c:v>4126.0014630184696</c:v>
                </c:pt>
                <c:pt idx="1">
                  <c:v>8252.0029260369502</c:v>
                </c:pt>
                <c:pt idx="2">
                  <c:v>18725.698947545301</c:v>
                </c:pt>
                <c:pt idx="3">
                  <c:v>21582.1614988658</c:v>
                </c:pt>
                <c:pt idx="4">
                  <c:v>28247.240785280301</c:v>
                </c:pt>
              </c:numCache>
            </c:numRef>
          </c:xVal>
          <c:yVal>
            <c:numRef>
              <c:f>CSnoinertia!$C$135:$C$139</c:f>
              <c:numCache>
                <c:formatCode>General</c:formatCode>
                <c:ptCount val="5"/>
                <c:pt idx="0">
                  <c:v>51021.654000000002</c:v>
                </c:pt>
                <c:pt idx="1">
                  <c:v>42471</c:v>
                </c:pt>
                <c:pt idx="2">
                  <c:v>31744.758000000002</c:v>
                </c:pt>
                <c:pt idx="3">
                  <c:v>21350</c:v>
                </c:pt>
                <c:pt idx="4">
                  <c:v>16361.5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0E-4A54-84F5-B9988B27ACB5}"/>
            </c:ext>
          </c:extLst>
        </c:ser>
        <c:ser>
          <c:idx val="0"/>
          <c:order val="1"/>
          <c:tx>
            <c:strRef>
              <c:f>CSnoinertia!$C$134</c:f>
              <c:strCache>
                <c:ptCount val="1"/>
                <c:pt idx="0">
                  <c:v>bid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CSnoinertia!$A$141:$A$152</c:f>
              <c:numCache>
                <c:formatCode>General</c:formatCode>
                <c:ptCount val="12"/>
                <c:pt idx="0">
                  <c:v>920</c:v>
                </c:pt>
                <c:pt idx="1">
                  <c:v>1840</c:v>
                </c:pt>
                <c:pt idx="2">
                  <c:v>4600</c:v>
                </c:pt>
                <c:pt idx="3">
                  <c:v>6440</c:v>
                </c:pt>
                <c:pt idx="4">
                  <c:v>8280</c:v>
                </c:pt>
                <c:pt idx="5">
                  <c:v>10120</c:v>
                </c:pt>
                <c:pt idx="6">
                  <c:v>11960</c:v>
                </c:pt>
                <c:pt idx="7">
                  <c:v>13800</c:v>
                </c:pt>
                <c:pt idx="8">
                  <c:v>15640</c:v>
                </c:pt>
                <c:pt idx="9">
                  <c:v>17480</c:v>
                </c:pt>
                <c:pt idx="10">
                  <c:v>17800</c:v>
                </c:pt>
                <c:pt idx="11">
                  <c:v>17800.93</c:v>
                </c:pt>
              </c:numCache>
            </c:numRef>
          </c:xVal>
          <c:yVal>
            <c:numRef>
              <c:f>CSnoinertia!$B$141:$B$152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54838.6876406581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0E-4A54-84F5-B9988B27A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81631"/>
        <c:axId val="1457169151"/>
      </c:scatterChart>
      <c:valAx>
        <c:axId val="145718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7169151"/>
        <c:crosses val="autoZero"/>
        <c:crossBetween val="midCat"/>
      </c:valAx>
      <c:valAx>
        <c:axId val="145716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718163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strRef>
              <c:f>demandcurves!$C$1</c:f>
              <c:strCache>
                <c:ptCount val="1"/>
                <c:pt idx="0">
                  <c:v>by avoided costs</c:v>
                </c:pt>
              </c:strCache>
            </c:strRef>
          </c:tx>
          <c:xVal>
            <c:numRef>
              <c:f>demandcurves!$B$2:$B$6</c:f>
              <c:numCache>
                <c:formatCode>General</c:formatCode>
                <c:ptCount val="5"/>
                <c:pt idx="0">
                  <c:v>4241.8468887109102</c:v>
                </c:pt>
                <c:pt idx="1">
                  <c:v>8483.6937774218295</c:v>
                </c:pt>
                <c:pt idx="2">
                  <c:v>18664.126310328</c:v>
                </c:pt>
                <c:pt idx="3">
                  <c:v>21492.024236135301</c:v>
                </c:pt>
                <c:pt idx="4">
                  <c:v>28278.979258072701</c:v>
                </c:pt>
              </c:numCache>
            </c:numRef>
          </c:xVal>
          <c:yVal>
            <c:numRef>
              <c:f>demandcurves!$C$2:$C$6</c:f>
              <c:numCache>
                <c:formatCode>General</c:formatCode>
                <c:ptCount val="5"/>
                <c:pt idx="0">
                  <c:v>66159.138000000006</c:v>
                </c:pt>
                <c:pt idx="1">
                  <c:v>55071.612000000001</c:v>
                </c:pt>
                <c:pt idx="2">
                  <c:v>41163.027999999998</c:v>
                </c:pt>
                <c:pt idx="3">
                  <c:v>27684.276999999998</c:v>
                </c:pt>
                <c:pt idx="4">
                  <c:v>21215.752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5C-4557-AB9A-90731F0D49FE}"/>
            </c:ext>
          </c:extLst>
        </c:ser>
        <c:ser>
          <c:idx val="0"/>
          <c:order val="1"/>
          <c:tx>
            <c:strRef>
              <c:f>demandcurves!$R$1</c:f>
              <c:strCache>
                <c:ptCount val="1"/>
                <c:pt idx="0">
                  <c:v>by_Costs - beginning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demandcurves!$R$2:$R$53</c:f>
              <c:numCache>
                <c:formatCode>General</c:formatCode>
                <c:ptCount val="52"/>
                <c:pt idx="0">
                  <c:v>920</c:v>
                </c:pt>
                <c:pt idx="1">
                  <c:v>970</c:v>
                </c:pt>
                <c:pt idx="2">
                  <c:v>1000</c:v>
                </c:pt>
                <c:pt idx="3">
                  <c:v>1034</c:v>
                </c:pt>
                <c:pt idx="4">
                  <c:v>1322</c:v>
                </c:pt>
                <c:pt idx="5">
                  <c:v>1610</c:v>
                </c:pt>
                <c:pt idx="6">
                  <c:v>1898</c:v>
                </c:pt>
                <c:pt idx="7">
                  <c:v>2186</c:v>
                </c:pt>
                <c:pt idx="8">
                  <c:v>2474</c:v>
                </c:pt>
                <c:pt idx="9">
                  <c:v>2504</c:v>
                </c:pt>
                <c:pt idx="10">
                  <c:v>2534</c:v>
                </c:pt>
                <c:pt idx="11">
                  <c:v>2564</c:v>
                </c:pt>
                <c:pt idx="12">
                  <c:v>2594</c:v>
                </c:pt>
                <c:pt idx="13">
                  <c:v>2624</c:v>
                </c:pt>
                <c:pt idx="14">
                  <c:v>2654</c:v>
                </c:pt>
                <c:pt idx="15">
                  <c:v>2684</c:v>
                </c:pt>
                <c:pt idx="16">
                  <c:v>2714</c:v>
                </c:pt>
                <c:pt idx="17">
                  <c:v>2744</c:v>
                </c:pt>
                <c:pt idx="18">
                  <c:v>2779</c:v>
                </c:pt>
                <c:pt idx="19">
                  <c:v>2814</c:v>
                </c:pt>
                <c:pt idx="20">
                  <c:v>2849</c:v>
                </c:pt>
                <c:pt idx="21">
                  <c:v>2884</c:v>
                </c:pt>
                <c:pt idx="22">
                  <c:v>2919</c:v>
                </c:pt>
                <c:pt idx="23">
                  <c:v>2959</c:v>
                </c:pt>
                <c:pt idx="24">
                  <c:v>2999</c:v>
                </c:pt>
                <c:pt idx="25">
                  <c:v>3039</c:v>
                </c:pt>
                <c:pt idx="26">
                  <c:v>3079</c:v>
                </c:pt>
                <c:pt idx="27">
                  <c:v>3289</c:v>
                </c:pt>
                <c:pt idx="28">
                  <c:v>3499</c:v>
                </c:pt>
                <c:pt idx="29">
                  <c:v>3709</c:v>
                </c:pt>
                <c:pt idx="30">
                  <c:v>3919</c:v>
                </c:pt>
                <c:pt idx="31">
                  <c:v>4129</c:v>
                </c:pt>
                <c:pt idx="32">
                  <c:v>4339</c:v>
                </c:pt>
                <c:pt idx="33">
                  <c:v>4549</c:v>
                </c:pt>
                <c:pt idx="34">
                  <c:v>4759</c:v>
                </c:pt>
                <c:pt idx="35">
                  <c:v>5039</c:v>
                </c:pt>
                <c:pt idx="36">
                  <c:v>5249</c:v>
                </c:pt>
                <c:pt idx="37">
                  <c:v>5529</c:v>
                </c:pt>
                <c:pt idx="38">
                  <c:v>5809</c:v>
                </c:pt>
                <c:pt idx="39">
                  <c:v>7649</c:v>
                </c:pt>
                <c:pt idx="40">
                  <c:v>9489</c:v>
                </c:pt>
                <c:pt idx="41">
                  <c:v>11329</c:v>
                </c:pt>
                <c:pt idx="42">
                  <c:v>13169</c:v>
                </c:pt>
                <c:pt idx="43">
                  <c:v>15009</c:v>
                </c:pt>
                <c:pt idx="44">
                  <c:v>16849</c:v>
                </c:pt>
                <c:pt idx="45">
                  <c:v>18689</c:v>
                </c:pt>
                <c:pt idx="46">
                  <c:v>20529</c:v>
                </c:pt>
                <c:pt idx="47">
                  <c:v>22369</c:v>
                </c:pt>
                <c:pt idx="48">
                  <c:v>24209</c:v>
                </c:pt>
                <c:pt idx="49">
                  <c:v>24344</c:v>
                </c:pt>
                <c:pt idx="50">
                  <c:v>24524</c:v>
                </c:pt>
                <c:pt idx="51">
                  <c:v>24844</c:v>
                </c:pt>
              </c:numCache>
            </c:numRef>
          </c:xVal>
          <c:yVal>
            <c:numRef>
              <c:f>demandcurves!$T$2:$T$53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5C-4557-AB9A-90731F0D4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52400"/>
        <c:axId val="1003561040"/>
      </c:scatterChart>
      <c:valAx>
        <c:axId val="100355240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3561040"/>
        <c:crosses val="autoZero"/>
        <c:crossBetween val="midCat"/>
      </c:valAx>
      <c:valAx>
        <c:axId val="10035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3552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Chart 14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CS!$I$2</c:f>
              <c:strCache>
                <c:ptCount val="1"/>
                <c:pt idx="0">
                  <c:v>bid</c:v>
                </c:pt>
              </c:strCache>
            </c:strRef>
          </c:tx>
          <c:xVal>
            <c:numRef>
              <c:f>CS!$H$3:$H$7</c:f>
              <c:numCache>
                <c:formatCode>General</c:formatCode>
                <c:ptCount val="5"/>
                <c:pt idx="0">
                  <c:v>4126.0014630184696</c:v>
                </c:pt>
                <c:pt idx="1">
                  <c:v>8252.0029260369502</c:v>
                </c:pt>
                <c:pt idx="2">
                  <c:v>18725.698947545301</c:v>
                </c:pt>
                <c:pt idx="3">
                  <c:v>21582.1614988658</c:v>
                </c:pt>
                <c:pt idx="4">
                  <c:v>28247.240785280301</c:v>
                </c:pt>
              </c:numCache>
            </c:numRef>
          </c:xVal>
          <c:yVal>
            <c:numRef>
              <c:f>CS!$I$3:$I$7</c:f>
              <c:numCache>
                <c:formatCode>General</c:formatCode>
                <c:ptCount val="5"/>
                <c:pt idx="0">
                  <c:v>102043.308</c:v>
                </c:pt>
                <c:pt idx="1">
                  <c:v>84942</c:v>
                </c:pt>
                <c:pt idx="2">
                  <c:v>63489.514999999999</c:v>
                </c:pt>
                <c:pt idx="3">
                  <c:v>42700</c:v>
                </c:pt>
                <c:pt idx="4">
                  <c:v>32723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D6-4718-89F1-7ED7338A3F4A}"/>
            </c:ext>
          </c:extLst>
        </c:ser>
        <c:ser>
          <c:idx val="0"/>
          <c:order val="1"/>
          <c:tx>
            <c:strRef>
              <c:f>CS!$I$2</c:f>
              <c:strCache>
                <c:ptCount val="1"/>
                <c:pt idx="0">
                  <c:v>bid</c:v>
                </c:pt>
              </c:strCache>
            </c:strRef>
          </c:tx>
          <c:spPr>
            <a:effectLst/>
          </c:spPr>
          <c:xVal>
            <c:numRef>
              <c:f>CS!$D$2:$D$15</c:f>
              <c:numCache>
                <c:formatCode>General</c:formatCode>
                <c:ptCount val="14"/>
                <c:pt idx="0">
                  <c:v>1840</c:v>
                </c:pt>
                <c:pt idx="1">
                  <c:v>2160</c:v>
                </c:pt>
                <c:pt idx="2">
                  <c:v>4000</c:v>
                </c:pt>
                <c:pt idx="3">
                  <c:v>5840</c:v>
                </c:pt>
                <c:pt idx="4">
                  <c:v>7680</c:v>
                </c:pt>
                <c:pt idx="5">
                  <c:v>9520</c:v>
                </c:pt>
                <c:pt idx="6">
                  <c:v>11360</c:v>
                </c:pt>
                <c:pt idx="7">
                  <c:v>13200</c:v>
                </c:pt>
                <c:pt idx="8">
                  <c:v>15040</c:v>
                </c:pt>
                <c:pt idx="9">
                  <c:v>16880</c:v>
                </c:pt>
                <c:pt idx="10">
                  <c:v>18260</c:v>
                </c:pt>
                <c:pt idx="11">
                  <c:v>19180</c:v>
                </c:pt>
                <c:pt idx="12">
                  <c:v>21020</c:v>
                </c:pt>
                <c:pt idx="13">
                  <c:v>21020.93</c:v>
                </c:pt>
              </c:numCache>
            </c:numRef>
          </c:xVal>
          <c:yVal>
            <c:numRef>
              <c:f>CS!$B$2:$B$15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6957.7113320898798</c:v>
                </c:pt>
                <c:pt idx="3">
                  <c:v>6991.43124663855</c:v>
                </c:pt>
                <c:pt idx="4">
                  <c:v>7016.4950945169803</c:v>
                </c:pt>
                <c:pt idx="5">
                  <c:v>7050.3231465782701</c:v>
                </c:pt>
                <c:pt idx="6">
                  <c:v>7061.3992609062698</c:v>
                </c:pt>
                <c:pt idx="7">
                  <c:v>7065.9200470891901</c:v>
                </c:pt>
                <c:pt idx="8">
                  <c:v>7067.7933217822801</c:v>
                </c:pt>
                <c:pt idx="9">
                  <c:v>7068.7713532698399</c:v>
                </c:pt>
                <c:pt idx="10">
                  <c:v>7133.06565628505</c:v>
                </c:pt>
                <c:pt idx="11">
                  <c:v>7137.0327443182996</c:v>
                </c:pt>
                <c:pt idx="12">
                  <c:v>39315.842037966097</c:v>
                </c:pt>
                <c:pt idx="13">
                  <c:v>64883.450801484403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D6-4718-89F1-7ED7338A3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759696"/>
        <c:axId val="34339424"/>
      </c:scatterChart>
      <c:valAx>
        <c:axId val="154275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339424"/>
        <c:crosses val="autoZero"/>
        <c:crossBetween val="midCat"/>
      </c:valAx>
      <c:valAx>
        <c:axId val="343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75969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Chart 15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CS!$I$2</c:f>
              <c:strCache>
                <c:ptCount val="1"/>
                <c:pt idx="0">
                  <c:v>bid</c:v>
                </c:pt>
              </c:strCache>
            </c:strRef>
          </c:tx>
          <c:xVal>
            <c:numRef>
              <c:f>CS!$P$3:$P$7</c:f>
              <c:numCache>
                <c:formatCode>General</c:formatCode>
                <c:ptCount val="5"/>
                <c:pt idx="0">
                  <c:v>4126.0014630184696</c:v>
                </c:pt>
                <c:pt idx="1">
                  <c:v>8252.0029260369502</c:v>
                </c:pt>
                <c:pt idx="2">
                  <c:v>18725.698947545301</c:v>
                </c:pt>
                <c:pt idx="3">
                  <c:v>18725.698947545301</c:v>
                </c:pt>
                <c:pt idx="4">
                  <c:v>18725.698947545301</c:v>
                </c:pt>
              </c:numCache>
            </c:numRef>
          </c:xVal>
          <c:yVal>
            <c:numRef>
              <c:f>CS!$Q$3:$Q$7</c:f>
              <c:numCache>
                <c:formatCode>General</c:formatCode>
                <c:ptCount val="5"/>
                <c:pt idx="0">
                  <c:v>102043.308</c:v>
                </c:pt>
                <c:pt idx="1">
                  <c:v>84942</c:v>
                </c:pt>
                <c:pt idx="2">
                  <c:v>63489.514999999999</c:v>
                </c:pt>
                <c:pt idx="3">
                  <c:v>42700</c:v>
                </c:pt>
                <c:pt idx="4">
                  <c:v>32723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F-4851-AB2A-283E77806CEB}"/>
            </c:ext>
          </c:extLst>
        </c:ser>
        <c:ser>
          <c:idx val="0"/>
          <c:order val="1"/>
          <c:tx>
            <c:strRef>
              <c:f>CS!$I$2</c:f>
              <c:strCache>
                <c:ptCount val="1"/>
                <c:pt idx="0">
                  <c:v>bid</c:v>
                </c:pt>
              </c:strCache>
            </c:strRef>
          </c:tx>
          <c:xVal>
            <c:numRef>
              <c:f>CS!$M$2:$M$15</c:f>
              <c:numCache>
                <c:formatCode>General</c:formatCode>
                <c:ptCount val="14"/>
                <c:pt idx="0">
                  <c:v>1840</c:v>
                </c:pt>
                <c:pt idx="1">
                  <c:v>2160</c:v>
                </c:pt>
                <c:pt idx="2">
                  <c:v>4000</c:v>
                </c:pt>
                <c:pt idx="3">
                  <c:v>5840</c:v>
                </c:pt>
                <c:pt idx="4">
                  <c:v>7680</c:v>
                </c:pt>
                <c:pt idx="5">
                  <c:v>9520</c:v>
                </c:pt>
                <c:pt idx="6">
                  <c:v>11360</c:v>
                </c:pt>
                <c:pt idx="7">
                  <c:v>13200</c:v>
                </c:pt>
                <c:pt idx="8">
                  <c:v>15040</c:v>
                </c:pt>
                <c:pt idx="9">
                  <c:v>16880</c:v>
                </c:pt>
                <c:pt idx="10">
                  <c:v>18720</c:v>
                </c:pt>
                <c:pt idx="11">
                  <c:v>20100</c:v>
                </c:pt>
                <c:pt idx="12">
                  <c:v>21020</c:v>
                </c:pt>
                <c:pt idx="13">
                  <c:v>21020.93</c:v>
                </c:pt>
              </c:numCache>
            </c:numRef>
          </c:xVal>
          <c:yVal>
            <c:numRef>
              <c:f>CS!$K$2:$K$15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6788.0387484386601</c:v>
                </c:pt>
                <c:pt idx="3">
                  <c:v>6959.2997778336503</c:v>
                </c:pt>
                <c:pt idx="4">
                  <c:v>6992.6660571258599</c:v>
                </c:pt>
                <c:pt idx="5">
                  <c:v>7017.3726112854001</c:v>
                </c:pt>
                <c:pt idx="6">
                  <c:v>7050.6675832938599</c:v>
                </c:pt>
                <c:pt idx="7">
                  <c:v>7061.6264968772202</c:v>
                </c:pt>
                <c:pt idx="8">
                  <c:v>7066.0533898086496</c:v>
                </c:pt>
                <c:pt idx="9">
                  <c:v>7067.81836580854</c:v>
                </c:pt>
                <c:pt idx="10">
                  <c:v>7068.8012874535498</c:v>
                </c:pt>
                <c:pt idx="11">
                  <c:v>7132.5588293986302</c:v>
                </c:pt>
                <c:pt idx="12">
                  <c:v>7138.15733683283</c:v>
                </c:pt>
                <c:pt idx="13">
                  <c:v>64883.466169421597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CF-4851-AB2A-283E7780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759696"/>
        <c:axId val="34339424"/>
      </c:scatterChart>
      <c:valAx>
        <c:axId val="154275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339424"/>
        <c:crosses val="autoZero"/>
        <c:crossBetween val="midCat"/>
      </c:valAx>
      <c:valAx>
        <c:axId val="343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75969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CM_ungrouped!$F$1</c:f>
              <c:strCache>
                <c:ptCount val="1"/>
                <c:pt idx="0">
                  <c:v>year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CM_ungrouped!$F$2:$F$50</c:f>
              <c:numCache>
                <c:formatCode>General</c:formatCode>
                <c:ptCount val="49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330</c:v>
                </c:pt>
                <c:pt idx="4">
                  <c:v>360</c:v>
                </c:pt>
                <c:pt idx="5">
                  <c:v>540</c:v>
                </c:pt>
                <c:pt idx="6">
                  <c:v>2540</c:v>
                </c:pt>
                <c:pt idx="7">
                  <c:v>2940</c:v>
                </c:pt>
                <c:pt idx="8">
                  <c:v>3120</c:v>
                </c:pt>
                <c:pt idx="9">
                  <c:v>3300</c:v>
                </c:pt>
                <c:pt idx="10">
                  <c:v>3480</c:v>
                </c:pt>
                <c:pt idx="11">
                  <c:v>3660</c:v>
                </c:pt>
                <c:pt idx="12">
                  <c:v>3840</c:v>
                </c:pt>
                <c:pt idx="13">
                  <c:v>4020</c:v>
                </c:pt>
                <c:pt idx="14">
                  <c:v>4200</c:v>
                </c:pt>
                <c:pt idx="15">
                  <c:v>4380</c:v>
                </c:pt>
                <c:pt idx="16">
                  <c:v>4620</c:v>
                </c:pt>
                <c:pt idx="17">
                  <c:v>4860</c:v>
                </c:pt>
                <c:pt idx="18">
                  <c:v>5148</c:v>
                </c:pt>
                <c:pt idx="19">
                  <c:v>5436</c:v>
                </c:pt>
                <c:pt idx="20">
                  <c:v>5724</c:v>
                </c:pt>
                <c:pt idx="21">
                  <c:v>6012</c:v>
                </c:pt>
                <c:pt idx="22">
                  <c:v>6512</c:v>
                </c:pt>
                <c:pt idx="23">
                  <c:v>7012</c:v>
                </c:pt>
                <c:pt idx="24">
                  <c:v>7512</c:v>
                </c:pt>
                <c:pt idx="25">
                  <c:v>8012</c:v>
                </c:pt>
                <c:pt idx="26">
                  <c:v>8512</c:v>
                </c:pt>
                <c:pt idx="27">
                  <c:v>9012</c:v>
                </c:pt>
                <c:pt idx="28">
                  <c:v>9512</c:v>
                </c:pt>
                <c:pt idx="29">
                  <c:v>10012</c:v>
                </c:pt>
                <c:pt idx="30">
                  <c:v>10512</c:v>
                </c:pt>
                <c:pt idx="31">
                  <c:v>11012</c:v>
                </c:pt>
                <c:pt idx="32">
                  <c:v>11512</c:v>
                </c:pt>
                <c:pt idx="33">
                  <c:v>12012</c:v>
                </c:pt>
                <c:pt idx="34">
                  <c:v>12512</c:v>
                </c:pt>
                <c:pt idx="35">
                  <c:v>13012</c:v>
                </c:pt>
                <c:pt idx="36">
                  <c:v>13512</c:v>
                </c:pt>
                <c:pt idx="37">
                  <c:v>14012</c:v>
                </c:pt>
                <c:pt idx="38">
                  <c:v>14512</c:v>
                </c:pt>
                <c:pt idx="39">
                  <c:v>15012</c:v>
                </c:pt>
                <c:pt idx="40">
                  <c:v>15512</c:v>
                </c:pt>
                <c:pt idx="41">
                  <c:v>17512</c:v>
                </c:pt>
                <c:pt idx="42">
                  <c:v>19512</c:v>
                </c:pt>
                <c:pt idx="43">
                  <c:v>21512</c:v>
                </c:pt>
                <c:pt idx="44">
                  <c:v>23512</c:v>
                </c:pt>
                <c:pt idx="45">
                  <c:v>24012</c:v>
                </c:pt>
                <c:pt idx="46">
                  <c:v>24512</c:v>
                </c:pt>
                <c:pt idx="47">
                  <c:v>26512</c:v>
                </c:pt>
                <c:pt idx="48">
                  <c:v>26513</c:v>
                </c:pt>
              </c:numCache>
            </c:numRef>
          </c:xVal>
          <c:yVal>
            <c:numRef>
              <c:f>CM_ungrouped!$B$2:$B$50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7745.2230942247397</c:v>
                </c:pt>
                <c:pt idx="27">
                  <c:v>7763.8501698557902</c:v>
                </c:pt>
                <c:pt idx="28">
                  <c:v>7766.7443347702801</c:v>
                </c:pt>
                <c:pt idx="29">
                  <c:v>7769.5781329323299</c:v>
                </c:pt>
                <c:pt idx="30">
                  <c:v>7776.7965786752902</c:v>
                </c:pt>
                <c:pt idx="31">
                  <c:v>7779.1441614055502</c:v>
                </c:pt>
                <c:pt idx="32">
                  <c:v>7781.47934604279</c:v>
                </c:pt>
                <c:pt idx="33">
                  <c:v>7783.0595970538197</c:v>
                </c:pt>
                <c:pt idx="34">
                  <c:v>7807.4168844103297</c:v>
                </c:pt>
                <c:pt idx="35">
                  <c:v>7808.6099121100497</c:v>
                </c:pt>
                <c:pt idx="36">
                  <c:v>7810.2304373191801</c:v>
                </c:pt>
                <c:pt idx="37">
                  <c:v>7810.6135799428403</c:v>
                </c:pt>
                <c:pt idx="38">
                  <c:v>7813.3248221853701</c:v>
                </c:pt>
                <c:pt idx="39">
                  <c:v>7817.8043084802503</c:v>
                </c:pt>
                <c:pt idx="40">
                  <c:v>7844.8464756051198</c:v>
                </c:pt>
                <c:pt idx="41">
                  <c:v>7871.8560359534404</c:v>
                </c:pt>
                <c:pt idx="42">
                  <c:v>7881.7698868586403</c:v>
                </c:pt>
                <c:pt idx="43">
                  <c:v>7888.1548935774999</c:v>
                </c:pt>
                <c:pt idx="44">
                  <c:v>7892.3005147756403</c:v>
                </c:pt>
                <c:pt idx="45">
                  <c:v>7899.2594960796096</c:v>
                </c:pt>
                <c:pt idx="46">
                  <c:v>7911.0214542410604</c:v>
                </c:pt>
                <c:pt idx="47">
                  <c:v>7933.2189640107899</c:v>
                </c:pt>
                <c:pt idx="48">
                  <c:v>61676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B-4895-B98F-C5B27F4B2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224288"/>
        <c:axId val="769235808"/>
      </c:scatterChart>
      <c:valAx>
        <c:axId val="76922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9235808"/>
        <c:crosses val="autoZero"/>
        <c:crossBetween val="midCat"/>
      </c:valAx>
      <c:valAx>
        <c:axId val="7692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922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CM_ungrouped!$F$1</c:f>
              <c:strCache>
                <c:ptCount val="1"/>
                <c:pt idx="0">
                  <c:v>year 6</c:v>
                </c:pt>
              </c:strCache>
            </c:strRef>
          </c:tx>
          <c:spPr>
            <a:ln w="25400">
              <a:noFill/>
            </a:ln>
          </c:spPr>
          <c:xVal>
            <c:numRef>
              <c:f>CM_ungrouped!$Q$2:$Q$50</c:f>
              <c:numCache>
                <c:formatCode>General</c:formatCode>
                <c:ptCount val="49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330</c:v>
                </c:pt>
                <c:pt idx="4">
                  <c:v>360</c:v>
                </c:pt>
                <c:pt idx="5">
                  <c:v>540</c:v>
                </c:pt>
                <c:pt idx="6">
                  <c:v>2540</c:v>
                </c:pt>
                <c:pt idx="7">
                  <c:v>2940</c:v>
                </c:pt>
                <c:pt idx="8">
                  <c:v>3120</c:v>
                </c:pt>
                <c:pt idx="9">
                  <c:v>3300</c:v>
                </c:pt>
                <c:pt idx="10">
                  <c:v>3480</c:v>
                </c:pt>
                <c:pt idx="11">
                  <c:v>3660</c:v>
                </c:pt>
                <c:pt idx="12">
                  <c:v>3840</c:v>
                </c:pt>
                <c:pt idx="13">
                  <c:v>4020</c:v>
                </c:pt>
                <c:pt idx="14">
                  <c:v>4200</c:v>
                </c:pt>
                <c:pt idx="15">
                  <c:v>4380</c:v>
                </c:pt>
                <c:pt idx="16">
                  <c:v>4620</c:v>
                </c:pt>
                <c:pt idx="17">
                  <c:v>4860</c:v>
                </c:pt>
                <c:pt idx="18">
                  <c:v>5148</c:v>
                </c:pt>
                <c:pt idx="19">
                  <c:v>5436</c:v>
                </c:pt>
                <c:pt idx="20">
                  <c:v>5724</c:v>
                </c:pt>
                <c:pt idx="21">
                  <c:v>6012</c:v>
                </c:pt>
                <c:pt idx="22">
                  <c:v>6512</c:v>
                </c:pt>
                <c:pt idx="23">
                  <c:v>7012</c:v>
                </c:pt>
                <c:pt idx="24">
                  <c:v>7512</c:v>
                </c:pt>
                <c:pt idx="25">
                  <c:v>8012</c:v>
                </c:pt>
                <c:pt idx="26">
                  <c:v>8512</c:v>
                </c:pt>
                <c:pt idx="27">
                  <c:v>9012</c:v>
                </c:pt>
                <c:pt idx="28">
                  <c:v>9512</c:v>
                </c:pt>
                <c:pt idx="29">
                  <c:v>10012</c:v>
                </c:pt>
                <c:pt idx="30">
                  <c:v>10512</c:v>
                </c:pt>
                <c:pt idx="31">
                  <c:v>11012</c:v>
                </c:pt>
                <c:pt idx="32">
                  <c:v>11512</c:v>
                </c:pt>
                <c:pt idx="33">
                  <c:v>12012</c:v>
                </c:pt>
                <c:pt idx="34">
                  <c:v>12512</c:v>
                </c:pt>
                <c:pt idx="35">
                  <c:v>13012</c:v>
                </c:pt>
                <c:pt idx="36">
                  <c:v>13512</c:v>
                </c:pt>
                <c:pt idx="37">
                  <c:v>14012</c:v>
                </c:pt>
                <c:pt idx="38">
                  <c:v>14512</c:v>
                </c:pt>
                <c:pt idx="39">
                  <c:v>15012</c:v>
                </c:pt>
                <c:pt idx="40">
                  <c:v>15512</c:v>
                </c:pt>
                <c:pt idx="41">
                  <c:v>17512</c:v>
                </c:pt>
                <c:pt idx="42">
                  <c:v>19512</c:v>
                </c:pt>
                <c:pt idx="43">
                  <c:v>21512</c:v>
                </c:pt>
                <c:pt idx="44">
                  <c:v>22012</c:v>
                </c:pt>
                <c:pt idx="45">
                  <c:v>24012</c:v>
                </c:pt>
                <c:pt idx="46">
                  <c:v>26012</c:v>
                </c:pt>
                <c:pt idx="47">
                  <c:v>28012</c:v>
                </c:pt>
                <c:pt idx="48">
                  <c:v>28512</c:v>
                </c:pt>
              </c:numCache>
            </c:numRef>
          </c:xVal>
          <c:yVal>
            <c:numRef>
              <c:f>CM_ungrouped!$M$2:$M$50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7735.8228570887804</c:v>
                </c:pt>
                <c:pt idx="27">
                  <c:v>7765.2656025227298</c:v>
                </c:pt>
                <c:pt idx="28">
                  <c:v>7768.12987535718</c:v>
                </c:pt>
                <c:pt idx="29">
                  <c:v>7772.2502393296299</c:v>
                </c:pt>
                <c:pt idx="30">
                  <c:v>7777.6335661995299</c:v>
                </c:pt>
                <c:pt idx="31">
                  <c:v>7780.0083879861104</c:v>
                </c:pt>
                <c:pt idx="32">
                  <c:v>7781.4552839775997</c:v>
                </c:pt>
                <c:pt idx="33">
                  <c:v>7783.1432167153998</c:v>
                </c:pt>
                <c:pt idx="34">
                  <c:v>7804.1175769972597</c:v>
                </c:pt>
                <c:pt idx="35">
                  <c:v>7805.2479379722399</c:v>
                </c:pt>
                <c:pt idx="36">
                  <c:v>7807.2682531657001</c:v>
                </c:pt>
                <c:pt idx="37">
                  <c:v>7808.6410764341499</c:v>
                </c:pt>
                <c:pt idx="38">
                  <c:v>7809.2060148555802</c:v>
                </c:pt>
                <c:pt idx="39">
                  <c:v>7811.8909576582801</c:v>
                </c:pt>
                <c:pt idx="40">
                  <c:v>7837.01265974546</c:v>
                </c:pt>
                <c:pt idx="41">
                  <c:v>7867.6783134298303</c:v>
                </c:pt>
                <c:pt idx="42">
                  <c:v>7878.2857875208601</c:v>
                </c:pt>
                <c:pt idx="43">
                  <c:v>7884.5268442308397</c:v>
                </c:pt>
                <c:pt idx="44">
                  <c:v>7887.7208182194099</c:v>
                </c:pt>
                <c:pt idx="45">
                  <c:v>7890.2932925895102</c:v>
                </c:pt>
                <c:pt idx="46">
                  <c:v>7892.3780574593802</c:v>
                </c:pt>
                <c:pt idx="47">
                  <c:v>7892.94780171808</c:v>
                </c:pt>
                <c:pt idx="48">
                  <c:v>7898.4739553821601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6-47EC-98A5-3D48A54F6AC1}"/>
            </c:ext>
          </c:extLst>
        </c:ser>
        <c:ser>
          <c:idx val="0"/>
          <c:order val="1"/>
          <c:tx>
            <c:strRef>
              <c:f>CM_ungrouped!$F$1</c:f>
              <c:strCache>
                <c:ptCount val="1"/>
                <c:pt idx="0">
                  <c:v>year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CM_ungrouped!$F$2:$F$50</c:f>
              <c:numCache>
                <c:formatCode>General</c:formatCode>
                <c:ptCount val="49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330</c:v>
                </c:pt>
                <c:pt idx="4">
                  <c:v>360</c:v>
                </c:pt>
                <c:pt idx="5">
                  <c:v>540</c:v>
                </c:pt>
                <c:pt idx="6">
                  <c:v>2540</c:v>
                </c:pt>
                <c:pt idx="7">
                  <c:v>2940</c:v>
                </c:pt>
                <c:pt idx="8">
                  <c:v>3120</c:v>
                </c:pt>
                <c:pt idx="9">
                  <c:v>3300</c:v>
                </c:pt>
                <c:pt idx="10">
                  <c:v>3480</c:v>
                </c:pt>
                <c:pt idx="11">
                  <c:v>3660</c:v>
                </c:pt>
                <c:pt idx="12">
                  <c:v>3840</c:v>
                </c:pt>
                <c:pt idx="13">
                  <c:v>4020</c:v>
                </c:pt>
                <c:pt idx="14">
                  <c:v>4200</c:v>
                </c:pt>
                <c:pt idx="15">
                  <c:v>4380</c:v>
                </c:pt>
                <c:pt idx="16">
                  <c:v>4620</c:v>
                </c:pt>
                <c:pt idx="17">
                  <c:v>4860</c:v>
                </c:pt>
                <c:pt idx="18">
                  <c:v>5148</c:v>
                </c:pt>
                <c:pt idx="19">
                  <c:v>5436</c:v>
                </c:pt>
                <c:pt idx="20">
                  <c:v>5724</c:v>
                </c:pt>
                <c:pt idx="21">
                  <c:v>6012</c:v>
                </c:pt>
                <c:pt idx="22">
                  <c:v>6512</c:v>
                </c:pt>
                <c:pt idx="23">
                  <c:v>7012</c:v>
                </c:pt>
                <c:pt idx="24">
                  <c:v>7512</c:v>
                </c:pt>
                <c:pt idx="25">
                  <c:v>8012</c:v>
                </c:pt>
                <c:pt idx="26">
                  <c:v>8512</c:v>
                </c:pt>
                <c:pt idx="27">
                  <c:v>9012</c:v>
                </c:pt>
                <c:pt idx="28">
                  <c:v>9512</c:v>
                </c:pt>
                <c:pt idx="29">
                  <c:v>10012</c:v>
                </c:pt>
                <c:pt idx="30">
                  <c:v>10512</c:v>
                </c:pt>
                <c:pt idx="31">
                  <c:v>11012</c:v>
                </c:pt>
                <c:pt idx="32">
                  <c:v>11512</c:v>
                </c:pt>
                <c:pt idx="33">
                  <c:v>12012</c:v>
                </c:pt>
                <c:pt idx="34">
                  <c:v>12512</c:v>
                </c:pt>
                <c:pt idx="35">
                  <c:v>13012</c:v>
                </c:pt>
                <c:pt idx="36">
                  <c:v>13512</c:v>
                </c:pt>
                <c:pt idx="37">
                  <c:v>14012</c:v>
                </c:pt>
                <c:pt idx="38">
                  <c:v>14512</c:v>
                </c:pt>
                <c:pt idx="39">
                  <c:v>15012</c:v>
                </c:pt>
                <c:pt idx="40">
                  <c:v>15512</c:v>
                </c:pt>
                <c:pt idx="41">
                  <c:v>17512</c:v>
                </c:pt>
                <c:pt idx="42">
                  <c:v>19512</c:v>
                </c:pt>
                <c:pt idx="43">
                  <c:v>21512</c:v>
                </c:pt>
                <c:pt idx="44">
                  <c:v>23512</c:v>
                </c:pt>
                <c:pt idx="45">
                  <c:v>24012</c:v>
                </c:pt>
                <c:pt idx="46">
                  <c:v>24512</c:v>
                </c:pt>
                <c:pt idx="47">
                  <c:v>26512</c:v>
                </c:pt>
                <c:pt idx="48">
                  <c:v>26513</c:v>
                </c:pt>
              </c:numCache>
            </c:numRef>
          </c:xVal>
          <c:yVal>
            <c:numRef>
              <c:f>CM_ungrouped!$B$2:$B$50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7745.2230942247397</c:v>
                </c:pt>
                <c:pt idx="27">
                  <c:v>7763.8501698557902</c:v>
                </c:pt>
                <c:pt idx="28">
                  <c:v>7766.7443347702801</c:v>
                </c:pt>
                <c:pt idx="29">
                  <c:v>7769.5781329323299</c:v>
                </c:pt>
                <c:pt idx="30">
                  <c:v>7776.7965786752902</c:v>
                </c:pt>
                <c:pt idx="31">
                  <c:v>7779.1441614055502</c:v>
                </c:pt>
                <c:pt idx="32">
                  <c:v>7781.47934604279</c:v>
                </c:pt>
                <c:pt idx="33">
                  <c:v>7783.0595970538197</c:v>
                </c:pt>
                <c:pt idx="34">
                  <c:v>7807.4168844103297</c:v>
                </c:pt>
                <c:pt idx="35">
                  <c:v>7808.6099121100497</c:v>
                </c:pt>
                <c:pt idx="36">
                  <c:v>7810.2304373191801</c:v>
                </c:pt>
                <c:pt idx="37">
                  <c:v>7810.6135799428403</c:v>
                </c:pt>
                <c:pt idx="38">
                  <c:v>7813.3248221853701</c:v>
                </c:pt>
                <c:pt idx="39">
                  <c:v>7817.8043084802503</c:v>
                </c:pt>
                <c:pt idx="40">
                  <c:v>7844.8464756051198</c:v>
                </c:pt>
                <c:pt idx="41">
                  <c:v>7871.8560359534404</c:v>
                </c:pt>
                <c:pt idx="42">
                  <c:v>7881.7698868586403</c:v>
                </c:pt>
                <c:pt idx="43">
                  <c:v>7888.1548935774999</c:v>
                </c:pt>
                <c:pt idx="44">
                  <c:v>7892.3005147756403</c:v>
                </c:pt>
                <c:pt idx="45">
                  <c:v>7899.2594960796096</c:v>
                </c:pt>
                <c:pt idx="46">
                  <c:v>7911.0214542410604</c:v>
                </c:pt>
                <c:pt idx="47">
                  <c:v>7933.2189640107899</c:v>
                </c:pt>
                <c:pt idx="48">
                  <c:v>61676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6-47EC-98A5-3D48A54F6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224288"/>
        <c:axId val="769235808"/>
      </c:scatterChart>
      <c:valAx>
        <c:axId val="76922428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9235808"/>
        <c:crosses val="autoZero"/>
        <c:crossBetween val="midCat"/>
      </c:valAx>
      <c:valAx>
        <c:axId val="7692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9224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CM</a:t>
            </a:r>
            <a:r>
              <a:rPr lang="nl-NL" baseline="0"/>
              <a:t> with distributed and less grouped power planst</a:t>
            </a:r>
            <a:endParaRPr lang="nl-N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'Cmungroup-distributed'!$B$1</c:f>
              <c:strCache>
                <c:ptCount val="1"/>
                <c:pt idx="0">
                  <c:v>year 6</c:v>
                </c:pt>
              </c:strCache>
            </c:strRef>
          </c:tx>
          <c:spPr>
            <a:ln w="25400">
              <a:noFill/>
            </a:ln>
          </c:spPr>
          <c:xVal>
            <c:numRef>
              <c:f>'Cmungroup-distributed'!$E$20:$E$54</c:f>
              <c:numCache>
                <c:formatCode>General</c:formatCode>
                <c:ptCount val="35"/>
                <c:pt idx="0">
                  <c:v>5436</c:v>
                </c:pt>
                <c:pt idx="1">
                  <c:v>5724</c:v>
                </c:pt>
                <c:pt idx="2">
                  <c:v>6012</c:v>
                </c:pt>
                <c:pt idx="3">
                  <c:v>6512</c:v>
                </c:pt>
                <c:pt idx="4">
                  <c:v>7012</c:v>
                </c:pt>
                <c:pt idx="5">
                  <c:v>7512</c:v>
                </c:pt>
                <c:pt idx="6">
                  <c:v>8012</c:v>
                </c:pt>
                <c:pt idx="7">
                  <c:v>8512</c:v>
                </c:pt>
                <c:pt idx="8">
                  <c:v>9012</c:v>
                </c:pt>
                <c:pt idx="9">
                  <c:v>9512</c:v>
                </c:pt>
                <c:pt idx="10">
                  <c:v>10012</c:v>
                </c:pt>
                <c:pt idx="11">
                  <c:v>10512</c:v>
                </c:pt>
                <c:pt idx="12">
                  <c:v>11012</c:v>
                </c:pt>
                <c:pt idx="13">
                  <c:v>11512</c:v>
                </c:pt>
                <c:pt idx="14">
                  <c:v>12012</c:v>
                </c:pt>
                <c:pt idx="15">
                  <c:v>12512</c:v>
                </c:pt>
                <c:pt idx="16">
                  <c:v>13012</c:v>
                </c:pt>
                <c:pt idx="17">
                  <c:v>13512</c:v>
                </c:pt>
                <c:pt idx="18">
                  <c:v>14012</c:v>
                </c:pt>
                <c:pt idx="19">
                  <c:v>14512</c:v>
                </c:pt>
                <c:pt idx="20">
                  <c:v>15012</c:v>
                </c:pt>
                <c:pt idx="21">
                  <c:v>16012</c:v>
                </c:pt>
                <c:pt idx="22">
                  <c:v>17012</c:v>
                </c:pt>
                <c:pt idx="23">
                  <c:v>18012</c:v>
                </c:pt>
                <c:pt idx="24">
                  <c:v>19012</c:v>
                </c:pt>
                <c:pt idx="25">
                  <c:v>20012</c:v>
                </c:pt>
                <c:pt idx="26">
                  <c:v>21012</c:v>
                </c:pt>
                <c:pt idx="27">
                  <c:v>22012</c:v>
                </c:pt>
                <c:pt idx="28">
                  <c:v>23012</c:v>
                </c:pt>
                <c:pt idx="29">
                  <c:v>24012</c:v>
                </c:pt>
                <c:pt idx="30">
                  <c:v>24512</c:v>
                </c:pt>
                <c:pt idx="31">
                  <c:v>25512</c:v>
                </c:pt>
                <c:pt idx="32">
                  <c:v>26012</c:v>
                </c:pt>
                <c:pt idx="33">
                  <c:v>26512</c:v>
                </c:pt>
                <c:pt idx="34">
                  <c:v>26513</c:v>
                </c:pt>
              </c:numCache>
            </c:numRef>
          </c:xVal>
          <c:yVal>
            <c:numRef>
              <c:f>'Cmungroup-distributed'!$B$20:$B$54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4986.7896702490198</c:v>
                </c:pt>
                <c:pt idx="8">
                  <c:v>5002.4113710888796</c:v>
                </c:pt>
                <c:pt idx="9">
                  <c:v>5004.6397394574597</c:v>
                </c:pt>
                <c:pt idx="10">
                  <c:v>5004.7565672493802</c:v>
                </c:pt>
                <c:pt idx="11">
                  <c:v>5005.0978169469399</c:v>
                </c:pt>
                <c:pt idx="12">
                  <c:v>5016.3337149740701</c:v>
                </c:pt>
                <c:pt idx="13">
                  <c:v>5019.0485615126199</c:v>
                </c:pt>
                <c:pt idx="14">
                  <c:v>5020.4884305202904</c:v>
                </c:pt>
                <c:pt idx="15">
                  <c:v>5039.3082572158801</c:v>
                </c:pt>
                <c:pt idx="16">
                  <c:v>5043.5314031042799</c:v>
                </c:pt>
                <c:pt idx="17">
                  <c:v>5048.57545314037</c:v>
                </c:pt>
                <c:pt idx="18">
                  <c:v>5052.8487273791397</c:v>
                </c:pt>
                <c:pt idx="19">
                  <c:v>5053.89631174635</c:v>
                </c:pt>
                <c:pt idx="20">
                  <c:v>5084.2131572807202</c:v>
                </c:pt>
                <c:pt idx="21">
                  <c:v>5092.3171272586897</c:v>
                </c:pt>
                <c:pt idx="22">
                  <c:v>5097.5557627586804</c:v>
                </c:pt>
                <c:pt idx="23">
                  <c:v>5101.6648973362298</c:v>
                </c:pt>
                <c:pt idx="24">
                  <c:v>5104.7879680256201</c:v>
                </c:pt>
                <c:pt idx="25">
                  <c:v>5107.1744070003397</c:v>
                </c:pt>
                <c:pt idx="26">
                  <c:v>5110.7809576466198</c:v>
                </c:pt>
                <c:pt idx="27">
                  <c:v>5111.9658344708096</c:v>
                </c:pt>
                <c:pt idx="28">
                  <c:v>5112.0640800347301</c:v>
                </c:pt>
                <c:pt idx="29">
                  <c:v>5113.1330842774496</c:v>
                </c:pt>
                <c:pt idx="30">
                  <c:v>5118.9885800106404</c:v>
                </c:pt>
                <c:pt idx="31">
                  <c:v>5160.4593007616804</c:v>
                </c:pt>
                <c:pt idx="32">
                  <c:v>34888.329270794799</c:v>
                </c:pt>
                <c:pt idx="33">
                  <c:v>34901.4160480188</c:v>
                </c:pt>
                <c:pt idx="34">
                  <c:v>59006.994876452998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7B-4F7F-83B0-B3932D6C1A07}"/>
            </c:ext>
          </c:extLst>
        </c:ser>
        <c:ser>
          <c:idx val="0"/>
          <c:order val="1"/>
          <c:tx>
            <c:strRef>
              <c:f>'Cmungroup-distributed'!$K$1</c:f>
              <c:strCache>
                <c:ptCount val="1"/>
                <c:pt idx="0">
                  <c:v>year 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'Cmungroup-distributed'!$M$20:$M$54</c:f>
              <c:numCache>
                <c:formatCode>General</c:formatCode>
                <c:ptCount val="35"/>
                <c:pt idx="0">
                  <c:v>5436</c:v>
                </c:pt>
                <c:pt idx="1">
                  <c:v>5724</c:v>
                </c:pt>
                <c:pt idx="2">
                  <c:v>6012</c:v>
                </c:pt>
                <c:pt idx="3">
                  <c:v>6512</c:v>
                </c:pt>
                <c:pt idx="4">
                  <c:v>7012</c:v>
                </c:pt>
                <c:pt idx="5">
                  <c:v>7512</c:v>
                </c:pt>
                <c:pt idx="6">
                  <c:v>8012</c:v>
                </c:pt>
                <c:pt idx="7">
                  <c:v>8512</c:v>
                </c:pt>
                <c:pt idx="8">
                  <c:v>9012</c:v>
                </c:pt>
                <c:pt idx="9">
                  <c:v>9512</c:v>
                </c:pt>
                <c:pt idx="10">
                  <c:v>10012</c:v>
                </c:pt>
                <c:pt idx="11">
                  <c:v>10512</c:v>
                </c:pt>
                <c:pt idx="12">
                  <c:v>11012</c:v>
                </c:pt>
                <c:pt idx="13">
                  <c:v>11512</c:v>
                </c:pt>
                <c:pt idx="14">
                  <c:v>12012</c:v>
                </c:pt>
                <c:pt idx="15">
                  <c:v>12512</c:v>
                </c:pt>
                <c:pt idx="16">
                  <c:v>13012</c:v>
                </c:pt>
                <c:pt idx="17">
                  <c:v>13512</c:v>
                </c:pt>
                <c:pt idx="18">
                  <c:v>14012</c:v>
                </c:pt>
                <c:pt idx="19">
                  <c:v>14512</c:v>
                </c:pt>
                <c:pt idx="20">
                  <c:v>15012</c:v>
                </c:pt>
                <c:pt idx="21">
                  <c:v>16012</c:v>
                </c:pt>
                <c:pt idx="22">
                  <c:v>17012</c:v>
                </c:pt>
                <c:pt idx="23">
                  <c:v>18012</c:v>
                </c:pt>
                <c:pt idx="24">
                  <c:v>19012</c:v>
                </c:pt>
                <c:pt idx="25">
                  <c:v>20012</c:v>
                </c:pt>
                <c:pt idx="26">
                  <c:v>21012</c:v>
                </c:pt>
                <c:pt idx="27">
                  <c:v>22012</c:v>
                </c:pt>
                <c:pt idx="28">
                  <c:v>23012</c:v>
                </c:pt>
                <c:pt idx="29">
                  <c:v>24012</c:v>
                </c:pt>
                <c:pt idx="30">
                  <c:v>24512</c:v>
                </c:pt>
                <c:pt idx="31">
                  <c:v>25512</c:v>
                </c:pt>
                <c:pt idx="32">
                  <c:v>26012</c:v>
                </c:pt>
                <c:pt idx="33">
                  <c:v>26512</c:v>
                </c:pt>
                <c:pt idx="34">
                  <c:v>26513</c:v>
                </c:pt>
              </c:numCache>
            </c:numRef>
          </c:xVal>
          <c:yVal>
            <c:numRef>
              <c:f>'Cmungroup-distributed'!$K$20:$K$54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7724.9045681266698</c:v>
                </c:pt>
                <c:pt idx="8">
                  <c:v>7765.0321177080295</c:v>
                </c:pt>
                <c:pt idx="9">
                  <c:v>7771.0290822388897</c:v>
                </c:pt>
                <c:pt idx="10">
                  <c:v>7776.0866459462504</c:v>
                </c:pt>
                <c:pt idx="11">
                  <c:v>7778.1343878578</c:v>
                </c:pt>
                <c:pt idx="12">
                  <c:v>7778.4598081988697</c:v>
                </c:pt>
                <c:pt idx="13">
                  <c:v>7784.1949225639501</c:v>
                </c:pt>
                <c:pt idx="14">
                  <c:v>7785.8272910058504</c:v>
                </c:pt>
                <c:pt idx="15">
                  <c:v>7797.3051179045597</c:v>
                </c:pt>
                <c:pt idx="16">
                  <c:v>7805.6910670852503</c:v>
                </c:pt>
                <c:pt idx="17">
                  <c:v>7815.20487345322</c:v>
                </c:pt>
                <c:pt idx="18">
                  <c:v>7817.7183381116301</c:v>
                </c:pt>
                <c:pt idx="19">
                  <c:v>7821.9503796178296</c:v>
                </c:pt>
                <c:pt idx="20">
                  <c:v>7827.0903116910504</c:v>
                </c:pt>
                <c:pt idx="21">
                  <c:v>7844.3126334213503</c:v>
                </c:pt>
                <c:pt idx="22">
                  <c:v>7854.2420439700199</c:v>
                </c:pt>
                <c:pt idx="23">
                  <c:v>7879.19559454921</c:v>
                </c:pt>
                <c:pt idx="24">
                  <c:v>7885.2994601993396</c:v>
                </c:pt>
                <c:pt idx="25">
                  <c:v>7885.6541183009303</c:v>
                </c:pt>
                <c:pt idx="26">
                  <c:v>7886.3738909916801</c:v>
                </c:pt>
                <c:pt idx="27">
                  <c:v>7887.1231881711101</c:v>
                </c:pt>
                <c:pt idx="28">
                  <c:v>7888.8996553284996</c:v>
                </c:pt>
                <c:pt idx="29">
                  <c:v>7891.1531062815702</c:v>
                </c:pt>
                <c:pt idx="30">
                  <c:v>7892.5323195417304</c:v>
                </c:pt>
                <c:pt idx="31">
                  <c:v>7892.94780171808</c:v>
                </c:pt>
                <c:pt idx="32">
                  <c:v>7893.0424029037904</c:v>
                </c:pt>
                <c:pt idx="33">
                  <c:v>7898.2301907109304</c:v>
                </c:pt>
                <c:pt idx="34">
                  <c:v>7914.2447706483199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7B-4F7F-83B0-B3932D6C1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625376"/>
        <c:axId val="179760016"/>
      </c:scatterChart>
      <c:valAx>
        <c:axId val="36362537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9760016"/>
        <c:crosses val="autoZero"/>
        <c:crossBetween val="midCat"/>
      </c:valAx>
      <c:valAx>
        <c:axId val="1797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3625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strRef>
              <c:f>demandcurves!$C$1</c:f>
              <c:strCache>
                <c:ptCount val="1"/>
                <c:pt idx="0">
                  <c:v>by avoided costs</c:v>
                </c:pt>
              </c:strCache>
            </c:strRef>
          </c:tx>
          <c:xVal>
            <c:numRef>
              <c:f>demandcurves!$B$61:$B$65</c:f>
              <c:numCache>
                <c:formatCode>General</c:formatCode>
                <c:ptCount val="5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17000</c:v>
                </c:pt>
              </c:numCache>
            </c:numRef>
          </c:xVal>
          <c:yVal>
            <c:numRef>
              <c:f>demandcurves!$C$61:$C$65</c:f>
              <c:numCache>
                <c:formatCode>General</c:formatCode>
                <c:ptCount val="5"/>
                <c:pt idx="0">
                  <c:v>66159.138000000006</c:v>
                </c:pt>
                <c:pt idx="1">
                  <c:v>55071.612000000001</c:v>
                </c:pt>
                <c:pt idx="2">
                  <c:v>41163.027999999998</c:v>
                </c:pt>
                <c:pt idx="3">
                  <c:v>27684.276999999998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A7-40DC-AF47-3D8989714092}"/>
            </c:ext>
          </c:extLst>
        </c:ser>
        <c:ser>
          <c:idx val="0"/>
          <c:order val="1"/>
          <c:tx>
            <c:strRef>
              <c:f>demandcurves!$R$1</c:f>
              <c:strCache>
                <c:ptCount val="1"/>
                <c:pt idx="0">
                  <c:v>by_Costs - beginning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demandcurves!$R$2:$R$53</c:f>
              <c:numCache>
                <c:formatCode>General</c:formatCode>
                <c:ptCount val="52"/>
                <c:pt idx="0">
                  <c:v>920</c:v>
                </c:pt>
                <c:pt idx="1">
                  <c:v>970</c:v>
                </c:pt>
                <c:pt idx="2">
                  <c:v>1000</c:v>
                </c:pt>
                <c:pt idx="3">
                  <c:v>1034</c:v>
                </c:pt>
                <c:pt idx="4">
                  <c:v>1322</c:v>
                </c:pt>
                <c:pt idx="5">
                  <c:v>1610</c:v>
                </c:pt>
                <c:pt idx="6">
                  <c:v>1898</c:v>
                </c:pt>
                <c:pt idx="7">
                  <c:v>2186</c:v>
                </c:pt>
                <c:pt idx="8">
                  <c:v>2474</c:v>
                </c:pt>
                <c:pt idx="9">
                  <c:v>2504</c:v>
                </c:pt>
                <c:pt idx="10">
                  <c:v>2534</c:v>
                </c:pt>
                <c:pt idx="11">
                  <c:v>2564</c:v>
                </c:pt>
                <c:pt idx="12">
                  <c:v>2594</c:v>
                </c:pt>
                <c:pt idx="13">
                  <c:v>2624</c:v>
                </c:pt>
                <c:pt idx="14">
                  <c:v>2654</c:v>
                </c:pt>
                <c:pt idx="15">
                  <c:v>2684</c:v>
                </c:pt>
                <c:pt idx="16">
                  <c:v>2714</c:v>
                </c:pt>
                <c:pt idx="17">
                  <c:v>2744</c:v>
                </c:pt>
                <c:pt idx="18">
                  <c:v>2779</c:v>
                </c:pt>
                <c:pt idx="19">
                  <c:v>2814</c:v>
                </c:pt>
                <c:pt idx="20">
                  <c:v>2849</c:v>
                </c:pt>
                <c:pt idx="21">
                  <c:v>2884</c:v>
                </c:pt>
                <c:pt idx="22">
                  <c:v>2919</c:v>
                </c:pt>
                <c:pt idx="23">
                  <c:v>2959</c:v>
                </c:pt>
                <c:pt idx="24">
                  <c:v>2999</c:v>
                </c:pt>
                <c:pt idx="25">
                  <c:v>3039</c:v>
                </c:pt>
                <c:pt idx="26">
                  <c:v>3079</c:v>
                </c:pt>
                <c:pt idx="27">
                  <c:v>3289</c:v>
                </c:pt>
                <c:pt idx="28">
                  <c:v>3499</c:v>
                </c:pt>
                <c:pt idx="29">
                  <c:v>3709</c:v>
                </c:pt>
                <c:pt idx="30">
                  <c:v>3919</c:v>
                </c:pt>
                <c:pt idx="31">
                  <c:v>4129</c:v>
                </c:pt>
                <c:pt idx="32">
                  <c:v>4339</c:v>
                </c:pt>
                <c:pt idx="33">
                  <c:v>4549</c:v>
                </c:pt>
                <c:pt idx="34">
                  <c:v>4759</c:v>
                </c:pt>
                <c:pt idx="35">
                  <c:v>5039</c:v>
                </c:pt>
                <c:pt idx="36">
                  <c:v>5249</c:v>
                </c:pt>
                <c:pt idx="37">
                  <c:v>5529</c:v>
                </c:pt>
                <c:pt idx="38">
                  <c:v>5809</c:v>
                </c:pt>
                <c:pt idx="39">
                  <c:v>7649</c:v>
                </c:pt>
                <c:pt idx="40">
                  <c:v>9489</c:v>
                </c:pt>
                <c:pt idx="41">
                  <c:v>11329</c:v>
                </c:pt>
                <c:pt idx="42">
                  <c:v>13169</c:v>
                </c:pt>
                <c:pt idx="43">
                  <c:v>15009</c:v>
                </c:pt>
                <c:pt idx="44">
                  <c:v>16849</c:v>
                </c:pt>
                <c:pt idx="45">
                  <c:v>18689</c:v>
                </c:pt>
                <c:pt idx="46">
                  <c:v>20529</c:v>
                </c:pt>
                <c:pt idx="47">
                  <c:v>22369</c:v>
                </c:pt>
                <c:pt idx="48">
                  <c:v>24209</c:v>
                </c:pt>
                <c:pt idx="49">
                  <c:v>24344</c:v>
                </c:pt>
                <c:pt idx="50">
                  <c:v>24524</c:v>
                </c:pt>
                <c:pt idx="51">
                  <c:v>24844</c:v>
                </c:pt>
              </c:numCache>
            </c:numRef>
          </c:xVal>
          <c:yVal>
            <c:numRef>
              <c:f>demandcurves!$T$2:$T$53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A7-40DC-AF47-3D8989714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52400"/>
        <c:axId val="1003561040"/>
      </c:scatterChart>
      <c:valAx>
        <c:axId val="100355240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3561040"/>
        <c:crosses val="autoZero"/>
        <c:crossBetween val="midCat"/>
      </c:valAx>
      <c:valAx>
        <c:axId val="10035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3552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demandcurves!$E$70</c:f>
              <c:strCache>
                <c:ptCount val="1"/>
                <c:pt idx="0">
                  <c:v>CS with DSR</c:v>
                </c:pt>
              </c:strCache>
            </c:strRef>
          </c:tx>
          <c:xVal>
            <c:numRef>
              <c:f>demandcurves!$D$71:$D$75</c:f>
              <c:numCache>
                <c:formatCode>General</c:formatCode>
                <c:ptCount val="5"/>
                <c:pt idx="0">
                  <c:v>3672.0866000000001</c:v>
                </c:pt>
                <c:pt idx="1">
                  <c:v>7344.1732000000002</c:v>
                </c:pt>
                <c:pt idx="2">
                  <c:v>16665.623800000001</c:v>
                </c:pt>
                <c:pt idx="3">
                  <c:v>19207.837600000003</c:v>
                </c:pt>
                <c:pt idx="4">
                  <c:v>25139.669800000003</c:v>
                </c:pt>
              </c:numCache>
            </c:numRef>
          </c:xVal>
          <c:yVal>
            <c:numRef>
              <c:f>demandcurves!$E$71:$E$75</c:f>
              <c:numCache>
                <c:formatCode>0</c:formatCode>
                <c:ptCount val="5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FF8-472A-865D-BEAD232C7D44}"/>
            </c:ext>
          </c:extLst>
        </c:ser>
        <c:ser>
          <c:idx val="2"/>
          <c:order val="1"/>
          <c:tx>
            <c:strRef>
              <c:f>demandcurves!$E$86</c:f>
              <c:strCache>
                <c:ptCount val="1"/>
                <c:pt idx="0">
                  <c:v>CM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demandcurves!$D$87:$D$91</c:f>
              <c:numCache>
                <c:formatCode>General</c:formatCode>
                <c:ptCount val="5"/>
                <c:pt idx="0">
                  <c:v>0</c:v>
                </c:pt>
                <c:pt idx="1">
                  <c:v>25885</c:v>
                </c:pt>
                <c:pt idx="2">
                  <c:v>26885</c:v>
                </c:pt>
                <c:pt idx="3">
                  <c:v>27885</c:v>
                </c:pt>
                <c:pt idx="4">
                  <c:v>28885</c:v>
                </c:pt>
              </c:numCache>
            </c:numRef>
          </c:xVal>
          <c:yVal>
            <c:numRef>
              <c:f>demandcurves!$E$87:$E$91</c:f>
              <c:numCache>
                <c:formatCode>General</c:formatCode>
                <c:ptCount val="5"/>
                <c:pt idx="0">
                  <c:v>26111</c:v>
                </c:pt>
                <c:pt idx="1">
                  <c:v>26111</c:v>
                </c:pt>
                <c:pt idx="2">
                  <c:v>25000</c:v>
                </c:pt>
                <c:pt idx="3">
                  <c:v>20000</c:v>
                </c:pt>
                <c:pt idx="4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FF8-472A-865D-BEAD232C7D44}"/>
            </c:ext>
          </c:extLst>
        </c:ser>
        <c:ser>
          <c:idx val="0"/>
          <c:order val="2"/>
          <c:tx>
            <c:strRef>
              <c:f>demandcurves!$E$77</c:f>
              <c:strCache>
                <c:ptCount val="1"/>
                <c:pt idx="0">
                  <c:v>CS without DSR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xVal>
            <c:numRef>
              <c:f>demandcurves!$D$78:$D$84</c:f>
              <c:numCache>
                <c:formatCode>General</c:formatCode>
                <c:ptCount val="7"/>
                <c:pt idx="0">
                  <c:v>4125.9400000000005</c:v>
                </c:pt>
                <c:pt idx="1">
                  <c:v>8251.880000000001</c:v>
                </c:pt>
                <c:pt idx="2">
                  <c:v>18725.420000000002</c:v>
                </c:pt>
                <c:pt idx="3">
                  <c:v>21581.840000000004</c:v>
                </c:pt>
                <c:pt idx="4">
                  <c:v>28246.820000000003</c:v>
                </c:pt>
                <c:pt idx="5">
                  <c:v>30785.860000000004</c:v>
                </c:pt>
                <c:pt idx="6">
                  <c:v>31738.000000000004</c:v>
                </c:pt>
              </c:numCache>
            </c:numRef>
          </c:xVal>
          <c:yVal>
            <c:numRef>
              <c:f>demandcurves!$E$78:$E$84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FF8-472A-865D-BEAD232C7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52400"/>
        <c:axId val="1003561040"/>
      </c:scatterChart>
      <c:valAx>
        <c:axId val="100355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3561040"/>
        <c:crosses val="autoZero"/>
        <c:crossBetween val="midCat"/>
      </c:valAx>
      <c:valAx>
        <c:axId val="10035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Eur/mw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355240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Sheet4!$Q$1</c:f>
              <c:strCache>
                <c:ptCount val="1"/>
                <c:pt idx="0">
                  <c:v>price_to_bid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Sheet4!$O$2:$O$50</c:f>
              <c:numCache>
                <c:formatCode>General</c:formatCode>
                <c:ptCount val="49"/>
                <c:pt idx="0">
                  <c:v>160</c:v>
                </c:pt>
                <c:pt idx="1">
                  <c:v>448</c:v>
                </c:pt>
                <c:pt idx="2">
                  <c:v>736</c:v>
                </c:pt>
                <c:pt idx="3">
                  <c:v>1024</c:v>
                </c:pt>
                <c:pt idx="4">
                  <c:v>1312</c:v>
                </c:pt>
                <c:pt idx="5">
                  <c:v>1600</c:v>
                </c:pt>
                <c:pt idx="6">
                  <c:v>1610</c:v>
                </c:pt>
                <c:pt idx="7">
                  <c:v>1620</c:v>
                </c:pt>
                <c:pt idx="8">
                  <c:v>1670</c:v>
                </c:pt>
                <c:pt idx="9">
                  <c:v>1720</c:v>
                </c:pt>
                <c:pt idx="10">
                  <c:v>1770</c:v>
                </c:pt>
                <c:pt idx="11">
                  <c:v>1820</c:v>
                </c:pt>
                <c:pt idx="12">
                  <c:v>1870</c:v>
                </c:pt>
                <c:pt idx="13">
                  <c:v>1920</c:v>
                </c:pt>
                <c:pt idx="14">
                  <c:v>1970</c:v>
                </c:pt>
                <c:pt idx="15">
                  <c:v>2020</c:v>
                </c:pt>
                <c:pt idx="16">
                  <c:v>2070</c:v>
                </c:pt>
                <c:pt idx="17">
                  <c:v>2110</c:v>
                </c:pt>
                <c:pt idx="18">
                  <c:v>2150</c:v>
                </c:pt>
                <c:pt idx="19">
                  <c:v>2190</c:v>
                </c:pt>
                <c:pt idx="20">
                  <c:v>2230</c:v>
                </c:pt>
                <c:pt idx="21">
                  <c:v>2270</c:v>
                </c:pt>
                <c:pt idx="22">
                  <c:v>2310</c:v>
                </c:pt>
                <c:pt idx="23">
                  <c:v>2350</c:v>
                </c:pt>
                <c:pt idx="24">
                  <c:v>2560</c:v>
                </c:pt>
                <c:pt idx="25">
                  <c:v>2770</c:v>
                </c:pt>
                <c:pt idx="26">
                  <c:v>2980</c:v>
                </c:pt>
                <c:pt idx="27">
                  <c:v>3190</c:v>
                </c:pt>
                <c:pt idx="28">
                  <c:v>3400</c:v>
                </c:pt>
                <c:pt idx="29">
                  <c:v>3610</c:v>
                </c:pt>
                <c:pt idx="30">
                  <c:v>3820</c:v>
                </c:pt>
                <c:pt idx="31">
                  <c:v>4030</c:v>
                </c:pt>
                <c:pt idx="32">
                  <c:v>4310</c:v>
                </c:pt>
                <c:pt idx="33">
                  <c:v>4520</c:v>
                </c:pt>
                <c:pt idx="34">
                  <c:v>4800</c:v>
                </c:pt>
                <c:pt idx="35">
                  <c:v>5080</c:v>
                </c:pt>
                <c:pt idx="36">
                  <c:v>6920</c:v>
                </c:pt>
                <c:pt idx="37">
                  <c:v>8760</c:v>
                </c:pt>
                <c:pt idx="38">
                  <c:v>10600</c:v>
                </c:pt>
                <c:pt idx="39">
                  <c:v>12440</c:v>
                </c:pt>
                <c:pt idx="40">
                  <c:v>14280</c:v>
                </c:pt>
                <c:pt idx="41">
                  <c:v>16120</c:v>
                </c:pt>
                <c:pt idx="42">
                  <c:v>17960</c:v>
                </c:pt>
                <c:pt idx="43">
                  <c:v>19800</c:v>
                </c:pt>
                <c:pt idx="44">
                  <c:v>21640</c:v>
                </c:pt>
                <c:pt idx="45">
                  <c:v>21880</c:v>
                </c:pt>
                <c:pt idx="46">
                  <c:v>22200</c:v>
                </c:pt>
                <c:pt idx="47">
                  <c:v>22520</c:v>
                </c:pt>
                <c:pt idx="48">
                  <c:v>24360</c:v>
                </c:pt>
              </c:numCache>
            </c:numRef>
          </c:xVal>
          <c:yVal>
            <c:numRef>
              <c:f>Sheet4!$Q$2:$Q$50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23931.913894261499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63-41B4-AC53-C3ACF0EB7464}"/>
            </c:ext>
          </c:extLst>
        </c:ser>
        <c:ser>
          <c:idx val="0"/>
          <c:order val="1"/>
          <c:tx>
            <c:strRef>
              <c:f>Sheet4!$Q$1</c:f>
              <c:strCache>
                <c:ptCount val="1"/>
                <c:pt idx="0">
                  <c:v>price_to_bid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Sheet4!$Y$3:$Y$51</c:f>
              <c:numCache>
                <c:formatCode>General</c:formatCode>
                <c:ptCount val="49"/>
                <c:pt idx="0">
                  <c:v>2539.07782339598</c:v>
                </c:pt>
                <c:pt idx="1">
                  <c:v>5078.15564679197</c:v>
                </c:pt>
                <c:pt idx="2">
                  <c:v>13964.928028677899</c:v>
                </c:pt>
                <c:pt idx="3">
                  <c:v>15234.4669403759</c:v>
                </c:pt>
                <c:pt idx="4">
                  <c:v>20312.6225871678</c:v>
                </c:pt>
                <c:pt idx="5">
                  <c:v>21264.776770941298</c:v>
                </c:pt>
                <c:pt idx="6">
                  <c:v>21264.776770941298</c:v>
                </c:pt>
              </c:numCache>
            </c:numRef>
          </c:xVal>
          <c:yVal>
            <c:numRef>
              <c:f>Sheet4!$Z$3:$Z$51</c:f>
              <c:numCache>
                <c:formatCode>General</c:formatCode>
                <c:ptCount val="49"/>
                <c:pt idx="0">
                  <c:v>102814.981</c:v>
                </c:pt>
                <c:pt idx="1">
                  <c:v>85584.349000000002</c:v>
                </c:pt>
                <c:pt idx="2">
                  <c:v>63969.635999999999</c:v>
                </c:pt>
                <c:pt idx="3">
                  <c:v>43022.906000000003</c:v>
                </c:pt>
                <c:pt idx="4">
                  <c:v>32970.457999999999</c:v>
                </c:pt>
                <c:pt idx="5">
                  <c:v>30659.111000000001</c:v>
                </c:pt>
                <c:pt idx="6">
                  <c:v>19934.617999999999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63-41B4-AC53-C3ACF0EB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745104"/>
        <c:axId val="1553757584"/>
      </c:scatterChart>
      <c:valAx>
        <c:axId val="155374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3757584"/>
        <c:crosses val="autoZero"/>
        <c:crossBetween val="midCat"/>
      </c:valAx>
      <c:valAx>
        <c:axId val="15537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374510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CS_noendinvet!$M$1</c:f>
              <c:strCache>
                <c:ptCount val="1"/>
                <c:pt idx="0">
                  <c:v>bid</c:v>
                </c:pt>
              </c:strCache>
            </c:strRef>
          </c:tx>
          <c:spPr>
            <a:ln w="19050">
              <a:noFill/>
            </a:ln>
          </c:spPr>
          <c:xVal>
            <c:numRef>
              <c:f>CS_noendinvet!$L$2:$L$6</c:f>
              <c:numCache>
                <c:formatCode>General</c:formatCode>
                <c:ptCount val="5"/>
                <c:pt idx="0">
                  <c:v>3672.1413020864402</c:v>
                </c:pt>
                <c:pt idx="1">
                  <c:v>7344.2826041728804</c:v>
                </c:pt>
                <c:pt idx="2">
                  <c:v>16665.872063315401</c:v>
                </c:pt>
                <c:pt idx="3">
                  <c:v>19208.1237339906</c:v>
                </c:pt>
                <c:pt idx="4">
                  <c:v>25140.044298899498</c:v>
                </c:pt>
              </c:numCache>
            </c:numRef>
          </c:xVal>
          <c:yVal>
            <c:numRef>
              <c:f>CS_noendinvet!$M$2:$M$6</c:f>
              <c:numCache>
                <c:formatCode>General</c:formatCode>
                <c:ptCount val="5"/>
                <c:pt idx="0">
                  <c:v>227202.91800000001</c:v>
                </c:pt>
                <c:pt idx="1">
                  <c:v>189126.27100000001</c:v>
                </c:pt>
                <c:pt idx="2">
                  <c:v>141361.579</c:v>
                </c:pt>
                <c:pt idx="3">
                  <c:v>95073.012000000002</c:v>
                </c:pt>
                <c:pt idx="4">
                  <c:v>72858.880000000005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7B-4195-AB35-43F536B514BC}"/>
            </c:ext>
          </c:extLst>
        </c:ser>
        <c:ser>
          <c:idx val="0"/>
          <c:order val="1"/>
          <c:tx>
            <c:strRef>
              <c:f>CS_noendinvet!$M$1</c:f>
              <c:strCache>
                <c:ptCount val="1"/>
                <c:pt idx="0">
                  <c:v>bid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CS_noendinvet!$A$2:$A$100</c:f>
              <c:numCache>
                <c:formatCode>General</c:formatCode>
                <c:ptCount val="99"/>
                <c:pt idx="0">
                  <c:v>160</c:v>
                </c:pt>
                <c:pt idx="1">
                  <c:v>400</c:v>
                </c:pt>
                <c:pt idx="2">
                  <c:v>720</c:v>
                </c:pt>
                <c:pt idx="3">
                  <c:v>1040</c:v>
                </c:pt>
                <c:pt idx="4">
                  <c:v>1070</c:v>
                </c:pt>
                <c:pt idx="5">
                  <c:v>1130</c:v>
                </c:pt>
                <c:pt idx="6">
                  <c:v>1170</c:v>
                </c:pt>
                <c:pt idx="7">
                  <c:v>1220</c:v>
                </c:pt>
                <c:pt idx="8">
                  <c:v>1270</c:v>
                </c:pt>
                <c:pt idx="9">
                  <c:v>1324</c:v>
                </c:pt>
                <c:pt idx="10">
                  <c:v>1374</c:v>
                </c:pt>
                <c:pt idx="11">
                  <c:v>1424</c:v>
                </c:pt>
                <c:pt idx="12">
                  <c:v>1464</c:v>
                </c:pt>
                <c:pt idx="13">
                  <c:v>1504</c:v>
                </c:pt>
                <c:pt idx="14">
                  <c:v>1544</c:v>
                </c:pt>
                <c:pt idx="15">
                  <c:v>1584</c:v>
                </c:pt>
                <c:pt idx="16">
                  <c:v>1624</c:v>
                </c:pt>
                <c:pt idx="17">
                  <c:v>1664</c:v>
                </c:pt>
                <c:pt idx="18">
                  <c:v>1704</c:v>
                </c:pt>
                <c:pt idx="19">
                  <c:v>1914</c:v>
                </c:pt>
                <c:pt idx="20">
                  <c:v>1984</c:v>
                </c:pt>
                <c:pt idx="21">
                  <c:v>2124</c:v>
                </c:pt>
                <c:pt idx="22">
                  <c:v>2194</c:v>
                </c:pt>
                <c:pt idx="23">
                  <c:v>2404</c:v>
                </c:pt>
                <c:pt idx="24">
                  <c:v>2614</c:v>
                </c:pt>
                <c:pt idx="25">
                  <c:v>2824</c:v>
                </c:pt>
                <c:pt idx="26">
                  <c:v>3034</c:v>
                </c:pt>
                <c:pt idx="27">
                  <c:v>3244</c:v>
                </c:pt>
                <c:pt idx="28">
                  <c:v>3524</c:v>
                </c:pt>
                <c:pt idx="29">
                  <c:v>3734</c:v>
                </c:pt>
                <c:pt idx="30">
                  <c:v>4014</c:v>
                </c:pt>
                <c:pt idx="31">
                  <c:v>4294</c:v>
                </c:pt>
                <c:pt idx="32">
                  <c:v>4534</c:v>
                </c:pt>
                <c:pt idx="33">
                  <c:v>4654</c:v>
                </c:pt>
                <c:pt idx="34">
                  <c:v>4774</c:v>
                </c:pt>
                <c:pt idx="35">
                  <c:v>5062</c:v>
                </c:pt>
                <c:pt idx="36">
                  <c:v>5350</c:v>
                </c:pt>
                <c:pt idx="37">
                  <c:v>5638</c:v>
                </c:pt>
                <c:pt idx="38">
                  <c:v>7478</c:v>
                </c:pt>
                <c:pt idx="39">
                  <c:v>8398</c:v>
                </c:pt>
                <c:pt idx="40">
                  <c:v>9318</c:v>
                </c:pt>
                <c:pt idx="41">
                  <c:v>10238</c:v>
                </c:pt>
                <c:pt idx="42">
                  <c:v>11158</c:v>
                </c:pt>
                <c:pt idx="43">
                  <c:v>12998</c:v>
                </c:pt>
                <c:pt idx="44">
                  <c:v>15758</c:v>
                </c:pt>
                <c:pt idx="45">
                  <c:v>17598</c:v>
                </c:pt>
                <c:pt idx="46">
                  <c:v>19438</c:v>
                </c:pt>
                <c:pt idx="47">
                  <c:v>21278</c:v>
                </c:pt>
                <c:pt idx="48">
                  <c:v>23118</c:v>
                </c:pt>
                <c:pt idx="49">
                  <c:v>24958</c:v>
                </c:pt>
                <c:pt idx="50">
                  <c:v>25878</c:v>
                </c:pt>
                <c:pt idx="51">
                  <c:v>26798</c:v>
                </c:pt>
                <c:pt idx="52">
                  <c:v>27718</c:v>
                </c:pt>
                <c:pt idx="53">
                  <c:v>28638</c:v>
                </c:pt>
                <c:pt idx="54">
                  <c:v>29558</c:v>
                </c:pt>
                <c:pt idx="55">
                  <c:v>30478</c:v>
                </c:pt>
                <c:pt idx="56">
                  <c:v>31398</c:v>
                </c:pt>
                <c:pt idx="57">
                  <c:v>32318</c:v>
                </c:pt>
                <c:pt idx="58">
                  <c:v>33238</c:v>
                </c:pt>
                <c:pt idx="59">
                  <c:v>34158</c:v>
                </c:pt>
                <c:pt idx="60">
                  <c:v>35078</c:v>
                </c:pt>
                <c:pt idx="61">
                  <c:v>35998</c:v>
                </c:pt>
                <c:pt idx="62">
                  <c:v>36918</c:v>
                </c:pt>
                <c:pt idx="63">
                  <c:v>37838</c:v>
                </c:pt>
                <c:pt idx="64">
                  <c:v>38758</c:v>
                </c:pt>
                <c:pt idx="65">
                  <c:v>39678</c:v>
                </c:pt>
                <c:pt idx="66">
                  <c:v>40598</c:v>
                </c:pt>
                <c:pt idx="67">
                  <c:v>41518</c:v>
                </c:pt>
                <c:pt idx="68">
                  <c:v>42438</c:v>
                </c:pt>
                <c:pt idx="69">
                  <c:v>43358</c:v>
                </c:pt>
                <c:pt idx="70">
                  <c:v>44278</c:v>
                </c:pt>
                <c:pt idx="71">
                  <c:v>45198</c:v>
                </c:pt>
                <c:pt idx="72">
                  <c:v>46118</c:v>
                </c:pt>
                <c:pt idx="73">
                  <c:v>47038</c:v>
                </c:pt>
                <c:pt idx="74">
                  <c:v>47958</c:v>
                </c:pt>
                <c:pt idx="75">
                  <c:v>48878</c:v>
                </c:pt>
                <c:pt idx="76">
                  <c:v>49798</c:v>
                </c:pt>
                <c:pt idx="77">
                  <c:v>50718</c:v>
                </c:pt>
                <c:pt idx="78">
                  <c:v>51638</c:v>
                </c:pt>
                <c:pt idx="79">
                  <c:v>52558</c:v>
                </c:pt>
                <c:pt idx="80">
                  <c:v>53478</c:v>
                </c:pt>
                <c:pt idx="81">
                  <c:v>54398</c:v>
                </c:pt>
                <c:pt idx="82">
                  <c:v>55318</c:v>
                </c:pt>
                <c:pt idx="83">
                  <c:v>56238</c:v>
                </c:pt>
                <c:pt idx="84">
                  <c:v>57158</c:v>
                </c:pt>
                <c:pt idx="85">
                  <c:v>58078</c:v>
                </c:pt>
                <c:pt idx="86">
                  <c:v>58998</c:v>
                </c:pt>
                <c:pt idx="87">
                  <c:v>59918</c:v>
                </c:pt>
                <c:pt idx="88">
                  <c:v>60838</c:v>
                </c:pt>
                <c:pt idx="89">
                  <c:v>61758</c:v>
                </c:pt>
                <c:pt idx="90">
                  <c:v>62678</c:v>
                </c:pt>
                <c:pt idx="91">
                  <c:v>63598</c:v>
                </c:pt>
                <c:pt idx="92">
                  <c:v>64518</c:v>
                </c:pt>
                <c:pt idx="93">
                  <c:v>65438</c:v>
                </c:pt>
                <c:pt idx="94">
                  <c:v>66358</c:v>
                </c:pt>
                <c:pt idx="95">
                  <c:v>67278</c:v>
                </c:pt>
                <c:pt idx="96">
                  <c:v>68198</c:v>
                </c:pt>
                <c:pt idx="97">
                  <c:v>69118</c:v>
                </c:pt>
                <c:pt idx="98">
                  <c:v>70038</c:v>
                </c:pt>
              </c:numCache>
            </c:numRef>
          </c:xVal>
          <c:yVal>
            <c:numRef>
              <c:f>CS_noendinvet!$C$2:$C$100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8579.2910888240003</c:v>
                </c:pt>
                <c:pt idx="39">
                  <c:v>8579.2910888240003</c:v>
                </c:pt>
                <c:pt idx="40">
                  <c:v>8579.2910888240003</c:v>
                </c:pt>
                <c:pt idx="41">
                  <c:v>8579.2910888240003</c:v>
                </c:pt>
                <c:pt idx="42">
                  <c:v>8579.2910888240003</c:v>
                </c:pt>
                <c:pt idx="43">
                  <c:v>8579.2910888240003</c:v>
                </c:pt>
                <c:pt idx="44">
                  <c:v>8579.2910888240003</c:v>
                </c:pt>
                <c:pt idx="45">
                  <c:v>8579.2910888240003</c:v>
                </c:pt>
                <c:pt idx="46">
                  <c:v>8579.2910888240003</c:v>
                </c:pt>
                <c:pt idx="47">
                  <c:v>8579.2910888240003</c:v>
                </c:pt>
                <c:pt idx="48">
                  <c:v>8579.2910888240003</c:v>
                </c:pt>
                <c:pt idx="49">
                  <c:v>8579.2910888240003</c:v>
                </c:pt>
                <c:pt idx="50">
                  <c:v>37044.875411322901</c:v>
                </c:pt>
                <c:pt idx="51">
                  <c:v>37044.875411322901</c:v>
                </c:pt>
                <c:pt idx="52">
                  <c:v>37044.875411322901</c:v>
                </c:pt>
                <c:pt idx="53">
                  <c:v>37044.875411322901</c:v>
                </c:pt>
                <c:pt idx="54">
                  <c:v>37044.875411322901</c:v>
                </c:pt>
                <c:pt idx="55">
                  <c:v>37044.875411322901</c:v>
                </c:pt>
                <c:pt idx="56">
                  <c:v>37044.875411322901</c:v>
                </c:pt>
                <c:pt idx="57">
                  <c:v>37044.875411322901</c:v>
                </c:pt>
                <c:pt idx="58">
                  <c:v>37044.875411322901</c:v>
                </c:pt>
                <c:pt idx="59">
                  <c:v>37044.875411322901</c:v>
                </c:pt>
                <c:pt idx="60">
                  <c:v>37044.875411322901</c:v>
                </c:pt>
                <c:pt idx="61">
                  <c:v>37044.875411322901</c:v>
                </c:pt>
                <c:pt idx="62">
                  <c:v>37044.875411322901</c:v>
                </c:pt>
                <c:pt idx="63">
                  <c:v>37044.875411322901</c:v>
                </c:pt>
                <c:pt idx="64">
                  <c:v>37044.875411322901</c:v>
                </c:pt>
                <c:pt idx="65">
                  <c:v>37044.875411322901</c:v>
                </c:pt>
                <c:pt idx="66">
                  <c:v>37044.875411322901</c:v>
                </c:pt>
                <c:pt idx="67">
                  <c:v>37044.875411322901</c:v>
                </c:pt>
                <c:pt idx="68">
                  <c:v>37044.875411322901</c:v>
                </c:pt>
                <c:pt idx="69">
                  <c:v>37044.875411322901</c:v>
                </c:pt>
                <c:pt idx="70">
                  <c:v>37044.875411322901</c:v>
                </c:pt>
                <c:pt idx="71">
                  <c:v>37044.875411322901</c:v>
                </c:pt>
                <c:pt idx="72">
                  <c:v>37044.875411322901</c:v>
                </c:pt>
                <c:pt idx="73">
                  <c:v>37044.875411322901</c:v>
                </c:pt>
                <c:pt idx="74">
                  <c:v>37044.875411322901</c:v>
                </c:pt>
                <c:pt idx="75">
                  <c:v>37044.875411322901</c:v>
                </c:pt>
                <c:pt idx="76">
                  <c:v>37044.875411322901</c:v>
                </c:pt>
                <c:pt idx="77">
                  <c:v>37044.875411322901</c:v>
                </c:pt>
                <c:pt idx="78">
                  <c:v>37044.875411322901</c:v>
                </c:pt>
                <c:pt idx="79">
                  <c:v>37044.875411322901</c:v>
                </c:pt>
                <c:pt idx="80">
                  <c:v>37044.875411322901</c:v>
                </c:pt>
                <c:pt idx="81">
                  <c:v>37044.875411322901</c:v>
                </c:pt>
                <c:pt idx="82">
                  <c:v>37044.875411322901</c:v>
                </c:pt>
                <c:pt idx="83">
                  <c:v>37044.875411322901</c:v>
                </c:pt>
                <c:pt idx="84">
                  <c:v>37044.875411322901</c:v>
                </c:pt>
                <c:pt idx="85">
                  <c:v>37044.875411322901</c:v>
                </c:pt>
                <c:pt idx="86">
                  <c:v>37044.875411322901</c:v>
                </c:pt>
                <c:pt idx="87">
                  <c:v>37044.875411322901</c:v>
                </c:pt>
                <c:pt idx="88">
                  <c:v>37044.875411322901</c:v>
                </c:pt>
                <c:pt idx="89">
                  <c:v>37044.875411322901</c:v>
                </c:pt>
                <c:pt idx="90">
                  <c:v>37044.875411322901</c:v>
                </c:pt>
                <c:pt idx="91">
                  <c:v>37044.875411322901</c:v>
                </c:pt>
                <c:pt idx="92">
                  <c:v>37044.875411322901</c:v>
                </c:pt>
                <c:pt idx="93">
                  <c:v>37044.875411322901</c:v>
                </c:pt>
                <c:pt idx="94">
                  <c:v>37044.875411322901</c:v>
                </c:pt>
                <c:pt idx="95">
                  <c:v>37044.875411322901</c:v>
                </c:pt>
                <c:pt idx="96">
                  <c:v>37044.875411322901</c:v>
                </c:pt>
                <c:pt idx="97">
                  <c:v>37044.875411322901</c:v>
                </c:pt>
                <c:pt idx="98">
                  <c:v>37044.875411322901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7B-4195-AB35-43F536B5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88303"/>
        <c:axId val="476366223"/>
      </c:scatterChart>
      <c:valAx>
        <c:axId val="476388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6366223"/>
        <c:crosses val="autoZero"/>
        <c:crossBetween val="midCat"/>
      </c:valAx>
      <c:valAx>
        <c:axId val="47636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EUR/MW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638830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'withlessDSRtechnologyname;price'!$C$2</c:f>
              <c:strCache>
                <c:ptCount val="1"/>
                <c:pt idx="0">
                  <c:v>price_to_bid</c:v>
                </c:pt>
              </c:strCache>
            </c:strRef>
          </c:tx>
          <c:spPr>
            <a:ln w="19050">
              <a:noFill/>
            </a:ln>
          </c:spPr>
          <c:xVal>
            <c:numRef>
              <c:f>'withlessDSRtechnologyname;price'!$A$3:$A$48</c:f>
              <c:numCache>
                <c:formatCode>General</c:formatCode>
                <c:ptCount val="46"/>
                <c:pt idx="0">
                  <c:v>140</c:v>
                </c:pt>
                <c:pt idx="1">
                  <c:v>428</c:v>
                </c:pt>
                <c:pt idx="2">
                  <c:v>716</c:v>
                </c:pt>
                <c:pt idx="3">
                  <c:v>1004</c:v>
                </c:pt>
                <c:pt idx="4">
                  <c:v>1292</c:v>
                </c:pt>
                <c:pt idx="5">
                  <c:v>1580</c:v>
                </c:pt>
                <c:pt idx="6">
                  <c:v>1630</c:v>
                </c:pt>
                <c:pt idx="7">
                  <c:v>1680</c:v>
                </c:pt>
                <c:pt idx="8">
                  <c:v>1730</c:v>
                </c:pt>
                <c:pt idx="9">
                  <c:v>1780</c:v>
                </c:pt>
                <c:pt idx="10">
                  <c:v>1830</c:v>
                </c:pt>
                <c:pt idx="11">
                  <c:v>1880</c:v>
                </c:pt>
                <c:pt idx="12">
                  <c:v>1930</c:v>
                </c:pt>
                <c:pt idx="13">
                  <c:v>1980</c:v>
                </c:pt>
                <c:pt idx="14">
                  <c:v>2030</c:v>
                </c:pt>
                <c:pt idx="15">
                  <c:v>2070</c:v>
                </c:pt>
                <c:pt idx="16">
                  <c:v>2110</c:v>
                </c:pt>
                <c:pt idx="17">
                  <c:v>2150</c:v>
                </c:pt>
                <c:pt idx="18">
                  <c:v>2190</c:v>
                </c:pt>
                <c:pt idx="19">
                  <c:v>2230</c:v>
                </c:pt>
                <c:pt idx="20">
                  <c:v>2270</c:v>
                </c:pt>
                <c:pt idx="21">
                  <c:v>2310</c:v>
                </c:pt>
                <c:pt idx="22">
                  <c:v>2520</c:v>
                </c:pt>
                <c:pt idx="23">
                  <c:v>2730</c:v>
                </c:pt>
                <c:pt idx="24">
                  <c:v>2940</c:v>
                </c:pt>
                <c:pt idx="25">
                  <c:v>3150</c:v>
                </c:pt>
                <c:pt idx="26">
                  <c:v>3360</c:v>
                </c:pt>
                <c:pt idx="27">
                  <c:v>3570</c:v>
                </c:pt>
                <c:pt idx="28">
                  <c:v>3780</c:v>
                </c:pt>
                <c:pt idx="29">
                  <c:v>4060</c:v>
                </c:pt>
                <c:pt idx="30">
                  <c:v>4270</c:v>
                </c:pt>
                <c:pt idx="31">
                  <c:v>4550</c:v>
                </c:pt>
                <c:pt idx="32">
                  <c:v>4830</c:v>
                </c:pt>
                <c:pt idx="33">
                  <c:v>5070</c:v>
                </c:pt>
                <c:pt idx="34">
                  <c:v>5390</c:v>
                </c:pt>
                <c:pt idx="35">
                  <c:v>5710</c:v>
                </c:pt>
                <c:pt idx="36">
                  <c:v>7550</c:v>
                </c:pt>
                <c:pt idx="37">
                  <c:v>13990</c:v>
                </c:pt>
                <c:pt idx="38">
                  <c:v>15830</c:v>
                </c:pt>
                <c:pt idx="39">
                  <c:v>17670</c:v>
                </c:pt>
                <c:pt idx="40">
                  <c:v>19510</c:v>
                </c:pt>
                <c:pt idx="41">
                  <c:v>21350</c:v>
                </c:pt>
                <c:pt idx="42">
                  <c:v>23190</c:v>
                </c:pt>
                <c:pt idx="43">
                  <c:v>25030</c:v>
                </c:pt>
                <c:pt idx="44">
                  <c:v>26870</c:v>
                </c:pt>
                <c:pt idx="45">
                  <c:v>28710</c:v>
                </c:pt>
              </c:numCache>
            </c:numRef>
          </c:xVal>
          <c:yVal>
            <c:numRef>
              <c:f>'withlessDSRtechnologyname;price'!$C$3:$C$48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7737.1854841103795</c:v>
                </c:pt>
                <c:pt idx="37">
                  <c:v>7823.96202985323</c:v>
                </c:pt>
                <c:pt idx="38">
                  <c:v>7843.1731323797403</c:v>
                </c:pt>
                <c:pt idx="39">
                  <c:v>7849.8350487656799</c:v>
                </c:pt>
                <c:pt idx="40">
                  <c:v>7855.0351282031397</c:v>
                </c:pt>
                <c:pt idx="41">
                  <c:v>7856.9976567466201</c:v>
                </c:pt>
                <c:pt idx="42">
                  <c:v>7868.0419655958603</c:v>
                </c:pt>
                <c:pt idx="43">
                  <c:v>7872.7769170070897</c:v>
                </c:pt>
                <c:pt idx="44">
                  <c:v>7887.1142177410002</c:v>
                </c:pt>
                <c:pt idx="45">
                  <c:v>36142.692906543503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42-4791-BC5B-149C88AFF7FF}"/>
            </c:ext>
          </c:extLst>
        </c:ser>
        <c:ser>
          <c:idx val="0"/>
          <c:order val="1"/>
          <c:tx>
            <c:strRef>
              <c:f>'withlessDSRtechnologyname;price'!$K$2</c:f>
              <c:strCache>
                <c:ptCount val="1"/>
                <c:pt idx="0">
                  <c:v>bid year 5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'withlessDSRtechnologyname;price'!$J$3:$J$48</c:f>
              <c:numCache>
                <c:formatCode>General</c:formatCode>
                <c:ptCount val="46"/>
                <c:pt idx="0">
                  <c:v>4126.0014630184696</c:v>
                </c:pt>
                <c:pt idx="1">
                  <c:v>8252.0029260369502</c:v>
                </c:pt>
                <c:pt idx="2">
                  <c:v>18725.698947545301</c:v>
                </c:pt>
                <c:pt idx="3">
                  <c:v>21582.1614988658</c:v>
                </c:pt>
                <c:pt idx="4">
                  <c:v>28247.240785280301</c:v>
                </c:pt>
              </c:numCache>
            </c:numRef>
          </c:xVal>
          <c:yVal>
            <c:numRef>
              <c:f>'withlessDSRtechnologyname;price'!$K$3:$K$48</c:f>
              <c:numCache>
                <c:formatCode>General</c:formatCode>
                <c:ptCount val="46"/>
                <c:pt idx="0">
                  <c:v>315672.755</c:v>
                </c:pt>
                <c:pt idx="1">
                  <c:v>262769.56099999999</c:v>
                </c:pt>
                <c:pt idx="2">
                  <c:v>196405.924</c:v>
                </c:pt>
                <c:pt idx="3">
                  <c:v>132093.196</c:v>
                </c:pt>
                <c:pt idx="4">
                  <c:v>101229.17200000001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42-4791-BC5B-149C88AFF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38800"/>
        <c:axId val="241040240"/>
      </c:scatterChart>
      <c:valAx>
        <c:axId val="2410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1040240"/>
        <c:crosses val="autoZero"/>
        <c:crossBetween val="midCat"/>
      </c:valAx>
      <c:valAx>
        <c:axId val="2410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10388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Sheet2!$K$2</c:f>
              <c:strCache>
                <c:ptCount val="1"/>
                <c:pt idx="0">
                  <c:v>bid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Sheet2!$J$3:$J$8</c:f>
              <c:numCache>
                <c:formatCode>General</c:formatCode>
                <c:ptCount val="6"/>
                <c:pt idx="0">
                  <c:v>2539.07782339598</c:v>
                </c:pt>
                <c:pt idx="1">
                  <c:v>5078.15564679197</c:v>
                </c:pt>
                <c:pt idx="2">
                  <c:v>13964.928028677899</c:v>
                </c:pt>
                <c:pt idx="3">
                  <c:v>15234.4669403759</c:v>
                </c:pt>
                <c:pt idx="4">
                  <c:v>20312.6225871678</c:v>
                </c:pt>
                <c:pt idx="5">
                  <c:v>21264.776770941298</c:v>
                </c:pt>
              </c:numCache>
            </c:numRef>
          </c:xVal>
          <c:yVal>
            <c:numRef>
              <c:f>Sheet2!$K$3:$K$8</c:f>
              <c:numCache>
                <c:formatCode>General</c:formatCode>
                <c:ptCount val="6"/>
                <c:pt idx="0">
                  <c:v>130404.433</c:v>
                </c:pt>
                <c:pt idx="1">
                  <c:v>108550.121</c:v>
                </c:pt>
                <c:pt idx="2">
                  <c:v>81135.297999999995</c:v>
                </c:pt>
                <c:pt idx="3">
                  <c:v>54567.707000000002</c:v>
                </c:pt>
                <c:pt idx="4">
                  <c:v>41817.777000000002</c:v>
                </c:pt>
                <c:pt idx="5">
                  <c:v>38886.199999999997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02-4510-ABDF-1D5D57152E7E}"/>
            </c:ext>
          </c:extLst>
        </c:ser>
        <c:ser>
          <c:idx val="0"/>
          <c:order val="1"/>
          <c:tx>
            <c:strRef>
              <c:f>Sheet2!$K$2</c:f>
              <c:strCache>
                <c:ptCount val="1"/>
                <c:pt idx="0">
                  <c:v>bid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Sheet2!$A$3:$A$51</c:f>
              <c:numCache>
                <c:formatCode>General</c:formatCode>
                <c:ptCount val="49"/>
                <c:pt idx="0">
                  <c:v>320</c:v>
                </c:pt>
                <c:pt idx="1">
                  <c:v>608</c:v>
                </c:pt>
                <c:pt idx="2">
                  <c:v>896</c:v>
                </c:pt>
                <c:pt idx="3">
                  <c:v>1184</c:v>
                </c:pt>
                <c:pt idx="4">
                  <c:v>1472</c:v>
                </c:pt>
                <c:pt idx="5">
                  <c:v>1760</c:v>
                </c:pt>
                <c:pt idx="6">
                  <c:v>1770</c:v>
                </c:pt>
                <c:pt idx="7">
                  <c:v>1780</c:v>
                </c:pt>
                <c:pt idx="8">
                  <c:v>1830</c:v>
                </c:pt>
                <c:pt idx="9">
                  <c:v>1880</c:v>
                </c:pt>
                <c:pt idx="10">
                  <c:v>1930</c:v>
                </c:pt>
                <c:pt idx="11">
                  <c:v>1980</c:v>
                </c:pt>
                <c:pt idx="12">
                  <c:v>2030</c:v>
                </c:pt>
                <c:pt idx="13">
                  <c:v>2080</c:v>
                </c:pt>
                <c:pt idx="14">
                  <c:v>2130</c:v>
                </c:pt>
                <c:pt idx="15">
                  <c:v>2180</c:v>
                </c:pt>
                <c:pt idx="16">
                  <c:v>2230</c:v>
                </c:pt>
                <c:pt idx="17">
                  <c:v>2270</c:v>
                </c:pt>
                <c:pt idx="18">
                  <c:v>2310</c:v>
                </c:pt>
                <c:pt idx="19">
                  <c:v>2350</c:v>
                </c:pt>
                <c:pt idx="20">
                  <c:v>2390</c:v>
                </c:pt>
                <c:pt idx="21">
                  <c:v>2430</c:v>
                </c:pt>
                <c:pt idx="22">
                  <c:v>2470</c:v>
                </c:pt>
                <c:pt idx="23">
                  <c:v>2510</c:v>
                </c:pt>
                <c:pt idx="24">
                  <c:v>2720</c:v>
                </c:pt>
                <c:pt idx="25">
                  <c:v>2930</c:v>
                </c:pt>
                <c:pt idx="26">
                  <c:v>3140</c:v>
                </c:pt>
                <c:pt idx="27">
                  <c:v>3350</c:v>
                </c:pt>
                <c:pt idx="28">
                  <c:v>3560</c:v>
                </c:pt>
                <c:pt idx="29">
                  <c:v>3770</c:v>
                </c:pt>
                <c:pt idx="30">
                  <c:v>3980</c:v>
                </c:pt>
                <c:pt idx="31">
                  <c:v>4190</c:v>
                </c:pt>
                <c:pt idx="32">
                  <c:v>4470</c:v>
                </c:pt>
                <c:pt idx="33">
                  <c:v>4680</c:v>
                </c:pt>
                <c:pt idx="34">
                  <c:v>4960</c:v>
                </c:pt>
                <c:pt idx="35">
                  <c:v>5240</c:v>
                </c:pt>
                <c:pt idx="36">
                  <c:v>7080</c:v>
                </c:pt>
                <c:pt idx="37">
                  <c:v>8920</c:v>
                </c:pt>
                <c:pt idx="38">
                  <c:v>10760</c:v>
                </c:pt>
                <c:pt idx="39">
                  <c:v>12600</c:v>
                </c:pt>
                <c:pt idx="40">
                  <c:v>14440</c:v>
                </c:pt>
                <c:pt idx="41">
                  <c:v>16280</c:v>
                </c:pt>
                <c:pt idx="42">
                  <c:v>18120</c:v>
                </c:pt>
                <c:pt idx="43">
                  <c:v>19960</c:v>
                </c:pt>
                <c:pt idx="44">
                  <c:v>21800</c:v>
                </c:pt>
                <c:pt idx="45">
                  <c:v>22040</c:v>
                </c:pt>
                <c:pt idx="46">
                  <c:v>22360</c:v>
                </c:pt>
                <c:pt idx="47">
                  <c:v>22680</c:v>
                </c:pt>
                <c:pt idx="48">
                  <c:v>23600</c:v>
                </c:pt>
              </c:numCache>
            </c:numRef>
          </c:xVal>
          <c:yVal>
            <c:numRef>
              <c:f>Sheet2!$C$3:$C$51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16333.247645944801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02-4510-ABDF-1D5D57152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183151"/>
        <c:axId val="1702192751"/>
      </c:scatterChart>
      <c:valAx>
        <c:axId val="170218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02192751"/>
        <c:crosses val="autoZero"/>
        <c:crossBetween val="midCat"/>
      </c:valAx>
      <c:valAx>
        <c:axId val="170219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0218315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image" Target="../media/image5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119062</xdr:rowOff>
    </xdr:from>
    <xdr:to>
      <xdr:col>18</xdr:col>
      <xdr:colOff>438150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81168-73FE-4DD1-BD41-F932C47BB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10</xdr:row>
      <xdr:rowOff>100012</xdr:rowOff>
    </xdr:from>
    <xdr:to>
      <xdr:col>14</xdr:col>
      <xdr:colOff>142875</xdr:colOff>
      <xdr:row>24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D960B-4374-6722-C349-5C7A2E55D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12</xdr:row>
      <xdr:rowOff>166687</xdr:rowOff>
    </xdr:from>
    <xdr:to>
      <xdr:col>14</xdr:col>
      <xdr:colOff>419100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6A233-FC27-A812-0142-FB8CB1502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308741</xdr:colOff>
      <xdr:row>7</xdr:row>
      <xdr:rowOff>122839</xdr:rowOff>
    </xdr:from>
    <xdr:to>
      <xdr:col>16</xdr:col>
      <xdr:colOff>302172</xdr:colOff>
      <xdr:row>22</xdr:row>
      <xdr:rowOff>8539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DD131-537E-7A83-997F-3F04901DD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1035326</xdr:colOff>
      <xdr:row>10</xdr:row>
      <xdr:rowOff>36443</xdr:rowOff>
    </xdr:from>
    <xdr:to>
      <xdr:col>16</xdr:col>
      <xdr:colOff>389283</xdr:colOff>
      <xdr:row>24</xdr:row>
      <xdr:rowOff>112643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95CA0-F717-1500-F5C1-A7BCE1B18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246529</xdr:colOff>
      <xdr:row>23</xdr:row>
      <xdr:rowOff>100853</xdr:rowOff>
    </xdr:from>
    <xdr:to>
      <xdr:col>29</xdr:col>
      <xdr:colOff>78442</xdr:colOff>
      <xdr:row>44</xdr:row>
      <xdr:rowOff>181255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D3A2E-0DBD-50B6-A5E8-54ECCAD85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470647</xdr:colOff>
      <xdr:row>2</xdr:row>
      <xdr:rowOff>78440</xdr:rowOff>
    </xdr:from>
    <xdr:to>
      <xdr:col>29</xdr:col>
      <xdr:colOff>61032</xdr:colOff>
      <xdr:row>15</xdr:row>
      <xdr:rowOff>17758</xdr:rowOff>
    </xdr:to>
    <xdr:pic>
      <xdr:nvPicPr>
        <xdr:cNvPr id="3" name="Content Placeholder 5">
          <a:extLst>
            <a:ext uri="{FF2B5EF4-FFF2-40B4-BE49-F238E27FC236}">
              <a16:creationId xmlns:a16="http://schemas.microsoft.com/office/drawing/2014/main" id="{7CB0D97D-5E7C-A5FF-A29D-3BF2C682B90F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475823" y="459440"/>
          <a:ext cx="3221091" cy="241581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12</xdr:row>
      <xdr:rowOff>138112</xdr:rowOff>
    </xdr:from>
    <xdr:to>
      <xdr:col>15</xdr:col>
      <xdr:colOff>266700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24AA3-935D-D6DE-5891-E52481DEB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291353</xdr:colOff>
      <xdr:row>13</xdr:row>
      <xdr:rowOff>100853</xdr:rowOff>
    </xdr:from>
    <xdr:to>
      <xdr:col>30</xdr:col>
      <xdr:colOff>591670</xdr:colOff>
      <xdr:row>27</xdr:row>
      <xdr:rowOff>177053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F2956A-2557-4E4A-A6B1-1ECBAB4AE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13</xdr:row>
      <xdr:rowOff>42862</xdr:rowOff>
    </xdr:from>
    <xdr:to>
      <xdr:col>18</xdr:col>
      <xdr:colOff>295275</xdr:colOff>
      <xdr:row>27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EE15F-DB9B-2A8E-4C1B-398CE6153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13</xdr:row>
      <xdr:rowOff>90487</xdr:rowOff>
    </xdr:from>
    <xdr:to>
      <xdr:col>12</xdr:col>
      <xdr:colOff>552450</xdr:colOff>
      <xdr:row>27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2DA51-AA19-FB44-C7BC-623E85FCA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210207</xdr:colOff>
      <xdr:row>14</xdr:row>
      <xdr:rowOff>116270</xdr:rowOff>
    </xdr:from>
    <xdr:to>
      <xdr:col>14</xdr:col>
      <xdr:colOff>505810</xdr:colOff>
      <xdr:row>29</xdr:row>
      <xdr:rowOff>1970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D597C0-17D9-9D44-7868-6C42840A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166687</xdr:rowOff>
    </xdr:from>
    <xdr:to>
      <xdr:col>18</xdr:col>
      <xdr:colOff>228600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2AA7A-2E70-5106-705F-C3BDD6DE9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18</xdr:row>
      <xdr:rowOff>42862</xdr:rowOff>
    </xdr:from>
    <xdr:to>
      <xdr:col>8</xdr:col>
      <xdr:colOff>390525</xdr:colOff>
      <xdr:row>32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565DC-BA5B-885F-A8C0-40CBA4420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35</xdr:row>
      <xdr:rowOff>142875</xdr:rowOff>
    </xdr:from>
    <xdr:to>
      <xdr:col>7</xdr:col>
      <xdr:colOff>447675</xdr:colOff>
      <xdr:row>50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57884A-6556-490D-AA3C-CDA8BC75A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190500</xdr:colOff>
      <xdr:row>47</xdr:row>
      <xdr:rowOff>95250</xdr:rowOff>
    </xdr:from>
    <xdr:to>
      <xdr:col>15</xdr:col>
      <xdr:colOff>276225</xdr:colOff>
      <xdr:row>61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5AE06-2016-4192-8303-59D40352C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66</xdr:row>
      <xdr:rowOff>0</xdr:rowOff>
    </xdr:from>
    <xdr:to>
      <xdr:col>15</xdr:col>
      <xdr:colOff>85725</xdr:colOff>
      <xdr:row>80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743198-AC6F-47C5-A1E6-A8BC3C638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166687</xdr:rowOff>
    </xdr:from>
    <xdr:to>
      <xdr:col>18</xdr:col>
      <xdr:colOff>228600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672CA-1E20-270C-30CB-490D83146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3</xdr:row>
      <xdr:rowOff>147637</xdr:rowOff>
    </xdr:from>
    <xdr:to>
      <xdr:col>21</xdr:col>
      <xdr:colOff>142875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181FF-E9D6-7439-B4C1-42BDAB51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228599</xdr:colOff>
      <xdr:row>9</xdr:row>
      <xdr:rowOff>147636</xdr:rowOff>
    </xdr:from>
    <xdr:to>
      <xdr:col>19</xdr:col>
      <xdr:colOff>428624</xdr:colOff>
      <xdr:row>33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FF8E8-19F2-3A26-F32E-B73EEE08F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10</xdr:row>
      <xdr:rowOff>76200</xdr:rowOff>
    </xdr:from>
    <xdr:to>
      <xdr:col>22</xdr:col>
      <xdr:colOff>304800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7F1A37-3410-4311-91FE-F8680C702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166687</xdr:rowOff>
    </xdr:from>
    <xdr:to>
      <xdr:col>18</xdr:col>
      <xdr:colOff>228600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692B8-E59B-F387-2065-7A3AE2D9C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276225</xdr:colOff>
      <xdr:row>77</xdr:row>
      <xdr:rowOff>14287</xdr:rowOff>
    </xdr:from>
    <xdr:to>
      <xdr:col>16</xdr:col>
      <xdr:colOff>581025</xdr:colOff>
      <xdr:row>91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29DDFA-0E3F-BB51-BD60-60E61405B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555356</xdr:colOff>
      <xdr:row>115</xdr:row>
      <xdr:rowOff>89437</xdr:rowOff>
    </xdr:from>
    <xdr:to>
      <xdr:col>25</xdr:col>
      <xdr:colOff>219560</xdr:colOff>
      <xdr:row>129</xdr:row>
      <xdr:rowOff>120434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1E8E1D-48F8-8F50-5417-B8FFCBEE1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19</xdr:row>
      <xdr:rowOff>166687</xdr:rowOff>
    </xdr:from>
    <xdr:to>
      <xdr:col>8</xdr:col>
      <xdr:colOff>295275</xdr:colOff>
      <xdr:row>34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EC48-CBEF-9102-1AAC-50DDBF341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19</xdr:row>
      <xdr:rowOff>171450</xdr:rowOff>
    </xdr:from>
    <xdr:to>
      <xdr:col>15</xdr:col>
      <xdr:colOff>504825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55F70C-CBB2-47BF-9093-B30341287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228600</xdr:colOff>
      <xdr:row>18</xdr:row>
      <xdr:rowOff>159294</xdr:rowOff>
    </xdr:from>
    <xdr:to>
      <xdr:col>26</xdr:col>
      <xdr:colOff>600074</xdr:colOff>
      <xdr:row>34</xdr:row>
      <xdr:rowOff>190499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BE17E4-C79E-EE14-46BD-559509C02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3588294"/>
          <a:ext cx="6467474" cy="3079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280555</xdr:colOff>
      <xdr:row>0</xdr:row>
      <xdr:rowOff>0</xdr:rowOff>
    </xdr:from>
    <xdr:to>
      <xdr:col>39</xdr:col>
      <xdr:colOff>299606</xdr:colOff>
      <xdr:row>19</xdr:row>
      <xdr:rowOff>12842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C7C57A-81C9-2394-B73A-11B09B2A3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46237" y="0"/>
          <a:ext cx="5474277" cy="36323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190500</xdr:colOff>
      <xdr:row>26</xdr:row>
      <xdr:rowOff>155864</xdr:rowOff>
    </xdr:from>
    <xdr:to>
      <xdr:col>30</xdr:col>
      <xdr:colOff>225136</xdr:colOff>
      <xdr:row>46</xdr:row>
      <xdr:rowOff>90055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88F5D7-3E45-225F-CCA5-16537EBC7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440375</xdr:colOff>
      <xdr:row>3</xdr:row>
      <xdr:rowOff>168233</xdr:rowOff>
    </xdr:from>
    <xdr:to>
      <xdr:col>27</xdr:col>
      <xdr:colOff>215240</xdr:colOff>
      <xdr:row>21</xdr:row>
      <xdr:rowOff>105887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D551CE-EF00-45D4-9102-F4860AE62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119063</xdr:colOff>
      <xdr:row>5</xdr:row>
      <xdr:rowOff>31936</xdr:rowOff>
    </xdr:from>
    <xdr:to>
      <xdr:col>28</xdr:col>
      <xdr:colOff>465325</xdr:colOff>
      <xdr:row>31</xdr:row>
      <xdr:rowOff>86845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06022-619A-152C-2A87-4ADE630AC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323022</xdr:colOff>
      <xdr:row>16</xdr:row>
      <xdr:rowOff>61563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A9310F-EF3B-E2E2-040C-23D09A7E7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588565" cy="3109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165652</xdr:colOff>
      <xdr:row>0</xdr:row>
      <xdr:rowOff>140805</xdr:rowOff>
    </xdr:from>
    <xdr:to>
      <xdr:col>14</xdr:col>
      <xdr:colOff>331305</xdr:colOff>
      <xdr:row>14</xdr:row>
      <xdr:rowOff>99719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CEF07E-8D19-E732-5CF2-E35931C14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8956" y="140805"/>
          <a:ext cx="3843131" cy="262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552450</xdr:colOff>
      <xdr:row>12</xdr:row>
      <xdr:rowOff>166687</xdr:rowOff>
    </xdr:from>
    <xdr:to>
      <xdr:col>25</xdr:col>
      <xdr:colOff>247650</xdr:colOff>
      <xdr:row>27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6D9E88-6F4E-ACAB-3FC2-696824FBB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12</xdr:row>
      <xdr:rowOff>166687</xdr:rowOff>
    </xdr:from>
    <xdr:to>
      <xdr:col>19</xdr:col>
      <xdr:colOff>228600</xdr:colOff>
      <xdr:row>27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61E24F-9B0A-B4A7-44BC-4784C8B30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588065</xdr:colOff>
      <xdr:row>10</xdr:row>
      <xdr:rowOff>11595</xdr:rowOff>
    </xdr:from>
    <xdr:to>
      <xdr:col>14</xdr:col>
      <xdr:colOff>256760</xdr:colOff>
      <xdr:row>24</xdr:row>
      <xdr:rowOff>87795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0CE15-EDE4-A389-7D99-D4CDA27E8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27896</xdr:colOff>
      <xdr:row>5</xdr:row>
      <xdr:rowOff>95903</xdr:rowOff>
    </xdr:from>
    <xdr:to>
      <xdr:col>20</xdr:col>
      <xdr:colOff>356151</xdr:colOff>
      <xdr:row>22</xdr:row>
      <xdr:rowOff>132522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6B513-A344-0CEE-013D-9015997D6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15</xdr:row>
      <xdr:rowOff>9524</xdr:rowOff>
    </xdr:from>
    <xdr:to>
      <xdr:col>11</xdr:col>
      <xdr:colOff>428625</xdr:colOff>
      <xdr:row>25</xdr:row>
      <xdr:rowOff>176211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89922-3370-DA2D-7E5C-95C0AEA97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21</xdr:row>
      <xdr:rowOff>80962</xdr:rowOff>
    </xdr:from>
    <xdr:to>
      <xdr:col>19</xdr:col>
      <xdr:colOff>361950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1D5619-C933-8E01-4147-BF343F296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06D2D-DFF2-4FA3-837A-53F4897D00E6}">
  <dimension ref="A1:R49"/>
  <sheetViews>
    <sheetView workbookViewId="0">
      <selection activeCell="K36" sqref="K36"/>
    </sheetView>
  </sheetViews>
  <sheetFormatPr defaultRowHeight="15" x14ac:dyDescent="0.25"/>
  <cols>
    <col min="1" max="2" width="25.85546875" customWidth="1"/>
    <col min="12" max="12" width="22.5703125" customWidth="1"/>
  </cols>
  <sheetData>
    <row r="1" spans="1:18" x14ac:dyDescent="0.25">
      <c r="A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L1" t="s">
        <v>66</v>
      </c>
      <c r="N1" t="s">
        <v>89</v>
      </c>
      <c r="P1" t="s">
        <v>66</v>
      </c>
      <c r="R1" t="s">
        <v>90</v>
      </c>
    </row>
    <row r="2" spans="1:18" x14ac:dyDescent="0.25">
      <c r="A2" t="s">
        <v>17</v>
      </c>
      <c r="B2">
        <f>D2</f>
        <v>160</v>
      </c>
      <c r="C2">
        <v>0</v>
      </c>
      <c r="D2">
        <v>160</v>
      </c>
      <c r="E2">
        <v>15086892.8543416</v>
      </c>
      <c r="F2">
        <v>570000</v>
      </c>
      <c r="G2">
        <v>0</v>
      </c>
      <c r="L2" t="s">
        <v>5</v>
      </c>
      <c r="M2">
        <v>2827.89792580727</v>
      </c>
      <c r="N2">
        <v>66159.138000000006</v>
      </c>
      <c r="P2" t="s">
        <v>5</v>
      </c>
      <c r="Q2">
        <f>M2+3000</f>
        <v>5827.8979258072704</v>
      </c>
      <c r="R2">
        <v>66159.138000000006</v>
      </c>
    </row>
    <row r="3" spans="1:18" x14ac:dyDescent="0.25">
      <c r="A3" t="s">
        <v>18</v>
      </c>
      <c r="B3">
        <f t="shared" ref="B3:B49" si="0">B2+D3</f>
        <v>1080</v>
      </c>
      <c r="C3">
        <v>0</v>
      </c>
      <c r="D3">
        <v>920</v>
      </c>
      <c r="E3">
        <v>22439505.160999998</v>
      </c>
      <c r="F3">
        <v>7892947.8017180804</v>
      </c>
      <c r="G3">
        <v>0</v>
      </c>
      <c r="L3" t="s">
        <v>6</v>
      </c>
      <c r="M3">
        <v>5655.79585161455</v>
      </c>
      <c r="N3">
        <v>55071.612000000001</v>
      </c>
      <c r="P3" t="s">
        <v>6</v>
      </c>
      <c r="Q3">
        <f t="shared" ref="Q3:Q6" si="1">M3+3000</f>
        <v>8655.79585161455</v>
      </c>
      <c r="R3">
        <v>55071.612000000001</v>
      </c>
    </row>
    <row r="4" spans="1:18" x14ac:dyDescent="0.25">
      <c r="A4" t="s">
        <v>19</v>
      </c>
      <c r="B4">
        <f t="shared" si="0"/>
        <v>1400</v>
      </c>
      <c r="C4">
        <v>0</v>
      </c>
      <c r="D4">
        <v>320</v>
      </c>
      <c r="E4">
        <v>30173785.7086832</v>
      </c>
      <c r="F4">
        <v>1140000</v>
      </c>
      <c r="G4">
        <v>0</v>
      </c>
      <c r="L4" t="s">
        <v>7</v>
      </c>
      <c r="M4">
        <v>14422.279421617101</v>
      </c>
      <c r="N4">
        <v>41163.027999999998</v>
      </c>
      <c r="P4" t="s">
        <v>7</v>
      </c>
      <c r="Q4">
        <f t="shared" si="1"/>
        <v>17422.279421617102</v>
      </c>
      <c r="R4">
        <v>41163.027999999998</v>
      </c>
    </row>
    <row r="5" spans="1:18" x14ac:dyDescent="0.25">
      <c r="A5" t="s">
        <v>20</v>
      </c>
      <c r="B5">
        <f t="shared" si="0"/>
        <v>3240</v>
      </c>
      <c r="C5">
        <v>0</v>
      </c>
      <c r="D5">
        <v>1840</v>
      </c>
      <c r="E5">
        <v>44994426.3494047</v>
      </c>
      <c r="F5">
        <v>15785895.603436099</v>
      </c>
      <c r="G5">
        <v>0</v>
      </c>
      <c r="L5" t="s">
        <v>8</v>
      </c>
      <c r="M5">
        <v>15836.2283845207</v>
      </c>
      <c r="N5">
        <v>27684.276999999998</v>
      </c>
      <c r="P5" t="s">
        <v>8</v>
      </c>
      <c r="Q5">
        <f t="shared" si="1"/>
        <v>18836.228384520698</v>
      </c>
      <c r="R5">
        <v>27684.276999999998</v>
      </c>
    </row>
    <row r="6" spans="1:18" x14ac:dyDescent="0.25">
      <c r="A6" t="s">
        <v>91</v>
      </c>
      <c r="B6">
        <f t="shared" si="0"/>
        <v>5080</v>
      </c>
      <c r="C6">
        <v>0</v>
      </c>
      <c r="D6">
        <v>1840</v>
      </c>
      <c r="E6">
        <v>45074786.414744698</v>
      </c>
      <c r="F6">
        <v>15785895.603436099</v>
      </c>
      <c r="G6">
        <v>0</v>
      </c>
      <c r="L6" t="s">
        <v>9</v>
      </c>
      <c r="M6">
        <v>21209.234443554498</v>
      </c>
      <c r="N6">
        <v>21215.752</v>
      </c>
      <c r="P6" t="s">
        <v>9</v>
      </c>
      <c r="Q6">
        <f t="shared" si="1"/>
        <v>24209.234443554498</v>
      </c>
      <c r="R6">
        <v>21215.752</v>
      </c>
    </row>
    <row r="7" spans="1:18" x14ac:dyDescent="0.25">
      <c r="A7" t="s">
        <v>92</v>
      </c>
      <c r="B7">
        <f t="shared" si="0"/>
        <v>5290</v>
      </c>
      <c r="C7">
        <v>0</v>
      </c>
      <c r="D7">
        <v>210</v>
      </c>
      <c r="E7">
        <v>492311432.618101</v>
      </c>
      <c r="F7">
        <v>99000000</v>
      </c>
      <c r="G7">
        <v>0</v>
      </c>
    </row>
    <row r="8" spans="1:18" x14ac:dyDescent="0.25">
      <c r="A8" t="s">
        <v>93</v>
      </c>
      <c r="B8">
        <f t="shared" si="0"/>
        <v>5330</v>
      </c>
      <c r="C8">
        <v>0</v>
      </c>
      <c r="D8">
        <v>40</v>
      </c>
      <c r="E8">
        <v>129093260.641739</v>
      </c>
      <c r="F8">
        <v>29600000</v>
      </c>
      <c r="G8">
        <v>0</v>
      </c>
    </row>
    <row r="9" spans="1:18" x14ac:dyDescent="0.25">
      <c r="A9" t="s">
        <v>94</v>
      </c>
      <c r="B9">
        <f t="shared" si="0"/>
        <v>5380</v>
      </c>
      <c r="C9">
        <v>0</v>
      </c>
      <c r="D9">
        <v>50</v>
      </c>
      <c r="E9">
        <v>161384954.88885</v>
      </c>
      <c r="F9">
        <v>37000000</v>
      </c>
      <c r="G9">
        <v>87097674.978975505</v>
      </c>
    </row>
    <row r="10" spans="1:18" x14ac:dyDescent="0.25">
      <c r="A10" t="s">
        <v>95</v>
      </c>
      <c r="B10">
        <f t="shared" si="0"/>
        <v>5590</v>
      </c>
      <c r="C10">
        <v>0</v>
      </c>
      <c r="D10">
        <v>210</v>
      </c>
      <c r="E10">
        <v>492380484.32429099</v>
      </c>
      <c r="F10">
        <v>99000000</v>
      </c>
      <c r="G10">
        <v>277539573.69226599</v>
      </c>
    </row>
    <row r="11" spans="1:18" x14ac:dyDescent="0.25">
      <c r="A11" t="s">
        <v>96</v>
      </c>
      <c r="B11">
        <f t="shared" si="0"/>
        <v>5878</v>
      </c>
      <c r="C11">
        <v>0</v>
      </c>
      <c r="D11">
        <v>288</v>
      </c>
      <c r="E11">
        <v>335121458.75464302</v>
      </c>
      <c r="F11">
        <v>28940760</v>
      </c>
      <c r="G11">
        <v>0</v>
      </c>
    </row>
    <row r="12" spans="1:18" x14ac:dyDescent="0.25">
      <c r="A12" t="s">
        <v>21</v>
      </c>
      <c r="B12">
        <f t="shared" si="0"/>
        <v>6166</v>
      </c>
      <c r="C12">
        <v>0</v>
      </c>
      <c r="D12">
        <v>288</v>
      </c>
      <c r="E12">
        <v>335501312.41433698</v>
      </c>
      <c r="F12">
        <v>28940760</v>
      </c>
      <c r="G12">
        <v>0</v>
      </c>
    </row>
    <row r="13" spans="1:18" x14ac:dyDescent="0.25">
      <c r="A13" t="s">
        <v>22</v>
      </c>
      <c r="B13">
        <f t="shared" si="0"/>
        <v>6454</v>
      </c>
      <c r="C13">
        <v>0</v>
      </c>
      <c r="D13">
        <v>288</v>
      </c>
      <c r="E13">
        <v>335878489.48152</v>
      </c>
      <c r="F13">
        <v>28940760</v>
      </c>
      <c r="G13">
        <v>0</v>
      </c>
    </row>
    <row r="14" spans="1:18" x14ac:dyDescent="0.25">
      <c r="A14" t="s">
        <v>23</v>
      </c>
      <c r="B14">
        <f t="shared" si="0"/>
        <v>6742</v>
      </c>
      <c r="C14">
        <v>0</v>
      </c>
      <c r="D14">
        <v>288</v>
      </c>
      <c r="E14">
        <v>336344694.24821001</v>
      </c>
      <c r="F14">
        <v>28940760</v>
      </c>
      <c r="G14">
        <v>0</v>
      </c>
    </row>
    <row r="15" spans="1:18" x14ac:dyDescent="0.25">
      <c r="A15" t="s">
        <v>24</v>
      </c>
      <c r="B15">
        <f t="shared" si="0"/>
        <v>7030</v>
      </c>
      <c r="C15">
        <v>0</v>
      </c>
      <c r="D15">
        <v>288</v>
      </c>
      <c r="E15">
        <v>336803176.63133699</v>
      </c>
      <c r="F15">
        <v>28940760</v>
      </c>
      <c r="G15">
        <v>0</v>
      </c>
    </row>
    <row r="16" spans="1:18" x14ac:dyDescent="0.25">
      <c r="A16" t="s">
        <v>25</v>
      </c>
      <c r="B16">
        <f t="shared" si="0"/>
        <v>7080</v>
      </c>
      <c r="C16">
        <v>0</v>
      </c>
      <c r="D16">
        <v>50</v>
      </c>
      <c r="E16">
        <v>160900623.06280601</v>
      </c>
      <c r="F16">
        <v>37000000</v>
      </c>
      <c r="G16">
        <v>0</v>
      </c>
    </row>
    <row r="17" spans="1:7" x14ac:dyDescent="0.25">
      <c r="A17" t="s">
        <v>29</v>
      </c>
      <c r="B17">
        <f t="shared" si="0"/>
        <v>7130</v>
      </c>
      <c r="C17">
        <v>0</v>
      </c>
      <c r="D17">
        <v>50</v>
      </c>
      <c r="E17">
        <v>160919134.73813999</v>
      </c>
      <c r="F17">
        <v>37000000</v>
      </c>
      <c r="G17">
        <v>0</v>
      </c>
    </row>
    <row r="18" spans="1:7" x14ac:dyDescent="0.25">
      <c r="A18" t="s">
        <v>30</v>
      </c>
      <c r="B18">
        <f t="shared" si="0"/>
        <v>7180</v>
      </c>
      <c r="C18">
        <v>0</v>
      </c>
      <c r="D18">
        <v>50</v>
      </c>
      <c r="E18">
        <v>160938484.15232801</v>
      </c>
      <c r="F18">
        <v>37000000</v>
      </c>
      <c r="G18">
        <v>0</v>
      </c>
    </row>
    <row r="19" spans="1:7" x14ac:dyDescent="0.25">
      <c r="A19" t="s">
        <v>31</v>
      </c>
      <c r="B19">
        <f t="shared" si="0"/>
        <v>7230</v>
      </c>
      <c r="C19">
        <v>0</v>
      </c>
      <c r="D19">
        <v>50</v>
      </c>
      <c r="E19">
        <v>160958752.02527899</v>
      </c>
      <c r="F19">
        <v>37000000</v>
      </c>
      <c r="G19">
        <v>0</v>
      </c>
    </row>
    <row r="20" spans="1:7" x14ac:dyDescent="0.25">
      <c r="A20" t="s">
        <v>32</v>
      </c>
      <c r="B20">
        <f t="shared" si="0"/>
        <v>7280</v>
      </c>
      <c r="C20">
        <v>0</v>
      </c>
      <c r="D20">
        <v>50</v>
      </c>
      <c r="E20">
        <v>160979070.93625599</v>
      </c>
      <c r="F20">
        <v>37000000</v>
      </c>
      <c r="G20">
        <v>0</v>
      </c>
    </row>
    <row r="21" spans="1:7" x14ac:dyDescent="0.25">
      <c r="A21" t="s">
        <v>33</v>
      </c>
      <c r="B21">
        <f t="shared" si="0"/>
        <v>7330</v>
      </c>
      <c r="C21">
        <v>0</v>
      </c>
      <c r="D21">
        <v>50</v>
      </c>
      <c r="E21">
        <v>160999377.907837</v>
      </c>
      <c r="F21">
        <v>37000000</v>
      </c>
      <c r="G21">
        <v>0</v>
      </c>
    </row>
    <row r="22" spans="1:7" x14ac:dyDescent="0.25">
      <c r="A22" t="s">
        <v>34</v>
      </c>
      <c r="B22">
        <f t="shared" si="0"/>
        <v>7380</v>
      </c>
      <c r="C22">
        <v>0</v>
      </c>
      <c r="D22">
        <v>50</v>
      </c>
      <c r="E22">
        <v>161019583.849709</v>
      </c>
      <c r="F22">
        <v>37000000</v>
      </c>
      <c r="G22">
        <v>0</v>
      </c>
    </row>
    <row r="23" spans="1:7" x14ac:dyDescent="0.25">
      <c r="A23" t="s">
        <v>35</v>
      </c>
      <c r="B23">
        <f t="shared" si="0"/>
        <v>7420</v>
      </c>
      <c r="C23">
        <v>0</v>
      </c>
      <c r="D23">
        <v>40</v>
      </c>
      <c r="E23">
        <v>128831751.411606</v>
      </c>
      <c r="F23">
        <v>29600000</v>
      </c>
      <c r="G23">
        <v>0</v>
      </c>
    </row>
    <row r="24" spans="1:7" x14ac:dyDescent="0.25">
      <c r="A24" t="s">
        <v>36</v>
      </c>
      <c r="B24">
        <f t="shared" si="0"/>
        <v>7460</v>
      </c>
      <c r="C24">
        <v>0</v>
      </c>
      <c r="D24">
        <v>40</v>
      </c>
      <c r="E24">
        <v>128847755.721893</v>
      </c>
      <c r="F24">
        <v>29600000</v>
      </c>
      <c r="G24">
        <v>0</v>
      </c>
    </row>
    <row r="25" spans="1:7" x14ac:dyDescent="0.25">
      <c r="A25" t="s">
        <v>37</v>
      </c>
      <c r="B25">
        <f t="shared" si="0"/>
        <v>7500</v>
      </c>
      <c r="C25">
        <v>0</v>
      </c>
      <c r="D25">
        <v>40</v>
      </c>
      <c r="E25">
        <v>128863680.40874501</v>
      </c>
      <c r="F25">
        <v>29600000</v>
      </c>
      <c r="G25">
        <v>0</v>
      </c>
    </row>
    <row r="26" spans="1:7" x14ac:dyDescent="0.25">
      <c r="A26" t="s">
        <v>38</v>
      </c>
      <c r="B26">
        <f t="shared" si="0"/>
        <v>7540</v>
      </c>
      <c r="C26">
        <v>0</v>
      </c>
      <c r="D26">
        <v>40</v>
      </c>
      <c r="E26">
        <v>128879525.86830001</v>
      </c>
      <c r="F26">
        <v>29600000</v>
      </c>
      <c r="G26">
        <v>0</v>
      </c>
    </row>
    <row r="27" spans="1:7" x14ac:dyDescent="0.25">
      <c r="A27" t="s">
        <v>39</v>
      </c>
      <c r="B27">
        <f t="shared" si="0"/>
        <v>7580</v>
      </c>
      <c r="C27">
        <v>0</v>
      </c>
      <c r="D27">
        <v>40</v>
      </c>
      <c r="E27">
        <v>128895292.49472301</v>
      </c>
      <c r="F27">
        <v>29600000</v>
      </c>
      <c r="G27">
        <v>0</v>
      </c>
    </row>
    <row r="28" spans="1:7" x14ac:dyDescent="0.25">
      <c r="A28" t="s">
        <v>40</v>
      </c>
      <c r="B28">
        <f t="shared" si="0"/>
        <v>7620</v>
      </c>
      <c r="C28">
        <v>0</v>
      </c>
      <c r="D28">
        <v>40</v>
      </c>
      <c r="E28">
        <v>128910980.680218</v>
      </c>
      <c r="F28">
        <v>29600000</v>
      </c>
      <c r="G28">
        <v>0</v>
      </c>
    </row>
    <row r="29" spans="1:7" x14ac:dyDescent="0.25">
      <c r="A29" t="s">
        <v>41</v>
      </c>
      <c r="B29">
        <f t="shared" si="0"/>
        <v>7660</v>
      </c>
      <c r="C29">
        <v>0</v>
      </c>
      <c r="D29">
        <v>40</v>
      </c>
      <c r="E29">
        <v>128926590.81503899</v>
      </c>
      <c r="F29">
        <v>29600000</v>
      </c>
      <c r="G29">
        <v>0</v>
      </c>
    </row>
    <row r="30" spans="1:7" x14ac:dyDescent="0.25">
      <c r="A30" t="s">
        <v>42</v>
      </c>
      <c r="B30">
        <f t="shared" si="0"/>
        <v>7870</v>
      </c>
      <c r="C30">
        <v>0</v>
      </c>
      <c r="D30">
        <v>210</v>
      </c>
      <c r="E30">
        <v>491322987.11031801</v>
      </c>
      <c r="F30">
        <v>99000000</v>
      </c>
      <c r="G30">
        <v>0</v>
      </c>
    </row>
    <row r="31" spans="1:7" x14ac:dyDescent="0.25">
      <c r="A31" t="s">
        <v>45</v>
      </c>
      <c r="B31">
        <f t="shared" si="0"/>
        <v>8080</v>
      </c>
      <c r="C31">
        <v>0</v>
      </c>
      <c r="D31">
        <v>210</v>
      </c>
      <c r="E31">
        <v>491395628.005099</v>
      </c>
      <c r="F31">
        <v>99000000</v>
      </c>
      <c r="G31">
        <v>0</v>
      </c>
    </row>
    <row r="32" spans="1:7" x14ac:dyDescent="0.25">
      <c r="A32" t="s">
        <v>46</v>
      </c>
      <c r="B32">
        <f t="shared" si="0"/>
        <v>8290</v>
      </c>
      <c r="C32">
        <v>0</v>
      </c>
      <c r="D32">
        <v>210</v>
      </c>
      <c r="E32">
        <v>491468452.36840498</v>
      </c>
      <c r="F32">
        <v>99000000</v>
      </c>
      <c r="G32">
        <v>0</v>
      </c>
    </row>
    <row r="33" spans="1:7" x14ac:dyDescent="0.25">
      <c r="A33" t="s">
        <v>47</v>
      </c>
      <c r="B33">
        <f t="shared" si="0"/>
        <v>8500</v>
      </c>
      <c r="C33">
        <v>0</v>
      </c>
      <c r="D33">
        <v>210</v>
      </c>
      <c r="E33">
        <v>491543502.80948001</v>
      </c>
      <c r="F33">
        <v>99000000</v>
      </c>
      <c r="G33">
        <v>0</v>
      </c>
    </row>
    <row r="34" spans="1:7" x14ac:dyDescent="0.25">
      <c r="A34" t="s">
        <v>48</v>
      </c>
      <c r="B34">
        <f t="shared" si="0"/>
        <v>8710</v>
      </c>
      <c r="C34">
        <v>0</v>
      </c>
      <c r="D34">
        <v>210</v>
      </c>
      <c r="E34">
        <v>491695831.77202702</v>
      </c>
      <c r="F34">
        <v>99000000</v>
      </c>
      <c r="G34">
        <v>0</v>
      </c>
    </row>
    <row r="35" spans="1:7" x14ac:dyDescent="0.25">
      <c r="A35" t="s">
        <v>49</v>
      </c>
      <c r="B35">
        <f t="shared" si="0"/>
        <v>8920</v>
      </c>
      <c r="C35">
        <v>0</v>
      </c>
      <c r="D35">
        <v>210</v>
      </c>
      <c r="E35">
        <v>491770993.62250298</v>
      </c>
      <c r="F35">
        <v>99000000</v>
      </c>
      <c r="G35">
        <v>0</v>
      </c>
    </row>
    <row r="36" spans="1:7" x14ac:dyDescent="0.25">
      <c r="A36" t="s">
        <v>50</v>
      </c>
      <c r="B36">
        <f t="shared" si="0"/>
        <v>9200</v>
      </c>
      <c r="C36">
        <v>0</v>
      </c>
      <c r="D36">
        <v>280</v>
      </c>
      <c r="E36">
        <v>655793879.27235401</v>
      </c>
      <c r="F36">
        <v>132000000</v>
      </c>
      <c r="G36">
        <v>0</v>
      </c>
    </row>
    <row r="37" spans="1:7" x14ac:dyDescent="0.25">
      <c r="A37" t="s">
        <v>51</v>
      </c>
      <c r="B37">
        <f t="shared" si="0"/>
        <v>9410</v>
      </c>
      <c r="C37">
        <v>0</v>
      </c>
      <c r="D37">
        <v>210</v>
      </c>
      <c r="E37">
        <v>491919086.67192101</v>
      </c>
      <c r="F37">
        <v>99000000</v>
      </c>
      <c r="G37">
        <v>0</v>
      </c>
    </row>
    <row r="38" spans="1:7" x14ac:dyDescent="0.25">
      <c r="A38" t="s">
        <v>52</v>
      </c>
      <c r="B38">
        <f t="shared" si="0"/>
        <v>9690</v>
      </c>
      <c r="C38">
        <v>0</v>
      </c>
      <c r="D38">
        <v>280</v>
      </c>
      <c r="E38">
        <v>655940867.45904303</v>
      </c>
      <c r="F38">
        <v>132000000</v>
      </c>
      <c r="G38">
        <v>0</v>
      </c>
    </row>
    <row r="39" spans="1:7" x14ac:dyDescent="0.25">
      <c r="A39" t="s">
        <v>53</v>
      </c>
      <c r="B39">
        <f t="shared" si="0"/>
        <v>9970</v>
      </c>
      <c r="C39">
        <v>0</v>
      </c>
      <c r="D39">
        <v>280</v>
      </c>
      <c r="E39">
        <v>655989376.80877602</v>
      </c>
      <c r="F39">
        <v>132000000</v>
      </c>
      <c r="G39">
        <v>0</v>
      </c>
    </row>
    <row r="40" spans="1:7" x14ac:dyDescent="0.25">
      <c r="A40" t="s">
        <v>54</v>
      </c>
      <c r="B40">
        <f t="shared" si="0"/>
        <v>11810</v>
      </c>
      <c r="C40">
        <v>0</v>
      </c>
      <c r="D40">
        <v>1840</v>
      </c>
      <c r="E40">
        <v>44696812.278407201</v>
      </c>
      <c r="F40">
        <v>15785895.603436099</v>
      </c>
      <c r="G40">
        <v>0</v>
      </c>
    </row>
    <row r="41" spans="1:7" x14ac:dyDescent="0.25">
      <c r="A41" t="s">
        <v>57</v>
      </c>
      <c r="B41">
        <f t="shared" si="0"/>
        <v>13650</v>
      </c>
      <c r="C41">
        <v>0</v>
      </c>
      <c r="D41">
        <v>1840</v>
      </c>
      <c r="E41">
        <v>44706179.992254503</v>
      </c>
      <c r="F41">
        <v>15785895.603436099</v>
      </c>
      <c r="G41">
        <v>0</v>
      </c>
    </row>
    <row r="42" spans="1:7" x14ac:dyDescent="0.25">
      <c r="A42" t="s">
        <v>58</v>
      </c>
      <c r="B42">
        <f t="shared" si="0"/>
        <v>15490</v>
      </c>
      <c r="C42">
        <v>0</v>
      </c>
      <c r="D42">
        <v>1840</v>
      </c>
      <c r="E42">
        <v>44724011.508370899</v>
      </c>
      <c r="F42">
        <v>15785895.603436099</v>
      </c>
      <c r="G42">
        <v>0</v>
      </c>
    </row>
    <row r="43" spans="1:7" x14ac:dyDescent="0.25">
      <c r="A43" t="s">
        <v>59</v>
      </c>
      <c r="B43">
        <f t="shared" si="0"/>
        <v>17330</v>
      </c>
      <c r="C43">
        <v>0</v>
      </c>
      <c r="D43">
        <v>1840</v>
      </c>
      <c r="E43">
        <v>44745020.486182198</v>
      </c>
      <c r="F43">
        <v>15785895.603436099</v>
      </c>
      <c r="G43">
        <v>0</v>
      </c>
    </row>
    <row r="44" spans="1:7" x14ac:dyDescent="0.25">
      <c r="A44" t="s">
        <v>60</v>
      </c>
      <c r="B44">
        <f t="shared" si="0"/>
        <v>19170</v>
      </c>
      <c r="C44">
        <v>0</v>
      </c>
      <c r="D44">
        <v>1840</v>
      </c>
      <c r="E44">
        <v>44774895.647002503</v>
      </c>
      <c r="F44">
        <v>15785895.603436099</v>
      </c>
      <c r="G44">
        <v>0</v>
      </c>
    </row>
    <row r="45" spans="1:7" x14ac:dyDescent="0.25">
      <c r="A45" t="s">
        <v>61</v>
      </c>
      <c r="B45">
        <f t="shared" si="0"/>
        <v>21010</v>
      </c>
      <c r="C45">
        <v>0</v>
      </c>
      <c r="D45">
        <v>1840</v>
      </c>
      <c r="E45">
        <v>44796249.421085604</v>
      </c>
      <c r="F45">
        <v>15785895.603436099</v>
      </c>
      <c r="G45">
        <v>0</v>
      </c>
    </row>
    <row r="46" spans="1:7" x14ac:dyDescent="0.25">
      <c r="A46" t="s">
        <v>62</v>
      </c>
      <c r="B46">
        <f t="shared" si="0"/>
        <v>21250</v>
      </c>
      <c r="C46">
        <v>0</v>
      </c>
      <c r="D46">
        <v>240</v>
      </c>
      <c r="E46">
        <v>22630339.281512398</v>
      </c>
      <c r="F46">
        <v>855000</v>
      </c>
      <c r="G46">
        <v>0</v>
      </c>
    </row>
    <row r="47" spans="1:7" x14ac:dyDescent="0.25">
      <c r="A47" t="s">
        <v>63</v>
      </c>
      <c r="B47">
        <f t="shared" si="0"/>
        <v>21570</v>
      </c>
      <c r="C47">
        <v>0</v>
      </c>
      <c r="D47">
        <v>320</v>
      </c>
      <c r="E47">
        <v>30173785.7086832</v>
      </c>
      <c r="F47">
        <v>1140000</v>
      </c>
      <c r="G47">
        <v>0</v>
      </c>
    </row>
    <row r="48" spans="1:7" x14ac:dyDescent="0.25">
      <c r="A48" t="s">
        <v>64</v>
      </c>
      <c r="B48">
        <f t="shared" si="0"/>
        <v>21890</v>
      </c>
      <c r="C48">
        <v>0</v>
      </c>
      <c r="D48">
        <v>320</v>
      </c>
      <c r="E48">
        <v>134738557.56361401</v>
      </c>
      <c r="F48">
        <v>44466520</v>
      </c>
      <c r="G48">
        <v>0</v>
      </c>
    </row>
    <row r="49" spans="1:7" x14ac:dyDescent="0.25">
      <c r="A49" t="s">
        <v>65</v>
      </c>
      <c r="B49">
        <f t="shared" si="0"/>
        <v>23730</v>
      </c>
      <c r="C49">
        <v>12491.1066616846</v>
      </c>
      <c r="D49">
        <v>1840</v>
      </c>
      <c r="E49">
        <v>45178934.467713296</v>
      </c>
      <c r="F49">
        <v>15785895.603436099</v>
      </c>
      <c r="G49">
        <v>52376675.121776901</v>
      </c>
    </row>
  </sheetData>
  <autoFilter ref="B1:G1" xr:uid="{6EEE9D0C-46B4-464E-95C7-B3C0492BC655}">
    <sortState xmlns:xlrd2="http://schemas.microsoft.com/office/spreadsheetml/2017/richdata2" ref="B2:G49">
      <sortCondition ref="C1"/>
    </sortState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50807-222B-4A6A-81F9-568E46BC1376}">
  <dimension ref="A1:J49"/>
  <sheetViews>
    <sheetView workbookViewId="0">
      <selection activeCell="P39" sqref="P39"/>
    </sheetView>
  </sheetViews>
  <sheetFormatPr defaultRowHeight="15" x14ac:dyDescent="0.25"/>
  <sheetData>
    <row r="1" spans="1:10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H1" t="s">
        <v>66</v>
      </c>
    </row>
    <row r="2" spans="1:10" x14ac:dyDescent="0.25">
      <c r="A2" t="s">
        <v>752</v>
      </c>
      <c r="B2">
        <v>21578.944328257799</v>
      </c>
      <c r="C2">
        <v>920</v>
      </c>
      <c r="D2">
        <v>25452229.82099</v>
      </c>
      <c r="E2">
        <v>7892947.8017180804</v>
      </c>
      <c r="F2">
        <v>37411910.801269203</v>
      </c>
      <c r="H2" t="s">
        <v>3</v>
      </c>
      <c r="I2" t="s">
        <v>4</v>
      </c>
      <c r="J2" t="s">
        <v>146</v>
      </c>
    </row>
    <row r="3" spans="1:10" x14ac:dyDescent="0.25">
      <c r="A3" t="s">
        <v>755</v>
      </c>
      <c r="B3">
        <v>2916.3072288755302</v>
      </c>
      <c r="C3">
        <v>160</v>
      </c>
      <c r="D3">
        <v>19266080.685995601</v>
      </c>
      <c r="E3">
        <v>570000</v>
      </c>
      <c r="F3">
        <v>19162689.842615701</v>
      </c>
      <c r="H3" t="s">
        <v>6</v>
      </c>
      <c r="I3">
        <v>3808.61673509397</v>
      </c>
      <c r="J3">
        <v>0</v>
      </c>
    </row>
    <row r="4" spans="1:10" x14ac:dyDescent="0.25">
      <c r="A4" t="s">
        <v>21</v>
      </c>
      <c r="B4">
        <v>0</v>
      </c>
      <c r="C4">
        <v>288</v>
      </c>
      <c r="D4">
        <v>333615126.36341399</v>
      </c>
      <c r="E4">
        <v>28940760</v>
      </c>
      <c r="F4">
        <v>0</v>
      </c>
      <c r="H4" t="s">
        <v>9</v>
      </c>
      <c r="I4">
        <v>10156.3112935839</v>
      </c>
      <c r="J4">
        <v>0</v>
      </c>
    </row>
    <row r="5" spans="1:10" x14ac:dyDescent="0.25">
      <c r="A5" t="s">
        <v>22</v>
      </c>
      <c r="B5">
        <v>0</v>
      </c>
      <c r="C5">
        <v>288</v>
      </c>
      <c r="D5">
        <v>333981815.01873499</v>
      </c>
      <c r="E5">
        <v>28940760</v>
      </c>
      <c r="F5">
        <v>0</v>
      </c>
      <c r="H5" t="s">
        <v>147</v>
      </c>
      <c r="I5">
        <v>12378.004389055401</v>
      </c>
      <c r="J5">
        <v>0</v>
      </c>
    </row>
    <row r="6" spans="1:10" x14ac:dyDescent="0.25">
      <c r="A6" t="s">
        <v>23</v>
      </c>
      <c r="B6">
        <v>0</v>
      </c>
      <c r="C6">
        <v>288</v>
      </c>
      <c r="D6">
        <v>334346035.17577201</v>
      </c>
      <c r="E6">
        <v>28940760</v>
      </c>
      <c r="F6">
        <v>0</v>
      </c>
      <c r="H6" t="s">
        <v>8</v>
      </c>
      <c r="I6">
        <v>14917.0822124514</v>
      </c>
      <c r="J6">
        <v>0</v>
      </c>
    </row>
    <row r="7" spans="1:10" x14ac:dyDescent="0.25">
      <c r="A7" t="s">
        <v>24</v>
      </c>
      <c r="B7">
        <v>0</v>
      </c>
      <c r="C7">
        <v>288</v>
      </c>
      <c r="D7">
        <v>334796146.51669699</v>
      </c>
      <c r="E7">
        <v>28940760</v>
      </c>
      <c r="F7">
        <v>0</v>
      </c>
      <c r="H7" t="s">
        <v>7</v>
      </c>
      <c r="I7">
        <v>25073.3935060353</v>
      </c>
      <c r="J7">
        <v>0</v>
      </c>
    </row>
    <row r="8" spans="1:10" x14ac:dyDescent="0.25">
      <c r="A8" t="s">
        <v>25</v>
      </c>
      <c r="B8">
        <v>0</v>
      </c>
      <c r="C8">
        <v>288</v>
      </c>
      <c r="D8">
        <v>335240102.52954203</v>
      </c>
      <c r="E8">
        <v>28940760</v>
      </c>
      <c r="F8">
        <v>0</v>
      </c>
      <c r="H8" t="s">
        <v>5</v>
      </c>
      <c r="I8">
        <v>28882.010241129301</v>
      </c>
      <c r="J8">
        <v>0</v>
      </c>
    </row>
    <row r="9" spans="1:10" x14ac:dyDescent="0.25">
      <c r="A9" t="s">
        <v>26</v>
      </c>
      <c r="B9">
        <v>0</v>
      </c>
      <c r="C9">
        <v>10</v>
      </c>
      <c r="D9">
        <v>30360198.550228398</v>
      </c>
      <c r="E9">
        <v>7400000</v>
      </c>
      <c r="F9">
        <v>0</v>
      </c>
    </row>
    <row r="10" spans="1:10" x14ac:dyDescent="0.25">
      <c r="A10" t="s">
        <v>27</v>
      </c>
      <c r="B10">
        <v>0</v>
      </c>
      <c r="C10">
        <v>50</v>
      </c>
      <c r="D10">
        <v>151817749.0451</v>
      </c>
      <c r="E10">
        <v>37000000</v>
      </c>
      <c r="F10">
        <v>0</v>
      </c>
    </row>
    <row r="11" spans="1:10" x14ac:dyDescent="0.25">
      <c r="A11" t="s">
        <v>28</v>
      </c>
      <c r="B11">
        <v>0</v>
      </c>
      <c r="C11">
        <v>50</v>
      </c>
      <c r="D11">
        <v>151836343.40538701</v>
      </c>
      <c r="E11">
        <v>37000000</v>
      </c>
      <c r="F11">
        <v>0</v>
      </c>
    </row>
    <row r="12" spans="1:10" x14ac:dyDescent="0.25">
      <c r="A12" t="s">
        <v>29</v>
      </c>
      <c r="B12">
        <v>0</v>
      </c>
      <c r="C12">
        <v>50</v>
      </c>
      <c r="D12">
        <v>151855790.440341</v>
      </c>
      <c r="E12">
        <v>37000000</v>
      </c>
      <c r="F12">
        <v>0</v>
      </c>
    </row>
    <row r="13" spans="1:10" x14ac:dyDescent="0.25">
      <c r="A13" t="s">
        <v>30</v>
      </c>
      <c r="B13">
        <v>0</v>
      </c>
      <c r="C13">
        <v>50</v>
      </c>
      <c r="D13">
        <v>151875889.12572601</v>
      </c>
      <c r="E13">
        <v>37000000</v>
      </c>
      <c r="F13">
        <v>0</v>
      </c>
    </row>
    <row r="14" spans="1:10" x14ac:dyDescent="0.25">
      <c r="A14" t="s">
        <v>31</v>
      </c>
      <c r="B14">
        <v>0</v>
      </c>
      <c r="C14">
        <v>50</v>
      </c>
      <c r="D14">
        <v>151895984.731659</v>
      </c>
      <c r="E14">
        <v>37000000</v>
      </c>
      <c r="F14">
        <v>0</v>
      </c>
    </row>
    <row r="15" spans="1:10" x14ac:dyDescent="0.25">
      <c r="A15" t="s">
        <v>32</v>
      </c>
      <c r="B15">
        <v>0</v>
      </c>
      <c r="C15">
        <v>50</v>
      </c>
      <c r="D15">
        <v>151915990.11951801</v>
      </c>
      <c r="E15">
        <v>37000000</v>
      </c>
      <c r="F15">
        <v>0</v>
      </c>
    </row>
    <row r="16" spans="1:10" x14ac:dyDescent="0.25">
      <c r="A16" t="s">
        <v>33</v>
      </c>
      <c r="B16">
        <v>0</v>
      </c>
      <c r="C16">
        <v>50</v>
      </c>
      <c r="D16">
        <v>151935895.978084</v>
      </c>
      <c r="E16">
        <v>37000000</v>
      </c>
      <c r="F16">
        <v>0</v>
      </c>
    </row>
    <row r="17" spans="1:6" x14ac:dyDescent="0.25">
      <c r="A17" t="s">
        <v>34</v>
      </c>
      <c r="B17">
        <v>0</v>
      </c>
      <c r="C17">
        <v>50</v>
      </c>
      <c r="D17">
        <v>151955702.80252701</v>
      </c>
      <c r="E17">
        <v>37000000</v>
      </c>
      <c r="F17">
        <v>0</v>
      </c>
    </row>
    <row r="18" spans="1:6" x14ac:dyDescent="0.25">
      <c r="A18" t="s">
        <v>35</v>
      </c>
      <c r="B18">
        <v>0</v>
      </c>
      <c r="C18">
        <v>50</v>
      </c>
      <c r="D18">
        <v>151975411.085556</v>
      </c>
      <c r="E18">
        <v>37000000</v>
      </c>
      <c r="F18">
        <v>0</v>
      </c>
    </row>
    <row r="19" spans="1:6" x14ac:dyDescent="0.25">
      <c r="A19" t="s">
        <v>36</v>
      </c>
      <c r="B19">
        <v>0</v>
      </c>
      <c r="C19">
        <v>40</v>
      </c>
      <c r="D19">
        <v>121596017.05394</v>
      </c>
      <c r="E19">
        <v>29600000</v>
      </c>
      <c r="F19">
        <v>0</v>
      </c>
    </row>
    <row r="20" spans="1:6" x14ac:dyDescent="0.25">
      <c r="A20" t="s">
        <v>37</v>
      </c>
      <c r="B20">
        <v>0</v>
      </c>
      <c r="C20">
        <v>40</v>
      </c>
      <c r="D20">
        <v>121611627.188761</v>
      </c>
      <c r="E20">
        <v>29600000</v>
      </c>
      <c r="F20">
        <v>0</v>
      </c>
    </row>
    <row r="21" spans="1:6" x14ac:dyDescent="0.25">
      <c r="A21" t="s">
        <v>38</v>
      </c>
      <c r="B21">
        <v>0</v>
      </c>
      <c r="C21">
        <v>40</v>
      </c>
      <c r="D21">
        <v>121627159.66122</v>
      </c>
      <c r="E21">
        <v>29600000</v>
      </c>
      <c r="F21">
        <v>0</v>
      </c>
    </row>
    <row r="22" spans="1:6" x14ac:dyDescent="0.25">
      <c r="A22" t="s">
        <v>39</v>
      </c>
      <c r="B22">
        <v>0</v>
      </c>
      <c r="C22">
        <v>40</v>
      </c>
      <c r="D22">
        <v>121642614.857696</v>
      </c>
      <c r="E22">
        <v>29600000</v>
      </c>
      <c r="F22">
        <v>0</v>
      </c>
    </row>
    <row r="23" spans="1:6" x14ac:dyDescent="0.25">
      <c r="A23" t="s">
        <v>40</v>
      </c>
      <c r="B23">
        <v>0</v>
      </c>
      <c r="C23">
        <v>40</v>
      </c>
      <c r="D23">
        <v>121657993.16264801</v>
      </c>
      <c r="E23">
        <v>29600000</v>
      </c>
      <c r="F23">
        <v>0</v>
      </c>
    </row>
    <row r="24" spans="1:6" x14ac:dyDescent="0.25">
      <c r="A24" t="s">
        <v>41</v>
      </c>
      <c r="B24">
        <v>0</v>
      </c>
      <c r="C24">
        <v>40</v>
      </c>
      <c r="D24">
        <v>121673294.95862</v>
      </c>
      <c r="E24">
        <v>29600000</v>
      </c>
      <c r="F24">
        <v>0</v>
      </c>
    </row>
    <row r="25" spans="1:6" x14ac:dyDescent="0.25">
      <c r="A25" t="s">
        <v>42</v>
      </c>
      <c r="B25">
        <v>0</v>
      </c>
      <c r="C25">
        <v>40</v>
      </c>
      <c r="D25">
        <v>121688520.62625401</v>
      </c>
      <c r="E25">
        <v>29600000</v>
      </c>
      <c r="F25">
        <v>0</v>
      </c>
    </row>
    <row r="26" spans="1:6" x14ac:dyDescent="0.25">
      <c r="A26" t="s">
        <v>43</v>
      </c>
      <c r="B26">
        <v>0</v>
      </c>
      <c r="C26">
        <v>210</v>
      </c>
      <c r="D26">
        <v>488674569.82199901</v>
      </c>
      <c r="E26">
        <v>99000000</v>
      </c>
      <c r="F26">
        <v>0</v>
      </c>
    </row>
    <row r="27" spans="1:6" x14ac:dyDescent="0.25">
      <c r="A27" t="s">
        <v>44</v>
      </c>
      <c r="B27">
        <v>0</v>
      </c>
      <c r="C27">
        <v>210</v>
      </c>
      <c r="D27">
        <v>488746243.06094801</v>
      </c>
      <c r="E27">
        <v>99000000</v>
      </c>
      <c r="F27">
        <v>0</v>
      </c>
    </row>
    <row r="28" spans="1:6" x14ac:dyDescent="0.25">
      <c r="A28" t="s">
        <v>45</v>
      </c>
      <c r="B28">
        <v>0</v>
      </c>
      <c r="C28">
        <v>210</v>
      </c>
      <c r="D28">
        <v>488818026.30457997</v>
      </c>
      <c r="E28">
        <v>99000000</v>
      </c>
      <c r="F28">
        <v>0</v>
      </c>
    </row>
    <row r="29" spans="1:6" x14ac:dyDescent="0.25">
      <c r="A29" t="s">
        <v>46</v>
      </c>
      <c r="B29">
        <v>0</v>
      </c>
      <c r="C29">
        <v>210</v>
      </c>
      <c r="D29">
        <v>488890240.45747203</v>
      </c>
      <c r="E29">
        <v>99000000</v>
      </c>
      <c r="F29">
        <v>0</v>
      </c>
    </row>
    <row r="30" spans="1:6" x14ac:dyDescent="0.25">
      <c r="A30" t="s">
        <v>47</v>
      </c>
      <c r="B30">
        <v>0</v>
      </c>
      <c r="C30">
        <v>210</v>
      </c>
      <c r="D30">
        <v>488964727.24180102</v>
      </c>
      <c r="E30">
        <v>99000000</v>
      </c>
      <c r="F30">
        <v>0</v>
      </c>
    </row>
    <row r="31" spans="1:6" x14ac:dyDescent="0.25">
      <c r="A31" t="s">
        <v>48</v>
      </c>
      <c r="B31">
        <v>0</v>
      </c>
      <c r="C31">
        <v>210</v>
      </c>
      <c r="D31">
        <v>489040171.29977399</v>
      </c>
      <c r="E31">
        <v>99000000</v>
      </c>
      <c r="F31">
        <v>0</v>
      </c>
    </row>
    <row r="32" spans="1:6" x14ac:dyDescent="0.25">
      <c r="A32" t="s">
        <v>49</v>
      </c>
      <c r="B32">
        <v>0</v>
      </c>
      <c r="C32">
        <v>210</v>
      </c>
      <c r="D32">
        <v>489189004.814439</v>
      </c>
      <c r="E32">
        <v>99000000</v>
      </c>
      <c r="F32">
        <v>0</v>
      </c>
    </row>
    <row r="33" spans="1:6" x14ac:dyDescent="0.25">
      <c r="A33" t="s">
        <v>50</v>
      </c>
      <c r="B33">
        <v>0</v>
      </c>
      <c r="C33">
        <v>210</v>
      </c>
      <c r="D33">
        <v>489262315.478773</v>
      </c>
      <c r="E33">
        <v>99000000</v>
      </c>
      <c r="F33">
        <v>0</v>
      </c>
    </row>
    <row r="34" spans="1:6" x14ac:dyDescent="0.25">
      <c r="A34" t="s">
        <v>51</v>
      </c>
      <c r="B34">
        <v>0</v>
      </c>
      <c r="C34">
        <v>280</v>
      </c>
      <c r="D34">
        <v>652446531.33111405</v>
      </c>
      <c r="E34">
        <v>132000000</v>
      </c>
      <c r="F34">
        <v>0</v>
      </c>
    </row>
    <row r="35" spans="1:6" x14ac:dyDescent="0.25">
      <c r="A35" t="s">
        <v>52</v>
      </c>
      <c r="B35">
        <v>0</v>
      </c>
      <c r="C35">
        <v>210</v>
      </c>
      <c r="D35">
        <v>489406761.09536302</v>
      </c>
      <c r="E35">
        <v>99000000</v>
      </c>
      <c r="F35">
        <v>0</v>
      </c>
    </row>
    <row r="36" spans="1:6" x14ac:dyDescent="0.25">
      <c r="A36" t="s">
        <v>53</v>
      </c>
      <c r="B36">
        <v>0</v>
      </c>
      <c r="C36">
        <v>280</v>
      </c>
      <c r="D36">
        <v>652589899.29700506</v>
      </c>
      <c r="E36">
        <v>132000000</v>
      </c>
      <c r="F36">
        <v>0</v>
      </c>
    </row>
    <row r="37" spans="1:6" x14ac:dyDescent="0.25">
      <c r="A37" t="s">
        <v>54</v>
      </c>
      <c r="B37">
        <v>0</v>
      </c>
      <c r="C37">
        <v>280</v>
      </c>
      <c r="D37">
        <v>652637213.89387596</v>
      </c>
      <c r="E37">
        <v>132000000</v>
      </c>
      <c r="F37">
        <v>0</v>
      </c>
    </row>
    <row r="38" spans="1:6" x14ac:dyDescent="0.25">
      <c r="A38" t="s">
        <v>75</v>
      </c>
      <c r="B38">
        <v>0</v>
      </c>
      <c r="C38">
        <v>1840</v>
      </c>
      <c r="D38">
        <v>50212175.157593504</v>
      </c>
      <c r="E38">
        <v>15785895.603436099</v>
      </c>
      <c r="F38">
        <v>0</v>
      </c>
    </row>
    <row r="39" spans="1:6" x14ac:dyDescent="0.25">
      <c r="A39" t="s">
        <v>55</v>
      </c>
      <c r="B39">
        <v>0</v>
      </c>
      <c r="C39">
        <v>1840</v>
      </c>
      <c r="D39">
        <v>50218927.334285803</v>
      </c>
      <c r="E39">
        <v>15785895.603436099</v>
      </c>
      <c r="F39">
        <v>0</v>
      </c>
    </row>
    <row r="40" spans="1:6" x14ac:dyDescent="0.25">
      <c r="A40" t="s">
        <v>56</v>
      </c>
      <c r="B40">
        <v>0</v>
      </c>
      <c r="C40">
        <v>1840</v>
      </c>
      <c r="D40">
        <v>50231024.286827303</v>
      </c>
      <c r="E40">
        <v>15785895.603436099</v>
      </c>
      <c r="F40">
        <v>0</v>
      </c>
    </row>
    <row r="41" spans="1:6" x14ac:dyDescent="0.25">
      <c r="A41" t="s">
        <v>57</v>
      </c>
      <c r="B41">
        <v>0</v>
      </c>
      <c r="C41">
        <v>1840</v>
      </c>
      <c r="D41">
        <v>50262778.463027097</v>
      </c>
      <c r="E41">
        <v>15785895.603436099</v>
      </c>
      <c r="F41">
        <v>0</v>
      </c>
    </row>
    <row r="42" spans="1:6" x14ac:dyDescent="0.25">
      <c r="A42" t="s">
        <v>58</v>
      </c>
      <c r="B42">
        <v>0</v>
      </c>
      <c r="C42">
        <v>1840</v>
      </c>
      <c r="D42">
        <v>50308153.701021403</v>
      </c>
      <c r="E42">
        <v>15785895.603436099</v>
      </c>
      <c r="F42">
        <v>0</v>
      </c>
    </row>
    <row r="43" spans="1:6" x14ac:dyDescent="0.25">
      <c r="A43" t="s">
        <v>59</v>
      </c>
      <c r="B43">
        <v>0</v>
      </c>
      <c r="C43">
        <v>1840</v>
      </c>
      <c r="D43">
        <v>50373451.2499258</v>
      </c>
      <c r="E43">
        <v>15785895.603436099</v>
      </c>
      <c r="F43">
        <v>0</v>
      </c>
    </row>
    <row r="44" spans="1:6" x14ac:dyDescent="0.25">
      <c r="A44" t="s">
        <v>60</v>
      </c>
      <c r="B44">
        <v>0</v>
      </c>
      <c r="C44">
        <v>1840</v>
      </c>
      <c r="D44">
        <v>50430405.679306097</v>
      </c>
      <c r="E44">
        <v>15785895.603436099</v>
      </c>
      <c r="F44">
        <v>0</v>
      </c>
    </row>
    <row r="45" spans="1:6" x14ac:dyDescent="0.25">
      <c r="A45" t="s">
        <v>61</v>
      </c>
      <c r="B45">
        <v>0</v>
      </c>
      <c r="C45">
        <v>1840</v>
      </c>
      <c r="D45">
        <v>50504795.569993198</v>
      </c>
      <c r="E45">
        <v>15785895.603436099</v>
      </c>
      <c r="F45">
        <v>0</v>
      </c>
    </row>
    <row r="46" spans="1:6" x14ac:dyDescent="0.25">
      <c r="A46" t="s">
        <v>62</v>
      </c>
      <c r="B46">
        <v>0</v>
      </c>
      <c r="C46">
        <v>1840</v>
      </c>
      <c r="D46">
        <v>50552620.645129502</v>
      </c>
      <c r="E46">
        <v>15785895.603436099</v>
      </c>
      <c r="F46">
        <v>0</v>
      </c>
    </row>
    <row r="47" spans="1:6" x14ac:dyDescent="0.25">
      <c r="A47" t="s">
        <v>63</v>
      </c>
      <c r="B47">
        <v>0</v>
      </c>
      <c r="C47">
        <v>240</v>
      </c>
      <c r="D47">
        <v>28899121.028993402</v>
      </c>
      <c r="E47">
        <v>855000</v>
      </c>
      <c r="F47">
        <v>0</v>
      </c>
    </row>
    <row r="48" spans="1:6" x14ac:dyDescent="0.25">
      <c r="A48" t="s">
        <v>64</v>
      </c>
      <c r="B48">
        <v>0</v>
      </c>
      <c r="C48">
        <v>320</v>
      </c>
      <c r="D48">
        <v>38532161.371991202</v>
      </c>
      <c r="E48">
        <v>1140000</v>
      </c>
      <c r="F48">
        <v>0</v>
      </c>
    </row>
    <row r="49" spans="1:6" x14ac:dyDescent="0.25">
      <c r="A49" t="s">
        <v>65</v>
      </c>
      <c r="B49">
        <v>0</v>
      </c>
      <c r="C49">
        <v>320</v>
      </c>
      <c r="D49">
        <v>135517774.28123799</v>
      </c>
      <c r="E49">
        <v>44466520</v>
      </c>
      <c r="F49">
        <v>0</v>
      </c>
    </row>
  </sheetData>
  <autoFilter ref="A1:F1" xr:uid="{C3750807-222B-4A6A-81F9-568E46BC1376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E2398-9B2A-4799-82C0-BB19C802DF77}">
  <dimension ref="A1:W51"/>
  <sheetViews>
    <sheetView zoomScaleNormal="100" workbookViewId="0">
      <selection activeCell="A4" sqref="A4"/>
    </sheetView>
  </sheetViews>
  <sheetFormatPr defaultRowHeight="15" x14ac:dyDescent="0.25"/>
  <cols>
    <col min="1" max="1" width="13.5703125" customWidth="1"/>
    <col min="2" max="2" width="29.7109375" customWidth="1"/>
    <col min="13" max="13" width="18.7109375" customWidth="1"/>
    <col min="14" max="14" width="30.42578125" customWidth="1"/>
  </cols>
  <sheetData>
    <row r="1" spans="1:23" x14ac:dyDescent="0.25">
      <c r="D1">
        <f>SUM(D3:D50)</f>
        <v>23430</v>
      </c>
      <c r="N1" t="s">
        <v>756</v>
      </c>
      <c r="P1">
        <f>SUM(P3:P51)</f>
        <v>23430</v>
      </c>
    </row>
    <row r="2" spans="1:23" x14ac:dyDescent="0.25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N2" t="s">
        <v>11</v>
      </c>
      <c r="O2" t="s">
        <v>12</v>
      </c>
      <c r="P2" t="s">
        <v>163</v>
      </c>
      <c r="Q2" t="s">
        <v>164</v>
      </c>
      <c r="R2" t="s">
        <v>15</v>
      </c>
      <c r="S2" t="s">
        <v>16</v>
      </c>
    </row>
    <row r="3" spans="1:23" x14ac:dyDescent="0.25">
      <c r="A3" t="str">
        <f>VLOOKUP(B3,$N$2:$S$51,1,0)</f>
        <v>hydrogen OCGT20540700072</v>
      </c>
      <c r="B3" t="s">
        <v>18</v>
      </c>
      <c r="C3">
        <v>0</v>
      </c>
      <c r="D3">
        <v>920</v>
      </c>
      <c r="E3">
        <v>23130607.363579601</v>
      </c>
      <c r="F3">
        <v>7892947.8017180804</v>
      </c>
      <c r="G3">
        <v>0</v>
      </c>
      <c r="M3">
        <f>P3</f>
        <v>920</v>
      </c>
      <c r="N3" t="s">
        <v>18</v>
      </c>
      <c r="O3">
        <v>0</v>
      </c>
      <c r="P3">
        <v>920</v>
      </c>
      <c r="Q3">
        <v>23134641.8463456</v>
      </c>
      <c r="R3">
        <v>7892947.8017180804</v>
      </c>
      <c r="S3">
        <v>37411910.801269203</v>
      </c>
      <c r="U3" t="s">
        <v>758</v>
      </c>
    </row>
    <row r="4" spans="1:23" x14ac:dyDescent="0.25">
      <c r="A4" t="str">
        <f t="shared" ref="A4:A50" si="0">VLOOKUP(B4,$N$2:$S$51,1,0)</f>
        <v>Lithium ion battery20541100071</v>
      </c>
      <c r="B4" t="s">
        <v>165</v>
      </c>
      <c r="C4">
        <v>0</v>
      </c>
      <c r="D4">
        <v>160</v>
      </c>
      <c r="E4">
        <v>17349650.569510199</v>
      </c>
      <c r="F4">
        <v>570000</v>
      </c>
      <c r="G4">
        <v>0</v>
      </c>
      <c r="I4" t="s">
        <v>3</v>
      </c>
      <c r="J4" t="s">
        <v>4</v>
      </c>
      <c r="K4" t="s">
        <v>146</v>
      </c>
      <c r="M4">
        <f>P4+M3</f>
        <v>1080</v>
      </c>
      <c r="N4" t="s">
        <v>165</v>
      </c>
      <c r="O4">
        <v>0</v>
      </c>
      <c r="P4">
        <v>160</v>
      </c>
      <c r="Q4">
        <v>17350852.025587998</v>
      </c>
      <c r="R4">
        <v>570000</v>
      </c>
      <c r="S4">
        <v>19162689.842615701</v>
      </c>
      <c r="U4" t="s">
        <v>759</v>
      </c>
    </row>
    <row r="5" spans="1:23" x14ac:dyDescent="0.25">
      <c r="A5" t="e">
        <f>VLOOKUP(B5,$N$2:$S$51,1,0)</f>
        <v>#N/A</v>
      </c>
      <c r="B5" t="s">
        <v>757</v>
      </c>
      <c r="C5">
        <v>24070.4090151858</v>
      </c>
      <c r="D5">
        <v>1840</v>
      </c>
      <c r="E5">
        <v>46320164.618032597</v>
      </c>
      <c r="F5">
        <v>15785895.603436099</v>
      </c>
      <c r="G5">
        <v>74823821.602538496</v>
      </c>
      <c r="I5" t="s">
        <v>5</v>
      </c>
      <c r="J5">
        <v>2856.4625513204801</v>
      </c>
      <c r="K5">
        <v>137357.68599999999</v>
      </c>
      <c r="M5">
        <f t="shared" ref="M5:M51" si="1">P5+M4</f>
        <v>1368</v>
      </c>
      <c r="N5" t="s">
        <v>21</v>
      </c>
      <c r="O5">
        <v>0</v>
      </c>
      <c r="P5">
        <v>288</v>
      </c>
      <c r="Q5">
        <v>333023825.611103</v>
      </c>
      <c r="R5">
        <v>28940760</v>
      </c>
      <c r="S5">
        <v>210869766.68963799</v>
      </c>
      <c r="U5" t="s">
        <v>760</v>
      </c>
    </row>
    <row r="6" spans="1:23" x14ac:dyDescent="0.25">
      <c r="A6" t="str">
        <f t="shared" si="0"/>
        <v>Wind Onshore23</v>
      </c>
      <c r="B6" t="s">
        <v>21</v>
      </c>
      <c r="C6">
        <v>0</v>
      </c>
      <c r="D6">
        <v>288</v>
      </c>
      <c r="E6">
        <v>333023825.611103</v>
      </c>
      <c r="F6">
        <v>28940760</v>
      </c>
      <c r="G6">
        <v>0</v>
      </c>
      <c r="I6" t="s">
        <v>6</v>
      </c>
      <c r="J6">
        <v>5712.9251026409602</v>
      </c>
      <c r="K6">
        <v>114338.087</v>
      </c>
      <c r="M6">
        <f t="shared" si="1"/>
        <v>1656</v>
      </c>
      <c r="N6" t="s">
        <v>22</v>
      </c>
      <c r="O6">
        <v>0</v>
      </c>
      <c r="P6">
        <v>288</v>
      </c>
      <c r="Q6">
        <v>333392347.70969999</v>
      </c>
      <c r="R6">
        <v>28940760</v>
      </c>
      <c r="S6">
        <v>210869766.68963799</v>
      </c>
      <c r="U6" t="s">
        <v>761</v>
      </c>
    </row>
    <row r="7" spans="1:23" x14ac:dyDescent="0.25">
      <c r="A7" t="str">
        <f t="shared" si="0"/>
        <v>Wind Onshore24</v>
      </c>
      <c r="B7" t="s">
        <v>22</v>
      </c>
      <c r="C7">
        <v>0</v>
      </c>
      <c r="D7">
        <v>288</v>
      </c>
      <c r="E7">
        <v>333392347.70969999</v>
      </c>
      <c r="F7">
        <v>28940760</v>
      </c>
      <c r="G7">
        <v>0</v>
      </c>
      <c r="I7" t="s">
        <v>7</v>
      </c>
      <c r="J7">
        <v>14917.0822124514</v>
      </c>
      <c r="K7">
        <v>85461.487999999998</v>
      </c>
      <c r="M7">
        <f t="shared" si="1"/>
        <v>1944</v>
      </c>
      <c r="N7" t="s">
        <v>23</v>
      </c>
      <c r="O7">
        <v>0</v>
      </c>
      <c r="P7">
        <v>288</v>
      </c>
      <c r="Q7">
        <v>333758388.96752298</v>
      </c>
      <c r="R7">
        <v>28940760</v>
      </c>
      <c r="S7">
        <v>210869766.68963799</v>
      </c>
      <c r="U7" t="s">
        <v>762</v>
      </c>
    </row>
    <row r="8" spans="1:23" x14ac:dyDescent="0.25">
      <c r="A8" t="str">
        <f t="shared" si="0"/>
        <v>Wind Onshore25</v>
      </c>
      <c r="B8" t="s">
        <v>23</v>
      </c>
      <c r="C8">
        <v>0</v>
      </c>
      <c r="D8">
        <v>288</v>
      </c>
      <c r="E8">
        <v>333758388.96752298</v>
      </c>
      <c r="F8">
        <v>28940760</v>
      </c>
      <c r="G8">
        <v>0</v>
      </c>
      <c r="I8" t="s">
        <v>8</v>
      </c>
      <c r="J8">
        <v>16504.0058520739</v>
      </c>
      <c r="K8">
        <v>57477.294000000002</v>
      </c>
      <c r="M8">
        <f t="shared" si="1"/>
        <v>2232</v>
      </c>
      <c r="N8" t="s">
        <v>24</v>
      </c>
      <c r="O8">
        <v>0</v>
      </c>
      <c r="P8">
        <v>288</v>
      </c>
      <c r="Q8">
        <v>334210750.865152</v>
      </c>
      <c r="R8">
        <v>28940760</v>
      </c>
      <c r="S8">
        <v>210869766.68963799</v>
      </c>
    </row>
    <row r="9" spans="1:23" x14ac:dyDescent="0.25">
      <c r="A9" t="str">
        <f t="shared" si="0"/>
        <v>Wind Onshore26</v>
      </c>
      <c r="B9" t="s">
        <v>24</v>
      </c>
      <c r="C9">
        <v>0</v>
      </c>
      <c r="D9">
        <v>288</v>
      </c>
      <c r="E9">
        <v>334210750.865152</v>
      </c>
      <c r="F9">
        <v>28940760</v>
      </c>
      <c r="G9">
        <v>0</v>
      </c>
      <c r="I9" t="s">
        <v>9</v>
      </c>
      <c r="J9">
        <v>21899.546226790299</v>
      </c>
      <c r="K9">
        <v>44047.529000000002</v>
      </c>
      <c r="M9">
        <f t="shared" si="1"/>
        <v>2520</v>
      </c>
      <c r="N9" t="s">
        <v>25</v>
      </c>
      <c r="O9">
        <v>0</v>
      </c>
      <c r="P9">
        <v>288</v>
      </c>
      <c r="Q9">
        <v>334656926.65806103</v>
      </c>
      <c r="R9">
        <v>28940760</v>
      </c>
      <c r="S9">
        <v>210869766.68963799</v>
      </c>
    </row>
    <row r="10" spans="1:23" x14ac:dyDescent="0.25">
      <c r="A10" t="str">
        <f t="shared" si="0"/>
        <v>Wind Onshore27</v>
      </c>
      <c r="B10" t="s">
        <v>25</v>
      </c>
      <c r="C10">
        <v>0</v>
      </c>
      <c r="D10">
        <v>288</v>
      </c>
      <c r="E10">
        <v>334656926.65806103</v>
      </c>
      <c r="F10">
        <v>28940760</v>
      </c>
      <c r="G10">
        <v>0</v>
      </c>
      <c r="M10">
        <f t="shared" si="1"/>
        <v>2530</v>
      </c>
      <c r="N10" t="s">
        <v>26</v>
      </c>
      <c r="O10">
        <v>0</v>
      </c>
      <c r="P10">
        <v>10</v>
      </c>
      <c r="Q10">
        <v>30358408.170921601</v>
      </c>
      <c r="R10">
        <v>7400000</v>
      </c>
      <c r="S10">
        <v>24885049.993992999</v>
      </c>
      <c r="U10" t="s">
        <v>3</v>
      </c>
      <c r="V10" t="s">
        <v>4</v>
      </c>
      <c r="W10" t="s">
        <v>146</v>
      </c>
    </row>
    <row r="11" spans="1:23" x14ac:dyDescent="0.25">
      <c r="A11" t="str">
        <f t="shared" si="0"/>
        <v>Solar PV large31</v>
      </c>
      <c r="B11" t="s">
        <v>26</v>
      </c>
      <c r="C11">
        <v>0</v>
      </c>
      <c r="D11">
        <v>10</v>
      </c>
      <c r="E11">
        <v>30358411.2710789</v>
      </c>
      <c r="F11">
        <v>7400000</v>
      </c>
      <c r="G11">
        <v>0</v>
      </c>
      <c r="M11">
        <f t="shared" si="1"/>
        <v>2580</v>
      </c>
      <c r="N11" t="s">
        <v>27</v>
      </c>
      <c r="O11">
        <v>0</v>
      </c>
      <c r="P11">
        <v>50</v>
      </c>
      <c r="Q11">
        <v>151808880.93003601</v>
      </c>
      <c r="R11">
        <v>37000000</v>
      </c>
      <c r="S11">
        <v>124425249.969965</v>
      </c>
      <c r="U11" t="s">
        <v>5</v>
      </c>
      <c r="V11">
        <v>2856.4625513204801</v>
      </c>
      <c r="W11">
        <v>137357.68599999999</v>
      </c>
    </row>
    <row r="12" spans="1:23" x14ac:dyDescent="0.25">
      <c r="A12" t="str">
        <f t="shared" si="0"/>
        <v>Solar PV large32</v>
      </c>
      <c r="B12" t="s">
        <v>27</v>
      </c>
      <c r="C12">
        <v>0</v>
      </c>
      <c r="D12">
        <v>50</v>
      </c>
      <c r="E12">
        <v>151808896.43082201</v>
      </c>
      <c r="F12">
        <v>37000000</v>
      </c>
      <c r="G12">
        <v>0</v>
      </c>
      <c r="M12">
        <f t="shared" si="1"/>
        <v>2630</v>
      </c>
      <c r="N12" t="s">
        <v>28</v>
      </c>
      <c r="O12">
        <v>0</v>
      </c>
      <c r="P12">
        <v>50</v>
      </c>
      <c r="Q12">
        <v>151827568.26212499</v>
      </c>
      <c r="R12">
        <v>37000000</v>
      </c>
      <c r="S12">
        <v>124425249.969965</v>
      </c>
      <c r="U12" t="s">
        <v>6</v>
      </c>
      <c r="V12">
        <v>5712.9251026409602</v>
      </c>
      <c r="W12">
        <v>114338.087</v>
      </c>
    </row>
    <row r="13" spans="1:23" x14ac:dyDescent="0.25">
      <c r="A13" t="str">
        <f t="shared" si="0"/>
        <v>Solar PV large33</v>
      </c>
      <c r="B13" t="s">
        <v>28</v>
      </c>
      <c r="C13">
        <v>0</v>
      </c>
      <c r="D13">
        <v>50</v>
      </c>
      <c r="E13">
        <v>151827583.76291099</v>
      </c>
      <c r="F13">
        <v>37000000</v>
      </c>
      <c r="G13">
        <v>0</v>
      </c>
      <c r="M13">
        <f t="shared" si="1"/>
        <v>2680</v>
      </c>
      <c r="N13" t="s">
        <v>29</v>
      </c>
      <c r="O13">
        <v>0</v>
      </c>
      <c r="P13">
        <v>50</v>
      </c>
      <c r="Q13">
        <v>151847112.532253</v>
      </c>
      <c r="R13">
        <v>37000000</v>
      </c>
      <c r="S13">
        <v>124425249.969965</v>
      </c>
      <c r="U13" t="s">
        <v>7</v>
      </c>
      <c r="V13">
        <v>14917.0822124514</v>
      </c>
      <c r="W13">
        <v>85461.487999999998</v>
      </c>
    </row>
    <row r="14" spans="1:23" x14ac:dyDescent="0.25">
      <c r="A14" t="str">
        <f t="shared" si="0"/>
        <v>Solar PV large34</v>
      </c>
      <c r="B14" t="s">
        <v>29</v>
      </c>
      <c r="C14">
        <v>0</v>
      </c>
      <c r="D14">
        <v>50</v>
      </c>
      <c r="E14">
        <v>151847128.033039</v>
      </c>
      <c r="F14">
        <v>37000000</v>
      </c>
      <c r="G14">
        <v>0</v>
      </c>
      <c r="M14">
        <f t="shared" si="1"/>
        <v>2730</v>
      </c>
      <c r="N14" t="s">
        <v>30</v>
      </c>
      <c r="O14">
        <v>0</v>
      </c>
      <c r="P14">
        <v>50</v>
      </c>
      <c r="Q14">
        <v>151867311.71106499</v>
      </c>
      <c r="R14">
        <v>37000000</v>
      </c>
      <c r="S14">
        <v>124425249.969965</v>
      </c>
      <c r="U14" t="s">
        <v>8</v>
      </c>
      <c r="V14">
        <v>16504.0058520739</v>
      </c>
      <c r="W14">
        <v>57477.294000000002</v>
      </c>
    </row>
    <row r="15" spans="1:23" x14ac:dyDescent="0.25">
      <c r="A15" t="str">
        <f t="shared" si="0"/>
        <v>Solar PV large35</v>
      </c>
      <c r="B15" t="s">
        <v>30</v>
      </c>
      <c r="C15">
        <v>0</v>
      </c>
      <c r="D15">
        <v>50</v>
      </c>
      <c r="E15">
        <v>151867327.21185201</v>
      </c>
      <c r="F15">
        <v>37000000</v>
      </c>
      <c r="G15">
        <v>0</v>
      </c>
      <c r="M15">
        <f t="shared" si="1"/>
        <v>2780</v>
      </c>
      <c r="N15" t="s">
        <v>31</v>
      </c>
      <c r="O15">
        <v>0</v>
      </c>
      <c r="P15">
        <v>50</v>
      </c>
      <c r="Q15">
        <v>151887507.795028</v>
      </c>
      <c r="R15">
        <v>37000000</v>
      </c>
      <c r="S15">
        <v>124425249.969965</v>
      </c>
      <c r="U15" t="s">
        <v>9</v>
      </c>
      <c r="V15">
        <v>21899.546226790299</v>
      </c>
      <c r="W15">
        <v>44047.529000000002</v>
      </c>
    </row>
    <row r="16" spans="1:23" x14ac:dyDescent="0.25">
      <c r="A16" t="str">
        <f t="shared" si="0"/>
        <v>Solar PV large36</v>
      </c>
      <c r="B16" t="s">
        <v>31</v>
      </c>
      <c r="C16">
        <v>0</v>
      </c>
      <c r="D16">
        <v>50</v>
      </c>
      <c r="E16">
        <v>151887523.29581499</v>
      </c>
      <c r="F16">
        <v>37000000</v>
      </c>
      <c r="G16">
        <v>0</v>
      </c>
      <c r="M16">
        <f t="shared" si="1"/>
        <v>2830</v>
      </c>
      <c r="N16" t="s">
        <v>32</v>
      </c>
      <c r="O16">
        <v>0</v>
      </c>
      <c r="P16">
        <v>50</v>
      </c>
      <c r="Q16">
        <v>151907613.20982599</v>
      </c>
      <c r="R16">
        <v>37000000</v>
      </c>
      <c r="S16">
        <v>124425249.969965</v>
      </c>
      <c r="U16" t="s">
        <v>764</v>
      </c>
    </row>
    <row r="17" spans="1:21" x14ac:dyDescent="0.25">
      <c r="A17" t="str">
        <f t="shared" si="0"/>
        <v>Solar PV large37</v>
      </c>
      <c r="B17" t="s">
        <v>32</v>
      </c>
      <c r="C17">
        <v>0</v>
      </c>
      <c r="D17">
        <v>50</v>
      </c>
      <c r="E17">
        <v>151907628.71061301</v>
      </c>
      <c r="F17">
        <v>37000000</v>
      </c>
      <c r="G17">
        <v>0</v>
      </c>
      <c r="M17">
        <f t="shared" si="1"/>
        <v>2880</v>
      </c>
      <c r="N17" t="s">
        <v>33</v>
      </c>
      <c r="O17">
        <v>0</v>
      </c>
      <c r="P17">
        <v>50</v>
      </c>
      <c r="Q17">
        <v>151927618.59768501</v>
      </c>
      <c r="R17">
        <v>37000000</v>
      </c>
      <c r="S17">
        <v>124425249.969965</v>
      </c>
      <c r="U17" t="s">
        <v>765</v>
      </c>
    </row>
    <row r="18" spans="1:21" x14ac:dyDescent="0.25">
      <c r="A18" t="str">
        <f t="shared" si="0"/>
        <v>Solar PV large38</v>
      </c>
      <c r="B18" t="s">
        <v>33</v>
      </c>
      <c r="C18">
        <v>0</v>
      </c>
      <c r="D18">
        <v>50</v>
      </c>
      <c r="E18">
        <v>151927634.09847099</v>
      </c>
      <c r="F18">
        <v>37000000</v>
      </c>
      <c r="G18">
        <v>0</v>
      </c>
      <c r="M18">
        <f t="shared" si="1"/>
        <v>2930</v>
      </c>
      <c r="N18" t="s">
        <v>34</v>
      </c>
      <c r="O18">
        <v>0</v>
      </c>
      <c r="P18">
        <v>50</v>
      </c>
      <c r="Q18">
        <v>151947524.45625001</v>
      </c>
      <c r="R18">
        <v>37000000</v>
      </c>
      <c r="S18">
        <v>124425249.969965</v>
      </c>
    </row>
    <row r="19" spans="1:21" x14ac:dyDescent="0.25">
      <c r="A19" t="str">
        <f t="shared" si="0"/>
        <v>Solar PV large39</v>
      </c>
      <c r="B19" t="s">
        <v>34</v>
      </c>
      <c r="C19">
        <v>0</v>
      </c>
      <c r="D19">
        <v>50</v>
      </c>
      <c r="E19">
        <v>151947539.957037</v>
      </c>
      <c r="F19">
        <v>37000000</v>
      </c>
      <c r="G19">
        <v>0</v>
      </c>
      <c r="M19">
        <f t="shared" si="1"/>
        <v>2980</v>
      </c>
      <c r="N19" t="s">
        <v>35</v>
      </c>
      <c r="O19">
        <v>0</v>
      </c>
      <c r="P19">
        <v>50</v>
      </c>
      <c r="Q19">
        <v>151967331.28069401</v>
      </c>
      <c r="R19">
        <v>37000000</v>
      </c>
      <c r="S19">
        <v>124425249.969965</v>
      </c>
    </row>
    <row r="20" spans="1:21" x14ac:dyDescent="0.25">
      <c r="A20" t="str">
        <f t="shared" si="0"/>
        <v>Solar PV large40</v>
      </c>
      <c r="B20" t="s">
        <v>35</v>
      </c>
      <c r="C20">
        <v>0</v>
      </c>
      <c r="D20">
        <v>50</v>
      </c>
      <c r="E20">
        <v>151967346.78148001</v>
      </c>
      <c r="F20">
        <v>37000000</v>
      </c>
      <c r="G20">
        <v>0</v>
      </c>
      <c r="M20">
        <f t="shared" si="1"/>
        <v>3020</v>
      </c>
      <c r="N20" t="s">
        <v>36</v>
      </c>
      <c r="O20">
        <v>0</v>
      </c>
      <c r="P20">
        <v>40</v>
      </c>
      <c r="Q20">
        <v>121589631.650978</v>
      </c>
      <c r="R20">
        <v>29600000</v>
      </c>
      <c r="S20">
        <v>99540199.975971997</v>
      </c>
    </row>
    <row r="21" spans="1:21" x14ac:dyDescent="0.25">
      <c r="A21" t="str">
        <f t="shared" si="0"/>
        <v>Solar PV large41</v>
      </c>
      <c r="B21" t="s">
        <v>36</v>
      </c>
      <c r="C21">
        <v>0</v>
      </c>
      <c r="D21">
        <v>40</v>
      </c>
      <c r="E21">
        <v>121589644.051607</v>
      </c>
      <c r="F21">
        <v>29600000</v>
      </c>
      <c r="G21">
        <v>0</v>
      </c>
      <c r="M21">
        <f t="shared" si="1"/>
        <v>3060</v>
      </c>
      <c r="N21" t="s">
        <v>37</v>
      </c>
      <c r="O21">
        <v>0</v>
      </c>
      <c r="P21">
        <v>40</v>
      </c>
      <c r="Q21">
        <v>121605319.836473</v>
      </c>
      <c r="R21">
        <v>29600000</v>
      </c>
      <c r="S21">
        <v>99540199.975971997</v>
      </c>
    </row>
    <row r="22" spans="1:21" x14ac:dyDescent="0.25">
      <c r="A22" t="str">
        <f t="shared" si="0"/>
        <v>Solar PV large42</v>
      </c>
      <c r="B22" t="s">
        <v>37</v>
      </c>
      <c r="C22">
        <v>0</v>
      </c>
      <c r="D22">
        <v>40</v>
      </c>
      <c r="E22">
        <v>121605332.237102</v>
      </c>
      <c r="F22">
        <v>29600000</v>
      </c>
      <c r="G22">
        <v>0</v>
      </c>
      <c r="M22">
        <f t="shared" si="1"/>
        <v>3100</v>
      </c>
      <c r="N22" t="s">
        <v>38</v>
      </c>
      <c r="O22">
        <v>0</v>
      </c>
      <c r="P22">
        <v>40</v>
      </c>
      <c r="Q22">
        <v>121620929.971294</v>
      </c>
      <c r="R22">
        <v>29600000</v>
      </c>
      <c r="S22">
        <v>99540199.975971997</v>
      </c>
    </row>
    <row r="23" spans="1:21" x14ac:dyDescent="0.25">
      <c r="A23" t="str">
        <f t="shared" si="0"/>
        <v>Solar PV large43</v>
      </c>
      <c r="B23" t="s">
        <v>38</v>
      </c>
      <c r="C23">
        <v>0</v>
      </c>
      <c r="D23">
        <v>40</v>
      </c>
      <c r="E23">
        <v>121620942.371924</v>
      </c>
      <c r="F23">
        <v>29600000</v>
      </c>
      <c r="G23">
        <v>0</v>
      </c>
      <c r="M23">
        <f t="shared" si="1"/>
        <v>3140</v>
      </c>
      <c r="N23" t="s">
        <v>39</v>
      </c>
      <c r="O23">
        <v>0</v>
      </c>
      <c r="P23">
        <v>40</v>
      </c>
      <c r="Q23">
        <v>121636462.443753</v>
      </c>
      <c r="R23">
        <v>29600000</v>
      </c>
      <c r="S23">
        <v>99540199.975971997</v>
      </c>
    </row>
    <row r="24" spans="1:21" x14ac:dyDescent="0.25">
      <c r="A24" t="str">
        <f t="shared" si="0"/>
        <v>Solar PV large44</v>
      </c>
      <c r="B24" t="s">
        <v>39</v>
      </c>
      <c r="C24">
        <v>0</v>
      </c>
      <c r="D24">
        <v>40</v>
      </c>
      <c r="E24">
        <v>121636474.844382</v>
      </c>
      <c r="F24">
        <v>29600000</v>
      </c>
      <c r="G24">
        <v>0</v>
      </c>
      <c r="M24">
        <f t="shared" si="1"/>
        <v>3180</v>
      </c>
      <c r="N24" t="s">
        <v>40</v>
      </c>
      <c r="O24">
        <v>0</v>
      </c>
      <c r="P24">
        <v>40</v>
      </c>
      <c r="Q24">
        <v>121651917.64023</v>
      </c>
      <c r="R24">
        <v>29600000</v>
      </c>
      <c r="S24">
        <v>99540199.975971997</v>
      </c>
    </row>
    <row r="25" spans="1:21" x14ac:dyDescent="0.25">
      <c r="A25" t="str">
        <f t="shared" si="0"/>
        <v>Solar PV large45</v>
      </c>
      <c r="B25" t="s">
        <v>40</v>
      </c>
      <c r="C25">
        <v>0</v>
      </c>
      <c r="D25">
        <v>40</v>
      </c>
      <c r="E25">
        <v>121651930.040859</v>
      </c>
      <c r="F25">
        <v>29600000</v>
      </c>
      <c r="G25">
        <v>0</v>
      </c>
      <c r="M25">
        <f t="shared" si="1"/>
        <v>3220</v>
      </c>
      <c r="N25" t="s">
        <v>41</v>
      </c>
      <c r="O25">
        <v>0</v>
      </c>
      <c r="P25">
        <v>40</v>
      </c>
      <c r="Q25">
        <v>121667295.945181</v>
      </c>
      <c r="R25">
        <v>29600000</v>
      </c>
      <c r="S25">
        <v>99540199.975971997</v>
      </c>
    </row>
    <row r="26" spans="1:21" x14ac:dyDescent="0.25">
      <c r="A26" t="str">
        <f t="shared" si="0"/>
        <v>Solar PV large46</v>
      </c>
      <c r="B26" t="s">
        <v>41</v>
      </c>
      <c r="C26">
        <v>0</v>
      </c>
      <c r="D26">
        <v>40</v>
      </c>
      <c r="E26">
        <v>121667308.34581099</v>
      </c>
      <c r="F26">
        <v>29600000</v>
      </c>
      <c r="G26">
        <v>0</v>
      </c>
      <c r="M26">
        <f t="shared" si="1"/>
        <v>3260</v>
      </c>
      <c r="N26" t="s">
        <v>42</v>
      </c>
      <c r="O26">
        <v>0</v>
      </c>
      <c r="P26">
        <v>40</v>
      </c>
      <c r="Q26">
        <v>121682597.741153</v>
      </c>
      <c r="R26">
        <v>29600000</v>
      </c>
      <c r="S26">
        <v>99540199.975971997</v>
      </c>
    </row>
    <row r="27" spans="1:21" x14ac:dyDescent="0.25">
      <c r="A27" t="str">
        <f t="shared" si="0"/>
        <v>Solar PV large47</v>
      </c>
      <c r="B27" t="s">
        <v>42</v>
      </c>
      <c r="C27">
        <v>0</v>
      </c>
      <c r="D27">
        <v>40</v>
      </c>
      <c r="E27">
        <v>121682610.141782</v>
      </c>
      <c r="F27">
        <v>29600000</v>
      </c>
      <c r="G27">
        <v>0</v>
      </c>
      <c r="M27">
        <f t="shared" si="1"/>
        <v>3470</v>
      </c>
      <c r="N27" t="s">
        <v>43</v>
      </c>
      <c r="O27">
        <v>0</v>
      </c>
      <c r="P27">
        <v>210</v>
      </c>
      <c r="Q27">
        <v>487310956.82459402</v>
      </c>
      <c r="R27">
        <v>99000000</v>
      </c>
      <c r="S27">
        <v>396485105.27466702</v>
      </c>
    </row>
    <row r="28" spans="1:21" x14ac:dyDescent="0.25">
      <c r="A28" t="str">
        <f t="shared" si="0"/>
        <v>Wind Offshore48</v>
      </c>
      <c r="B28" t="s">
        <v>43</v>
      </c>
      <c r="C28">
        <v>0</v>
      </c>
      <c r="D28">
        <v>210</v>
      </c>
      <c r="E28">
        <v>487310956.82459402</v>
      </c>
      <c r="F28">
        <v>99000000</v>
      </c>
      <c r="G28">
        <v>0</v>
      </c>
      <c r="M28">
        <f t="shared" si="1"/>
        <v>3680</v>
      </c>
      <c r="N28" t="s">
        <v>44</v>
      </c>
      <c r="O28">
        <v>0</v>
      </c>
      <c r="P28">
        <v>210</v>
      </c>
      <c r="Q28">
        <v>487382988.42973799</v>
      </c>
      <c r="R28">
        <v>99000000</v>
      </c>
      <c r="S28">
        <v>396485105.27466702</v>
      </c>
    </row>
    <row r="29" spans="1:21" x14ac:dyDescent="0.25">
      <c r="A29" t="str">
        <f t="shared" si="0"/>
        <v>Wind Offshore49</v>
      </c>
      <c r="B29" t="s">
        <v>44</v>
      </c>
      <c r="C29">
        <v>0</v>
      </c>
      <c r="D29">
        <v>210</v>
      </c>
      <c r="E29">
        <v>487382988.42973799</v>
      </c>
      <c r="F29">
        <v>99000000</v>
      </c>
      <c r="G29">
        <v>0</v>
      </c>
      <c r="M29">
        <f t="shared" si="1"/>
        <v>3890</v>
      </c>
      <c r="N29" t="s">
        <v>45</v>
      </c>
      <c r="O29">
        <v>0</v>
      </c>
      <c r="P29">
        <v>210</v>
      </c>
      <c r="Q29">
        <v>487455118.81771702</v>
      </c>
      <c r="R29">
        <v>99000000</v>
      </c>
      <c r="S29">
        <v>396485105.27466702</v>
      </c>
    </row>
    <row r="30" spans="1:21" x14ac:dyDescent="0.25">
      <c r="A30" t="str">
        <f t="shared" si="0"/>
        <v>Wind Offshore50</v>
      </c>
      <c r="B30" t="s">
        <v>45</v>
      </c>
      <c r="C30">
        <v>0</v>
      </c>
      <c r="D30">
        <v>210</v>
      </c>
      <c r="E30">
        <v>487455130.589589</v>
      </c>
      <c r="F30">
        <v>99000000</v>
      </c>
      <c r="G30">
        <v>0</v>
      </c>
      <c r="M30">
        <f t="shared" si="1"/>
        <v>4100</v>
      </c>
      <c r="N30" t="s">
        <v>46</v>
      </c>
      <c r="O30">
        <v>0</v>
      </c>
      <c r="P30">
        <v>210</v>
      </c>
      <c r="Q30">
        <v>487527694.04137301</v>
      </c>
      <c r="R30">
        <v>99000000</v>
      </c>
      <c r="S30">
        <v>396485105.27466702</v>
      </c>
    </row>
    <row r="31" spans="1:21" x14ac:dyDescent="0.25">
      <c r="A31" t="str">
        <f t="shared" si="0"/>
        <v>Wind Offshore51</v>
      </c>
      <c r="B31" t="s">
        <v>46</v>
      </c>
      <c r="C31">
        <v>0</v>
      </c>
      <c r="D31">
        <v>210</v>
      </c>
      <c r="E31">
        <v>487527705.81324399</v>
      </c>
      <c r="F31">
        <v>99000000</v>
      </c>
      <c r="G31">
        <v>0</v>
      </c>
      <c r="M31">
        <f t="shared" si="1"/>
        <v>4310</v>
      </c>
      <c r="N31" t="s">
        <v>47</v>
      </c>
      <c r="O31">
        <v>0</v>
      </c>
      <c r="P31">
        <v>210</v>
      </c>
      <c r="Q31">
        <v>487602553.259624</v>
      </c>
      <c r="R31">
        <v>99000000</v>
      </c>
      <c r="S31">
        <v>396485105.27466702</v>
      </c>
    </row>
    <row r="32" spans="1:21" x14ac:dyDescent="0.25">
      <c r="A32" t="str">
        <f t="shared" si="0"/>
        <v>Wind Offshore52</v>
      </c>
      <c r="B32" t="s">
        <v>47</v>
      </c>
      <c r="C32">
        <v>0</v>
      </c>
      <c r="D32">
        <v>210</v>
      </c>
      <c r="E32">
        <v>487602565.03149498</v>
      </c>
      <c r="F32">
        <v>99000000</v>
      </c>
      <c r="G32">
        <v>0</v>
      </c>
      <c r="M32">
        <f t="shared" si="1"/>
        <v>4520</v>
      </c>
      <c r="N32" t="s">
        <v>48</v>
      </c>
      <c r="O32">
        <v>0</v>
      </c>
      <c r="P32">
        <v>210</v>
      </c>
      <c r="Q32">
        <v>487678374.53788602</v>
      </c>
      <c r="R32">
        <v>99000000</v>
      </c>
      <c r="S32">
        <v>396485105.27466702</v>
      </c>
    </row>
    <row r="33" spans="1:19" x14ac:dyDescent="0.25">
      <c r="A33" t="str">
        <f t="shared" si="0"/>
        <v>Wind Offshore53</v>
      </c>
      <c r="B33" t="s">
        <v>48</v>
      </c>
      <c r="C33">
        <v>0</v>
      </c>
      <c r="D33">
        <v>210</v>
      </c>
      <c r="E33">
        <v>487678386.30975801</v>
      </c>
      <c r="F33">
        <v>99000000</v>
      </c>
      <c r="G33">
        <v>0</v>
      </c>
      <c r="M33">
        <f t="shared" si="1"/>
        <v>4730</v>
      </c>
      <c r="N33" t="s">
        <v>49</v>
      </c>
      <c r="O33">
        <v>0</v>
      </c>
      <c r="P33">
        <v>210</v>
      </c>
      <c r="Q33">
        <v>487827952.22012502</v>
      </c>
      <c r="R33">
        <v>99000000</v>
      </c>
      <c r="S33">
        <v>396485105.27466702</v>
      </c>
    </row>
    <row r="34" spans="1:19" x14ac:dyDescent="0.25">
      <c r="A34" t="str">
        <f t="shared" si="0"/>
        <v>Wind Offshore54</v>
      </c>
      <c r="B34" t="s">
        <v>49</v>
      </c>
      <c r="C34">
        <v>0</v>
      </c>
      <c r="D34">
        <v>210</v>
      </c>
      <c r="E34">
        <v>487827963.99199599</v>
      </c>
      <c r="F34">
        <v>99000000</v>
      </c>
      <c r="G34">
        <v>0</v>
      </c>
      <c r="M34">
        <f t="shared" si="1"/>
        <v>4940</v>
      </c>
      <c r="N34" t="s">
        <v>50</v>
      </c>
      <c r="O34">
        <v>0</v>
      </c>
      <c r="P34">
        <v>210</v>
      </c>
      <c r="Q34">
        <v>487901629.43778002</v>
      </c>
      <c r="R34">
        <v>99000000</v>
      </c>
      <c r="S34">
        <v>396485105.27466702</v>
      </c>
    </row>
    <row r="35" spans="1:19" x14ac:dyDescent="0.25">
      <c r="A35" t="str">
        <f t="shared" si="0"/>
        <v>Wind Offshore55</v>
      </c>
      <c r="B35" t="s">
        <v>50</v>
      </c>
      <c r="C35">
        <v>0</v>
      </c>
      <c r="D35">
        <v>210</v>
      </c>
      <c r="E35">
        <v>487901641.20965201</v>
      </c>
      <c r="F35">
        <v>99000000</v>
      </c>
      <c r="G35">
        <v>0</v>
      </c>
      <c r="M35">
        <f t="shared" si="1"/>
        <v>5220</v>
      </c>
      <c r="N35" t="s">
        <v>51</v>
      </c>
      <c r="O35">
        <v>0</v>
      </c>
      <c r="P35">
        <v>280</v>
      </c>
      <c r="Q35">
        <v>650632767.16325402</v>
      </c>
      <c r="R35">
        <v>132000000</v>
      </c>
      <c r="S35">
        <v>528646807.03288901</v>
      </c>
    </row>
    <row r="36" spans="1:19" x14ac:dyDescent="0.25">
      <c r="A36" t="str">
        <f t="shared" si="0"/>
        <v>Wind Offshore56</v>
      </c>
      <c r="B36" t="s">
        <v>51</v>
      </c>
      <c r="C36">
        <v>0</v>
      </c>
      <c r="D36">
        <v>280</v>
      </c>
      <c r="E36">
        <v>650632782.85908306</v>
      </c>
      <c r="F36">
        <v>132000000</v>
      </c>
      <c r="G36">
        <v>0</v>
      </c>
      <c r="M36">
        <f t="shared" si="1"/>
        <v>5430</v>
      </c>
      <c r="N36" t="s">
        <v>52</v>
      </c>
      <c r="O36">
        <v>0</v>
      </c>
      <c r="P36">
        <v>210</v>
      </c>
      <c r="Q36">
        <v>488046797.28245401</v>
      </c>
      <c r="R36">
        <v>99000000</v>
      </c>
      <c r="S36">
        <v>396485105.27466702</v>
      </c>
    </row>
    <row r="37" spans="1:19" x14ac:dyDescent="0.25">
      <c r="A37" t="str">
        <f t="shared" si="0"/>
        <v>Wind Offshore57</v>
      </c>
      <c r="B37" t="s">
        <v>52</v>
      </c>
      <c r="C37">
        <v>0</v>
      </c>
      <c r="D37">
        <v>210</v>
      </c>
      <c r="E37">
        <v>488046809.05432498</v>
      </c>
      <c r="F37">
        <v>99000000</v>
      </c>
      <c r="G37">
        <v>0</v>
      </c>
      <c r="M37">
        <f t="shared" si="1"/>
        <v>5710</v>
      </c>
      <c r="N37" t="s">
        <v>53</v>
      </c>
      <c r="O37">
        <v>0</v>
      </c>
      <c r="P37">
        <v>280</v>
      </c>
      <c r="Q37">
        <v>650776851.96897495</v>
      </c>
      <c r="R37">
        <v>132000000</v>
      </c>
      <c r="S37">
        <v>528646807.03288901</v>
      </c>
    </row>
    <row r="38" spans="1:19" x14ac:dyDescent="0.25">
      <c r="A38" t="str">
        <f t="shared" si="0"/>
        <v>Wind Offshore58</v>
      </c>
      <c r="B38" t="s">
        <v>53</v>
      </c>
      <c r="C38">
        <v>0</v>
      </c>
      <c r="D38">
        <v>280</v>
      </c>
      <c r="E38">
        <v>650776867.66480398</v>
      </c>
      <c r="F38">
        <v>132000000</v>
      </c>
      <c r="G38">
        <v>0</v>
      </c>
      <c r="M38">
        <f t="shared" si="1"/>
        <v>5990</v>
      </c>
      <c r="N38" t="s">
        <v>54</v>
      </c>
      <c r="O38">
        <v>0</v>
      </c>
      <c r="P38">
        <v>280</v>
      </c>
      <c r="Q38">
        <v>650824403.13882995</v>
      </c>
      <c r="R38">
        <v>132000000</v>
      </c>
      <c r="S38">
        <v>528646807.03288901</v>
      </c>
    </row>
    <row r="39" spans="1:19" x14ac:dyDescent="0.25">
      <c r="A39" t="str">
        <f t="shared" si="0"/>
        <v>Wind Offshore59</v>
      </c>
      <c r="B39" t="s">
        <v>54</v>
      </c>
      <c r="C39">
        <v>0</v>
      </c>
      <c r="D39">
        <v>280</v>
      </c>
      <c r="E39">
        <v>650824418.83465898</v>
      </c>
      <c r="F39">
        <v>132000000</v>
      </c>
      <c r="G39">
        <v>0</v>
      </c>
      <c r="M39">
        <f t="shared" si="1"/>
        <v>7830</v>
      </c>
      <c r="N39" t="s">
        <v>55</v>
      </c>
      <c r="O39">
        <v>0</v>
      </c>
      <c r="P39">
        <v>1840</v>
      </c>
      <c r="Q39">
        <v>45747805.682830997</v>
      </c>
      <c r="R39">
        <v>15785895.603436099</v>
      </c>
      <c r="S39">
        <v>74823821.602538496</v>
      </c>
    </row>
    <row r="40" spans="1:19" x14ac:dyDescent="0.25">
      <c r="A40" t="str">
        <f t="shared" si="0"/>
        <v>hydrogen OCGT62</v>
      </c>
      <c r="B40" t="s">
        <v>55</v>
      </c>
      <c r="C40">
        <v>0</v>
      </c>
      <c r="D40">
        <v>1840</v>
      </c>
      <c r="E40">
        <v>45747805.682830997</v>
      </c>
      <c r="F40">
        <v>15785895.603436099</v>
      </c>
      <c r="G40">
        <v>0</v>
      </c>
      <c r="M40">
        <f t="shared" si="1"/>
        <v>9670</v>
      </c>
      <c r="N40" t="s">
        <v>56</v>
      </c>
      <c r="O40">
        <v>0</v>
      </c>
      <c r="P40">
        <v>1840</v>
      </c>
      <c r="Q40">
        <v>45754524.266604401</v>
      </c>
      <c r="R40">
        <v>15785895.603436099</v>
      </c>
      <c r="S40">
        <v>74823821.602538496</v>
      </c>
    </row>
    <row r="41" spans="1:19" x14ac:dyDescent="0.25">
      <c r="A41" t="str">
        <f t="shared" si="0"/>
        <v>hydrogen OCGT63</v>
      </c>
      <c r="B41" t="s">
        <v>56</v>
      </c>
      <c r="C41">
        <v>0</v>
      </c>
      <c r="D41">
        <v>1840</v>
      </c>
      <c r="E41">
        <v>45754524.266604401</v>
      </c>
      <c r="F41">
        <v>15785895.603436099</v>
      </c>
      <c r="G41">
        <v>0</v>
      </c>
      <c r="M41">
        <f t="shared" si="1"/>
        <v>11510</v>
      </c>
      <c r="N41" t="s">
        <v>57</v>
      </c>
      <c r="O41">
        <v>0</v>
      </c>
      <c r="P41">
        <v>1840</v>
      </c>
      <c r="Q41">
        <v>45772534.543669797</v>
      </c>
      <c r="R41">
        <v>15785895.603436099</v>
      </c>
      <c r="S41">
        <v>74823821.602538496</v>
      </c>
    </row>
    <row r="42" spans="1:19" x14ac:dyDescent="0.25">
      <c r="A42" t="str">
        <f t="shared" si="0"/>
        <v>hydrogen OCGT64</v>
      </c>
      <c r="B42" t="s">
        <v>57</v>
      </c>
      <c r="C42">
        <v>0</v>
      </c>
      <c r="D42">
        <v>1840</v>
      </c>
      <c r="E42">
        <v>45772534.543669797</v>
      </c>
      <c r="F42">
        <v>15785895.603436099</v>
      </c>
      <c r="G42">
        <v>0</v>
      </c>
      <c r="M42">
        <f t="shared" si="1"/>
        <v>13350</v>
      </c>
      <c r="N42" t="s">
        <v>58</v>
      </c>
      <c r="O42">
        <v>0</v>
      </c>
      <c r="P42">
        <v>1840</v>
      </c>
      <c r="Q42">
        <v>45803973.543892398</v>
      </c>
      <c r="R42">
        <v>15785895.603436099</v>
      </c>
      <c r="S42">
        <v>74823821.602538496</v>
      </c>
    </row>
    <row r="43" spans="1:19" x14ac:dyDescent="0.25">
      <c r="A43" t="str">
        <f t="shared" si="0"/>
        <v>hydrogen OCGT65</v>
      </c>
      <c r="B43" t="s">
        <v>58</v>
      </c>
      <c r="C43">
        <v>0</v>
      </c>
      <c r="D43">
        <v>1840</v>
      </c>
      <c r="E43">
        <v>45803973.543892398</v>
      </c>
      <c r="F43">
        <v>15785895.603436099</v>
      </c>
      <c r="G43">
        <v>0</v>
      </c>
      <c r="M43">
        <f t="shared" si="1"/>
        <v>15190</v>
      </c>
      <c r="N43" t="s">
        <v>59</v>
      </c>
      <c r="O43">
        <v>0</v>
      </c>
      <c r="P43">
        <v>1840</v>
      </c>
      <c r="Q43">
        <v>45848898.410103001</v>
      </c>
      <c r="R43">
        <v>15785895.603436099</v>
      </c>
      <c r="S43">
        <v>74823821.602538496</v>
      </c>
    </row>
    <row r="44" spans="1:19" x14ac:dyDescent="0.25">
      <c r="A44" t="str">
        <f t="shared" si="0"/>
        <v>hydrogen OCGT66</v>
      </c>
      <c r="B44" t="s">
        <v>59</v>
      </c>
      <c r="C44">
        <v>0</v>
      </c>
      <c r="D44">
        <v>1840</v>
      </c>
      <c r="E44">
        <v>45848898.410103001</v>
      </c>
      <c r="F44">
        <v>15785895.603436099</v>
      </c>
      <c r="G44">
        <v>0</v>
      </c>
      <c r="M44">
        <f t="shared" si="1"/>
        <v>17030</v>
      </c>
      <c r="N44" t="s">
        <v>60</v>
      </c>
      <c r="O44">
        <v>0</v>
      </c>
      <c r="P44">
        <v>1840</v>
      </c>
      <c r="Q44">
        <v>45892105.426423401</v>
      </c>
      <c r="R44">
        <v>15785895.603436099</v>
      </c>
      <c r="S44">
        <v>74823821.602538496</v>
      </c>
    </row>
    <row r="45" spans="1:19" x14ac:dyDescent="0.25">
      <c r="A45" t="str">
        <f t="shared" si="0"/>
        <v>hydrogen OCGT67</v>
      </c>
      <c r="B45" t="s">
        <v>60</v>
      </c>
      <c r="C45">
        <v>0</v>
      </c>
      <c r="D45">
        <v>1840</v>
      </c>
      <c r="E45">
        <v>45892105.426423401</v>
      </c>
      <c r="F45">
        <v>15785895.603436099</v>
      </c>
      <c r="G45">
        <v>0</v>
      </c>
      <c r="M45">
        <f t="shared" si="1"/>
        <v>18870</v>
      </c>
      <c r="N45" t="s">
        <v>61</v>
      </c>
      <c r="O45">
        <v>0</v>
      </c>
      <c r="P45">
        <v>1840</v>
      </c>
      <c r="Q45">
        <v>45948776.500433601</v>
      </c>
      <c r="R45">
        <v>15785895.603436099</v>
      </c>
      <c r="S45">
        <v>74823821.602538496</v>
      </c>
    </row>
    <row r="46" spans="1:19" x14ac:dyDescent="0.25">
      <c r="A46" t="str">
        <f t="shared" si="0"/>
        <v>hydrogen OCGT68</v>
      </c>
      <c r="B46" t="s">
        <v>61</v>
      </c>
      <c r="C46">
        <v>0</v>
      </c>
      <c r="D46">
        <v>1840</v>
      </c>
      <c r="E46">
        <v>45948776.500433601</v>
      </c>
      <c r="F46">
        <v>15785895.603436099</v>
      </c>
      <c r="G46">
        <v>0</v>
      </c>
      <c r="M46">
        <f t="shared" si="1"/>
        <v>20710</v>
      </c>
      <c r="N46" t="s">
        <v>62</v>
      </c>
      <c r="O46">
        <v>0</v>
      </c>
      <c r="P46">
        <v>1840</v>
      </c>
      <c r="Q46">
        <v>45985878.690302402</v>
      </c>
      <c r="R46">
        <v>15785895.603436099</v>
      </c>
      <c r="S46">
        <v>74823821.602538496</v>
      </c>
    </row>
    <row r="47" spans="1:19" x14ac:dyDescent="0.25">
      <c r="A47" t="str">
        <f t="shared" si="0"/>
        <v>hydrogen OCGT69</v>
      </c>
      <c r="B47" t="s">
        <v>62</v>
      </c>
      <c r="C47">
        <v>0</v>
      </c>
      <c r="D47">
        <v>1840</v>
      </c>
      <c r="E47">
        <v>45985878.690302402</v>
      </c>
      <c r="F47">
        <v>15785895.603436099</v>
      </c>
      <c r="G47">
        <v>0</v>
      </c>
      <c r="M47">
        <f t="shared" si="1"/>
        <v>20950</v>
      </c>
      <c r="N47" t="s">
        <v>63</v>
      </c>
      <c r="O47">
        <v>0</v>
      </c>
      <c r="P47">
        <v>240</v>
      </c>
      <c r="Q47">
        <v>26026278.038382102</v>
      </c>
      <c r="R47">
        <v>855000</v>
      </c>
      <c r="S47">
        <v>28744034.7639235</v>
      </c>
    </row>
    <row r="48" spans="1:19" x14ac:dyDescent="0.25">
      <c r="A48" t="str">
        <f t="shared" si="0"/>
        <v>Lithium ion battery70</v>
      </c>
      <c r="B48" t="s">
        <v>63</v>
      </c>
      <c r="C48">
        <v>0</v>
      </c>
      <c r="D48">
        <v>240</v>
      </c>
      <c r="E48">
        <v>26024475.854265299</v>
      </c>
      <c r="F48">
        <v>855000</v>
      </c>
      <c r="G48">
        <v>0</v>
      </c>
      <c r="M48">
        <f t="shared" si="1"/>
        <v>21270</v>
      </c>
      <c r="N48" t="s">
        <v>64</v>
      </c>
      <c r="O48">
        <v>0</v>
      </c>
      <c r="P48">
        <v>320</v>
      </c>
      <c r="Q48">
        <v>34701704.051176101</v>
      </c>
      <c r="R48">
        <v>1140000</v>
      </c>
      <c r="S48">
        <v>38325379.685231403</v>
      </c>
    </row>
    <row r="49" spans="1:19" x14ac:dyDescent="0.25">
      <c r="A49" t="str">
        <f t="shared" si="0"/>
        <v>Lithium ion battery71</v>
      </c>
      <c r="B49" t="s">
        <v>64</v>
      </c>
      <c r="C49">
        <v>0</v>
      </c>
      <c r="D49">
        <v>320</v>
      </c>
      <c r="E49">
        <v>34699301.139020503</v>
      </c>
      <c r="F49">
        <v>1140000</v>
      </c>
      <c r="G49">
        <v>0</v>
      </c>
      <c r="M49">
        <f t="shared" si="1"/>
        <v>21590</v>
      </c>
      <c r="N49" t="s">
        <v>65</v>
      </c>
      <c r="O49">
        <v>0</v>
      </c>
      <c r="P49">
        <v>320</v>
      </c>
      <c r="Q49">
        <v>134541970.718153</v>
      </c>
      <c r="R49">
        <v>44466520</v>
      </c>
      <c r="S49">
        <v>238242526.70758301</v>
      </c>
    </row>
    <row r="50" spans="1:19" x14ac:dyDescent="0.25">
      <c r="A50" t="str">
        <f t="shared" si="0"/>
        <v>Nuclear76</v>
      </c>
      <c r="B50" t="s">
        <v>65</v>
      </c>
      <c r="C50">
        <v>0</v>
      </c>
      <c r="D50">
        <v>320</v>
      </c>
      <c r="E50">
        <v>134541970.718153</v>
      </c>
      <c r="F50">
        <v>44466520</v>
      </c>
      <c r="G50">
        <v>0</v>
      </c>
      <c r="M50">
        <f t="shared" si="1"/>
        <v>22510</v>
      </c>
      <c r="N50" t="s">
        <v>166</v>
      </c>
      <c r="O50">
        <v>24069.634100491399</v>
      </c>
      <c r="P50">
        <v>920</v>
      </c>
      <c r="Q50">
        <v>23160795.246345598</v>
      </c>
      <c r="R50">
        <v>7892947.8017180804</v>
      </c>
      <c r="S50">
        <v>37411910.817079701</v>
      </c>
    </row>
    <row r="51" spans="1:19" x14ac:dyDescent="0.25">
      <c r="B51" t="s">
        <v>66</v>
      </c>
      <c r="M51">
        <f t="shared" si="1"/>
        <v>23430</v>
      </c>
      <c r="N51" t="s">
        <v>763</v>
      </c>
      <c r="O51">
        <v>24069.634100491501</v>
      </c>
      <c r="P51">
        <v>920</v>
      </c>
      <c r="Q51">
        <v>23160795.246345598</v>
      </c>
      <c r="R51">
        <v>7892947.8017180804</v>
      </c>
      <c r="S51">
        <v>37411910.817079701</v>
      </c>
    </row>
  </sheetData>
  <autoFilter ref="N2:S2" xr:uid="{BC6E2398-9B2A-4799-82C0-BB19C802DF77}">
    <sortState xmlns:xlrd2="http://schemas.microsoft.com/office/spreadsheetml/2017/richdata2" ref="N3:S51">
      <sortCondition ref="O2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FD8BB-6D4D-4963-8C03-801524F81FC2}">
  <dimension ref="A1:K98"/>
  <sheetViews>
    <sheetView topLeftCell="A43" workbookViewId="0">
      <selection activeCell="R7" sqref="R7"/>
    </sheetView>
  </sheetViews>
  <sheetFormatPr defaultRowHeight="15" x14ac:dyDescent="0.25"/>
  <cols>
    <col min="1" max="1" width="40.85546875" customWidth="1"/>
  </cols>
  <sheetData>
    <row r="1" spans="1:11" x14ac:dyDescent="0.25">
      <c r="A1" s="5" t="s">
        <v>11</v>
      </c>
      <c r="B1" t="s">
        <v>12</v>
      </c>
      <c r="C1" t="s">
        <v>163</v>
      </c>
      <c r="D1" t="s">
        <v>164</v>
      </c>
      <c r="E1" t="s">
        <v>15</v>
      </c>
      <c r="F1" t="s">
        <v>16</v>
      </c>
      <c r="H1" s="5" t="s">
        <v>3</v>
      </c>
      <c r="I1" t="s">
        <v>4</v>
      </c>
      <c r="J1" t="s">
        <v>146</v>
      </c>
    </row>
    <row r="2" spans="1:11" x14ac:dyDescent="0.25">
      <c r="A2" s="5" t="s">
        <v>781</v>
      </c>
      <c r="B2">
        <v>0</v>
      </c>
      <c r="C2">
        <v>320</v>
      </c>
      <c r="D2">
        <v>17023379.264058299</v>
      </c>
      <c r="E2">
        <v>1140000</v>
      </c>
      <c r="F2">
        <v>38325379.685231403</v>
      </c>
      <c r="G2">
        <f>C2</f>
        <v>320</v>
      </c>
      <c r="H2" s="5" t="s">
        <v>5</v>
      </c>
      <c r="I2">
        <v>4126.0014630184696</v>
      </c>
      <c r="J2">
        <v>140048.916</v>
      </c>
    </row>
    <row r="3" spans="1:11" x14ac:dyDescent="0.25">
      <c r="A3" s="5" t="s">
        <v>784</v>
      </c>
      <c r="B3">
        <v>0</v>
      </c>
      <c r="C3">
        <v>210</v>
      </c>
      <c r="D3">
        <v>483185954.62698603</v>
      </c>
      <c r="E3">
        <v>99000000</v>
      </c>
      <c r="F3">
        <v>396485105.27466702</v>
      </c>
      <c r="G3">
        <f>G2+C3</f>
        <v>530</v>
      </c>
      <c r="H3" s="5" t="s">
        <v>6</v>
      </c>
      <c r="I3">
        <v>8252.0029260369502</v>
      </c>
      <c r="J3">
        <v>116578.29700000001</v>
      </c>
    </row>
    <row r="4" spans="1:11" x14ac:dyDescent="0.25">
      <c r="A4" s="5" t="s">
        <v>786</v>
      </c>
      <c r="B4">
        <v>0</v>
      </c>
      <c r="C4">
        <v>40</v>
      </c>
      <c r="D4">
        <v>128175514.69524901</v>
      </c>
      <c r="E4">
        <v>29600000</v>
      </c>
      <c r="F4">
        <v>99540199.975971997</v>
      </c>
      <c r="G4">
        <f t="shared" ref="G4:G67" si="0">G3+C4</f>
        <v>570</v>
      </c>
      <c r="H4" s="5" t="s">
        <v>7</v>
      </c>
      <c r="I4">
        <v>18408.314219620799</v>
      </c>
      <c r="J4">
        <v>87135.922999999995</v>
      </c>
    </row>
    <row r="5" spans="1:11" x14ac:dyDescent="0.25">
      <c r="A5" s="5" t="s">
        <v>743</v>
      </c>
      <c r="B5">
        <v>0</v>
      </c>
      <c r="C5">
        <v>70</v>
      </c>
      <c r="D5">
        <v>161073637.854763</v>
      </c>
      <c r="E5">
        <v>33000000</v>
      </c>
      <c r="F5">
        <v>132161701.758222</v>
      </c>
      <c r="G5">
        <f t="shared" si="0"/>
        <v>640</v>
      </c>
      <c r="H5" s="5" t="s">
        <v>8</v>
      </c>
      <c r="I5">
        <v>19995.237859243302</v>
      </c>
      <c r="J5">
        <v>58603.438999999998</v>
      </c>
    </row>
    <row r="6" spans="1:11" x14ac:dyDescent="0.25">
      <c r="A6" s="5" t="s">
        <v>787</v>
      </c>
      <c r="B6">
        <v>0</v>
      </c>
      <c r="C6">
        <v>40</v>
      </c>
      <c r="D6">
        <v>128190365.36486501</v>
      </c>
      <c r="E6">
        <v>29600000</v>
      </c>
      <c r="F6">
        <v>99540199.975971997</v>
      </c>
      <c r="G6">
        <f t="shared" si="0"/>
        <v>680</v>
      </c>
      <c r="H6" s="5" t="s">
        <v>9</v>
      </c>
      <c r="I6">
        <v>25390.778233959802</v>
      </c>
      <c r="J6">
        <v>44910.546000000002</v>
      </c>
      <c r="K6" s="5" t="s">
        <v>766</v>
      </c>
    </row>
    <row r="7" spans="1:11" x14ac:dyDescent="0.25">
      <c r="A7" s="5" t="s">
        <v>788</v>
      </c>
      <c r="B7">
        <v>0</v>
      </c>
      <c r="C7">
        <v>210</v>
      </c>
      <c r="D7">
        <v>483255698.57653099</v>
      </c>
      <c r="E7">
        <v>99000000</v>
      </c>
      <c r="F7">
        <v>396485105.27466702</v>
      </c>
      <c r="G7">
        <f t="shared" si="0"/>
        <v>890</v>
      </c>
      <c r="K7" s="5" t="s">
        <v>767</v>
      </c>
    </row>
    <row r="8" spans="1:11" x14ac:dyDescent="0.25">
      <c r="A8" s="5" t="s">
        <v>789</v>
      </c>
      <c r="B8">
        <v>0</v>
      </c>
      <c r="C8">
        <v>50</v>
      </c>
      <c r="D8">
        <v>160256427.688191</v>
      </c>
      <c r="E8">
        <v>37000000</v>
      </c>
      <c r="F8">
        <v>124425249.969965</v>
      </c>
      <c r="G8">
        <f t="shared" si="0"/>
        <v>940</v>
      </c>
      <c r="K8" s="5" t="s">
        <v>768</v>
      </c>
    </row>
    <row r="9" spans="1:11" x14ac:dyDescent="0.25">
      <c r="A9" s="5" t="s">
        <v>21</v>
      </c>
      <c r="B9">
        <v>0</v>
      </c>
      <c r="C9">
        <v>288</v>
      </c>
      <c r="D9">
        <v>327083495.11496401</v>
      </c>
      <c r="E9">
        <v>28940760</v>
      </c>
      <c r="F9">
        <v>210869766.68963799</v>
      </c>
      <c r="G9">
        <f t="shared" si="0"/>
        <v>1228</v>
      </c>
      <c r="K9" s="5" t="s">
        <v>769</v>
      </c>
    </row>
    <row r="10" spans="1:11" x14ac:dyDescent="0.25">
      <c r="A10" s="5" t="s">
        <v>22</v>
      </c>
      <c r="B10">
        <v>0</v>
      </c>
      <c r="C10">
        <v>288</v>
      </c>
      <c r="D10">
        <v>327463779.68423003</v>
      </c>
      <c r="E10">
        <v>28940760</v>
      </c>
      <c r="F10">
        <v>210869766.68963799</v>
      </c>
      <c r="G10">
        <f t="shared" si="0"/>
        <v>1516</v>
      </c>
      <c r="K10" s="5" t="s">
        <v>770</v>
      </c>
    </row>
    <row r="11" spans="1:11" x14ac:dyDescent="0.25">
      <c r="A11" s="5" t="s">
        <v>23</v>
      </c>
      <c r="B11">
        <v>0</v>
      </c>
      <c r="C11">
        <v>288</v>
      </c>
      <c r="D11">
        <v>327841559.896671</v>
      </c>
      <c r="E11">
        <v>28940760</v>
      </c>
      <c r="F11">
        <v>210869766.68963799</v>
      </c>
      <c r="G11">
        <f t="shared" si="0"/>
        <v>1804</v>
      </c>
      <c r="K11" s="5" t="s">
        <v>771</v>
      </c>
    </row>
    <row r="12" spans="1:11" x14ac:dyDescent="0.25">
      <c r="A12" s="5" t="s">
        <v>24</v>
      </c>
      <c r="B12">
        <v>0</v>
      </c>
      <c r="C12">
        <v>288</v>
      </c>
      <c r="D12">
        <v>328308643.41829002</v>
      </c>
      <c r="E12">
        <v>28940760</v>
      </c>
      <c r="F12">
        <v>210869766.68963799</v>
      </c>
      <c r="G12">
        <f t="shared" si="0"/>
        <v>2092</v>
      </c>
      <c r="K12" s="5" t="s">
        <v>772</v>
      </c>
    </row>
    <row r="13" spans="1:11" x14ac:dyDescent="0.25">
      <c r="A13" s="5" t="s">
        <v>25</v>
      </c>
      <c r="B13">
        <v>0</v>
      </c>
      <c r="C13">
        <v>288</v>
      </c>
      <c r="D13">
        <v>328768683.84313703</v>
      </c>
      <c r="E13">
        <v>28940760</v>
      </c>
      <c r="F13">
        <v>210869766.68963799</v>
      </c>
      <c r="G13">
        <f t="shared" si="0"/>
        <v>2380</v>
      </c>
      <c r="K13" s="5" t="s">
        <v>773</v>
      </c>
    </row>
    <row r="14" spans="1:11" x14ac:dyDescent="0.25">
      <c r="A14" s="5" t="s">
        <v>31</v>
      </c>
      <c r="B14">
        <v>0</v>
      </c>
      <c r="C14">
        <v>50</v>
      </c>
      <c r="D14">
        <v>159811664.28020099</v>
      </c>
      <c r="E14">
        <v>37000000</v>
      </c>
      <c r="F14">
        <v>124425249.969965</v>
      </c>
      <c r="G14">
        <f t="shared" si="0"/>
        <v>2430</v>
      </c>
    </row>
    <row r="15" spans="1:11" x14ac:dyDescent="0.25">
      <c r="A15" s="5" t="s">
        <v>32</v>
      </c>
      <c r="B15">
        <v>0</v>
      </c>
      <c r="C15">
        <v>50</v>
      </c>
      <c r="D15">
        <v>159830045.37521899</v>
      </c>
      <c r="E15">
        <v>37000000</v>
      </c>
      <c r="F15">
        <v>124425249.969965</v>
      </c>
      <c r="G15">
        <f t="shared" si="0"/>
        <v>2480</v>
      </c>
    </row>
    <row r="16" spans="1:11" x14ac:dyDescent="0.25">
      <c r="A16" s="5" t="s">
        <v>33</v>
      </c>
      <c r="B16">
        <v>0</v>
      </c>
      <c r="C16">
        <v>50</v>
      </c>
      <c r="D16">
        <v>159849287.72119099</v>
      </c>
      <c r="E16">
        <v>37000000</v>
      </c>
      <c r="F16">
        <v>124425249.969965</v>
      </c>
      <c r="G16">
        <f t="shared" si="0"/>
        <v>2530</v>
      </c>
    </row>
    <row r="17" spans="1:11" x14ac:dyDescent="0.25">
      <c r="A17" s="5" t="s">
        <v>34</v>
      </c>
      <c r="B17">
        <v>0</v>
      </c>
      <c r="C17">
        <v>50</v>
      </c>
      <c r="D17">
        <v>159869144.12331301</v>
      </c>
      <c r="E17">
        <v>37000000</v>
      </c>
      <c r="F17">
        <v>124425249.969965</v>
      </c>
      <c r="G17">
        <f t="shared" si="0"/>
        <v>2580</v>
      </c>
      <c r="K17" s="5" t="s">
        <v>159</v>
      </c>
    </row>
    <row r="18" spans="1:11" x14ac:dyDescent="0.25">
      <c r="A18" s="5" t="s">
        <v>35</v>
      </c>
      <c r="B18">
        <v>0</v>
      </c>
      <c r="C18">
        <v>50</v>
      </c>
      <c r="D18">
        <v>159889229.79385501</v>
      </c>
      <c r="E18">
        <v>37000000</v>
      </c>
      <c r="F18">
        <v>124425249.969965</v>
      </c>
      <c r="G18">
        <f t="shared" si="0"/>
        <v>2630</v>
      </c>
      <c r="K18" s="5" t="s">
        <v>160</v>
      </c>
    </row>
    <row r="19" spans="1:11" x14ac:dyDescent="0.25">
      <c r="A19" s="5" t="s">
        <v>36</v>
      </c>
      <c r="B19">
        <v>0</v>
      </c>
      <c r="C19">
        <v>40</v>
      </c>
      <c r="D19">
        <v>127927548.588581</v>
      </c>
      <c r="E19">
        <v>29600000</v>
      </c>
      <c r="F19">
        <v>99540199.975971997</v>
      </c>
      <c r="G19">
        <f t="shared" si="0"/>
        <v>2670</v>
      </c>
    </row>
    <row r="20" spans="1:11" x14ac:dyDescent="0.25">
      <c r="A20" s="5" t="s">
        <v>37</v>
      </c>
      <c r="B20">
        <v>0</v>
      </c>
      <c r="C20">
        <v>40</v>
      </c>
      <c r="D20">
        <v>127943632.92042001</v>
      </c>
      <c r="E20">
        <v>29600000</v>
      </c>
      <c r="F20">
        <v>99540199.975971997</v>
      </c>
      <c r="G20">
        <f t="shared" si="0"/>
        <v>2710</v>
      </c>
    </row>
    <row r="21" spans="1:11" x14ac:dyDescent="0.25">
      <c r="A21" s="5" t="s">
        <v>38</v>
      </c>
      <c r="B21">
        <v>0</v>
      </c>
      <c r="C21">
        <v>40</v>
      </c>
      <c r="D21">
        <v>127959637.23070601</v>
      </c>
      <c r="E21">
        <v>29600000</v>
      </c>
      <c r="F21">
        <v>99540199.975971997</v>
      </c>
      <c r="G21">
        <f t="shared" si="0"/>
        <v>2750</v>
      </c>
    </row>
    <row r="22" spans="1:11" x14ac:dyDescent="0.25">
      <c r="A22" s="5" t="s">
        <v>39</v>
      </c>
      <c r="B22">
        <v>0</v>
      </c>
      <c r="C22">
        <v>40</v>
      </c>
      <c r="D22">
        <v>127975561.917559</v>
      </c>
      <c r="E22">
        <v>29600000</v>
      </c>
      <c r="F22">
        <v>99540199.975971997</v>
      </c>
      <c r="G22">
        <f t="shared" si="0"/>
        <v>2790</v>
      </c>
    </row>
    <row r="23" spans="1:11" x14ac:dyDescent="0.25">
      <c r="A23" s="5" t="s">
        <v>40</v>
      </c>
      <c r="B23">
        <v>0</v>
      </c>
      <c r="C23">
        <v>40</v>
      </c>
      <c r="D23">
        <v>127991407.377114</v>
      </c>
      <c r="E23">
        <v>29600000</v>
      </c>
      <c r="F23">
        <v>99540199.975971997</v>
      </c>
      <c r="G23">
        <f t="shared" si="0"/>
        <v>2830</v>
      </c>
    </row>
    <row r="24" spans="1:11" x14ac:dyDescent="0.25">
      <c r="A24" s="5" t="s">
        <v>41</v>
      </c>
      <c r="B24">
        <v>0</v>
      </c>
      <c r="C24">
        <v>40</v>
      </c>
      <c r="D24">
        <v>128007174.003537</v>
      </c>
      <c r="E24">
        <v>29600000</v>
      </c>
      <c r="F24">
        <v>99540199.975971997</v>
      </c>
      <c r="G24">
        <f t="shared" si="0"/>
        <v>2870</v>
      </c>
    </row>
    <row r="25" spans="1:11" x14ac:dyDescent="0.25">
      <c r="A25" s="5" t="s">
        <v>42</v>
      </c>
      <c r="B25">
        <v>0</v>
      </c>
      <c r="C25">
        <v>40</v>
      </c>
      <c r="D25">
        <v>128022862.189032</v>
      </c>
      <c r="E25">
        <v>29600000</v>
      </c>
      <c r="F25">
        <v>99540199.975971997</v>
      </c>
      <c r="G25">
        <f t="shared" si="0"/>
        <v>2910</v>
      </c>
      <c r="K25" s="5" t="s">
        <v>774</v>
      </c>
    </row>
    <row r="26" spans="1:11" x14ac:dyDescent="0.25">
      <c r="A26" s="5" t="s">
        <v>46</v>
      </c>
      <c r="B26">
        <v>0</v>
      </c>
      <c r="C26">
        <v>210</v>
      </c>
      <c r="D26">
        <v>482307330.28930998</v>
      </c>
      <c r="E26">
        <v>99000000</v>
      </c>
      <c r="F26">
        <v>396485105.27466702</v>
      </c>
      <c r="G26">
        <f t="shared" si="0"/>
        <v>3120</v>
      </c>
      <c r="K26" s="5" t="s">
        <v>775</v>
      </c>
    </row>
    <row r="27" spans="1:11" x14ac:dyDescent="0.25">
      <c r="A27" s="5" t="s">
        <v>47</v>
      </c>
      <c r="B27">
        <v>0</v>
      </c>
      <c r="C27">
        <v>210</v>
      </c>
      <c r="D27">
        <v>482379550.17777199</v>
      </c>
      <c r="E27">
        <v>99000000</v>
      </c>
      <c r="F27">
        <v>396485105.27466702</v>
      </c>
      <c r="G27">
        <f t="shared" si="0"/>
        <v>3330</v>
      </c>
      <c r="K27" s="5" t="s">
        <v>776</v>
      </c>
    </row>
    <row r="28" spans="1:11" x14ac:dyDescent="0.25">
      <c r="A28" s="5" t="s">
        <v>48</v>
      </c>
      <c r="B28">
        <v>0</v>
      </c>
      <c r="C28">
        <v>210</v>
      </c>
      <c r="D28">
        <v>482451917.73203999</v>
      </c>
      <c r="E28">
        <v>99000000</v>
      </c>
      <c r="F28">
        <v>396485105.27466702</v>
      </c>
      <c r="G28">
        <f t="shared" si="0"/>
        <v>3540</v>
      </c>
      <c r="K28" s="5" t="s">
        <v>777</v>
      </c>
    </row>
    <row r="29" spans="1:11" x14ac:dyDescent="0.25">
      <c r="A29" s="5" t="s">
        <v>49</v>
      </c>
      <c r="B29">
        <v>0</v>
      </c>
      <c r="C29">
        <v>210</v>
      </c>
      <c r="D29">
        <v>482602234.71398503</v>
      </c>
      <c r="E29">
        <v>99000000</v>
      </c>
      <c r="F29">
        <v>396485105.27466702</v>
      </c>
      <c r="G29">
        <f t="shared" si="0"/>
        <v>3750</v>
      </c>
      <c r="K29" s="5" t="s">
        <v>162</v>
      </c>
    </row>
    <row r="30" spans="1:11" x14ac:dyDescent="0.25">
      <c r="A30" s="5" t="s">
        <v>50</v>
      </c>
      <c r="B30">
        <v>0</v>
      </c>
      <c r="C30">
        <v>210</v>
      </c>
      <c r="D30">
        <v>482677772.37371302</v>
      </c>
      <c r="E30">
        <v>99000000</v>
      </c>
      <c r="F30">
        <v>396485105.27466702</v>
      </c>
      <c r="G30">
        <f t="shared" si="0"/>
        <v>3960</v>
      </c>
      <c r="K30" s="5" t="s">
        <v>778</v>
      </c>
    </row>
    <row r="31" spans="1:11" x14ac:dyDescent="0.25">
      <c r="A31" s="5" t="s">
        <v>51</v>
      </c>
      <c r="B31">
        <v>0</v>
      </c>
      <c r="C31">
        <v>280</v>
      </c>
      <c r="D31">
        <v>643670080.37951303</v>
      </c>
      <c r="E31">
        <v>132000000</v>
      </c>
      <c r="F31">
        <v>528646807.03288901</v>
      </c>
      <c r="G31">
        <f t="shared" si="0"/>
        <v>4240</v>
      </c>
      <c r="K31" s="5">
        <v>0</v>
      </c>
    </row>
    <row r="32" spans="1:11" x14ac:dyDescent="0.25">
      <c r="A32" s="5" t="s">
        <v>52</v>
      </c>
      <c r="B32">
        <v>0</v>
      </c>
      <c r="C32">
        <v>210</v>
      </c>
      <c r="D32">
        <v>482826605.88837802</v>
      </c>
      <c r="E32">
        <v>99000000</v>
      </c>
      <c r="F32">
        <v>396485105.27466702</v>
      </c>
      <c r="G32">
        <f t="shared" si="0"/>
        <v>4450</v>
      </c>
      <c r="K32" s="5">
        <v>1000</v>
      </c>
    </row>
    <row r="33" spans="1:11" x14ac:dyDescent="0.25">
      <c r="A33" s="5" t="s">
        <v>53</v>
      </c>
      <c r="B33">
        <v>0</v>
      </c>
      <c r="C33">
        <v>280</v>
      </c>
      <c r="D33">
        <v>643817803.50713503</v>
      </c>
      <c r="E33">
        <v>132000000</v>
      </c>
      <c r="F33">
        <v>528646807.03288901</v>
      </c>
      <c r="G33">
        <f t="shared" si="0"/>
        <v>4730</v>
      </c>
      <c r="K33" s="5" t="s">
        <v>779</v>
      </c>
    </row>
    <row r="34" spans="1:11" x14ac:dyDescent="0.25">
      <c r="A34" s="5" t="s">
        <v>54</v>
      </c>
      <c r="B34">
        <v>0</v>
      </c>
      <c r="C34">
        <v>280</v>
      </c>
      <c r="D34">
        <v>643866555.40361595</v>
      </c>
      <c r="E34">
        <v>132000000</v>
      </c>
      <c r="F34">
        <v>528646807.03288901</v>
      </c>
      <c r="G34">
        <f t="shared" si="0"/>
        <v>5010</v>
      </c>
      <c r="K34" s="5" t="s">
        <v>780</v>
      </c>
    </row>
    <row r="35" spans="1:11" x14ac:dyDescent="0.25">
      <c r="A35" s="5" t="s">
        <v>63</v>
      </c>
      <c r="B35">
        <v>0</v>
      </c>
      <c r="C35">
        <v>240</v>
      </c>
      <c r="D35">
        <v>12767534.4480437</v>
      </c>
      <c r="E35">
        <v>855000</v>
      </c>
      <c r="F35">
        <v>28744034.7639235</v>
      </c>
      <c r="G35">
        <f t="shared" si="0"/>
        <v>5250</v>
      </c>
    </row>
    <row r="36" spans="1:11" x14ac:dyDescent="0.25">
      <c r="A36" s="5" t="s">
        <v>64</v>
      </c>
      <c r="B36">
        <v>0</v>
      </c>
      <c r="C36">
        <v>320</v>
      </c>
      <c r="D36">
        <v>17023379.264058299</v>
      </c>
      <c r="E36">
        <v>1140000</v>
      </c>
      <c r="F36">
        <v>38325379.685231403</v>
      </c>
      <c r="G36">
        <f t="shared" si="0"/>
        <v>5570</v>
      </c>
    </row>
    <row r="37" spans="1:11" x14ac:dyDescent="0.25">
      <c r="A37" s="5" t="s">
        <v>65</v>
      </c>
      <c r="B37">
        <v>0</v>
      </c>
      <c r="C37">
        <v>320</v>
      </c>
      <c r="D37">
        <v>124377113.582499</v>
      </c>
      <c r="E37">
        <v>44466520</v>
      </c>
      <c r="F37">
        <v>238242526.70758301</v>
      </c>
      <c r="G37">
        <f t="shared" si="0"/>
        <v>5890</v>
      </c>
    </row>
    <row r="38" spans="1:11" x14ac:dyDescent="0.25">
      <c r="A38" s="5" t="s">
        <v>782</v>
      </c>
      <c r="B38">
        <v>8579.2910888240003</v>
      </c>
      <c r="C38">
        <v>1840</v>
      </c>
      <c r="D38">
        <v>0</v>
      </c>
      <c r="E38">
        <v>15785895.603436099</v>
      </c>
      <c r="F38">
        <v>74823821.602538496</v>
      </c>
      <c r="G38">
        <f t="shared" si="0"/>
        <v>7730</v>
      </c>
    </row>
    <row r="39" spans="1:11" x14ac:dyDescent="0.25">
      <c r="A39" s="5" t="s">
        <v>783</v>
      </c>
      <c r="B39">
        <v>8579.2910888240003</v>
      </c>
      <c r="C39">
        <v>1840</v>
      </c>
      <c r="D39">
        <v>0</v>
      </c>
      <c r="E39">
        <v>15785895.603436099</v>
      </c>
      <c r="F39">
        <v>74823821.602538496</v>
      </c>
      <c r="G39">
        <f t="shared" si="0"/>
        <v>9570</v>
      </c>
    </row>
    <row r="40" spans="1:11" x14ac:dyDescent="0.25">
      <c r="A40" s="5" t="s">
        <v>785</v>
      </c>
      <c r="B40">
        <v>8579.2910888240003</v>
      </c>
      <c r="C40">
        <v>4600</v>
      </c>
      <c r="D40">
        <v>0</v>
      </c>
      <c r="E40">
        <v>39464739.0085904</v>
      </c>
      <c r="F40">
        <v>187059554.00634599</v>
      </c>
      <c r="G40">
        <f t="shared" si="0"/>
        <v>14170</v>
      </c>
    </row>
    <row r="41" spans="1:11" x14ac:dyDescent="0.25">
      <c r="A41" s="5" t="s">
        <v>57</v>
      </c>
      <c r="B41">
        <v>8579.2910888240003</v>
      </c>
      <c r="C41">
        <v>1840</v>
      </c>
      <c r="D41">
        <v>0</v>
      </c>
      <c r="E41">
        <v>15785895.603436099</v>
      </c>
      <c r="F41">
        <v>74823821.602538496</v>
      </c>
      <c r="G41">
        <f t="shared" si="0"/>
        <v>16010</v>
      </c>
    </row>
    <row r="42" spans="1:11" x14ac:dyDescent="0.25">
      <c r="A42" s="5" t="s">
        <v>58</v>
      </c>
      <c r="B42">
        <v>8579.2910888240003</v>
      </c>
      <c r="C42">
        <v>1840</v>
      </c>
      <c r="D42">
        <v>0</v>
      </c>
      <c r="E42">
        <v>15785895.603436099</v>
      </c>
      <c r="F42">
        <v>74823821.602538496</v>
      </c>
      <c r="G42">
        <f t="shared" si="0"/>
        <v>17850</v>
      </c>
    </row>
    <row r="43" spans="1:11" x14ac:dyDescent="0.25">
      <c r="A43" s="5" t="s">
        <v>59</v>
      </c>
      <c r="B43">
        <v>8579.2910888240003</v>
      </c>
      <c r="C43">
        <v>1840</v>
      </c>
      <c r="D43">
        <v>0</v>
      </c>
      <c r="E43">
        <v>15785895.603436099</v>
      </c>
      <c r="F43">
        <v>74823821.602538496</v>
      </c>
      <c r="G43">
        <f t="shared" si="0"/>
        <v>19690</v>
      </c>
    </row>
    <row r="44" spans="1:11" x14ac:dyDescent="0.25">
      <c r="A44" s="5" t="s">
        <v>60</v>
      </c>
      <c r="B44">
        <v>8579.2910888240003</v>
      </c>
      <c r="C44">
        <v>1840</v>
      </c>
      <c r="D44">
        <v>0</v>
      </c>
      <c r="E44">
        <v>15785895.603436099</v>
      </c>
      <c r="F44">
        <v>74823821.602538496</v>
      </c>
      <c r="G44">
        <f t="shared" si="0"/>
        <v>21530</v>
      </c>
    </row>
    <row r="45" spans="1:11" x14ac:dyDescent="0.25">
      <c r="A45" s="5" t="s">
        <v>61</v>
      </c>
      <c r="B45">
        <v>8579.2910888240003</v>
      </c>
      <c r="C45">
        <v>1840</v>
      </c>
      <c r="D45">
        <v>0</v>
      </c>
      <c r="E45">
        <v>15785895.603436099</v>
      </c>
      <c r="F45">
        <v>74823821.602538496</v>
      </c>
      <c r="G45">
        <f t="shared" si="0"/>
        <v>23370</v>
      </c>
    </row>
    <row r="46" spans="1:11" x14ac:dyDescent="0.25">
      <c r="A46" s="5" t="s">
        <v>62</v>
      </c>
      <c r="B46">
        <v>8579.2910888240003</v>
      </c>
      <c r="C46">
        <v>1840</v>
      </c>
      <c r="D46">
        <v>0</v>
      </c>
      <c r="E46">
        <v>15785895.603436099</v>
      </c>
      <c r="F46">
        <v>74823821.602538496</v>
      </c>
      <c r="G46">
        <f t="shared" si="0"/>
        <v>25210</v>
      </c>
    </row>
    <row r="47" spans="1:11" x14ac:dyDescent="0.25">
      <c r="A47" s="5" t="s">
        <v>834</v>
      </c>
      <c r="B47">
        <v>23008.8654829919</v>
      </c>
      <c r="C47">
        <v>10</v>
      </c>
      <c r="D47">
        <v>32054961.354973599</v>
      </c>
      <c r="E47">
        <v>7400000</v>
      </c>
      <c r="F47">
        <v>24885050.0098035</v>
      </c>
      <c r="G47">
        <f t="shared" si="0"/>
        <v>25220</v>
      </c>
    </row>
    <row r="48" spans="1:11" x14ac:dyDescent="0.25">
      <c r="A48" s="5" t="s">
        <v>835</v>
      </c>
      <c r="B48">
        <v>23008.8654829919</v>
      </c>
      <c r="C48">
        <v>10</v>
      </c>
      <c r="D48">
        <v>32054961.354973599</v>
      </c>
      <c r="E48">
        <v>7400000</v>
      </c>
      <c r="F48">
        <v>24885050.0098035</v>
      </c>
      <c r="G48">
        <f t="shared" si="0"/>
        <v>25230</v>
      </c>
    </row>
    <row r="49" spans="1:7" x14ac:dyDescent="0.25">
      <c r="A49" s="5" t="s">
        <v>836</v>
      </c>
      <c r="B49">
        <v>23008.8654829919</v>
      </c>
      <c r="C49">
        <v>10</v>
      </c>
      <c r="D49">
        <v>32054961.354973599</v>
      </c>
      <c r="E49">
        <v>7400000</v>
      </c>
      <c r="F49">
        <v>24885050.0098035</v>
      </c>
      <c r="G49">
        <f t="shared" si="0"/>
        <v>25240</v>
      </c>
    </row>
    <row r="50" spans="1:7" x14ac:dyDescent="0.25">
      <c r="A50" s="5" t="s">
        <v>837</v>
      </c>
      <c r="B50">
        <v>23008.8654829919</v>
      </c>
      <c r="C50">
        <v>10</v>
      </c>
      <c r="D50">
        <v>32054961.354973599</v>
      </c>
      <c r="E50">
        <v>7400000</v>
      </c>
      <c r="F50">
        <v>24885050.0098035</v>
      </c>
      <c r="G50">
        <f t="shared" si="0"/>
        <v>25250</v>
      </c>
    </row>
    <row r="51" spans="1:7" x14ac:dyDescent="0.25">
      <c r="A51" s="5" t="s">
        <v>838</v>
      </c>
      <c r="B51" s="2">
        <v>23008.8654829919</v>
      </c>
      <c r="C51" s="2">
        <v>10</v>
      </c>
      <c r="D51" s="2">
        <v>32054961.354973599</v>
      </c>
      <c r="E51" s="2">
        <v>7400000</v>
      </c>
      <c r="F51" s="2">
        <v>24885050.0098035</v>
      </c>
      <c r="G51" s="2">
        <f t="shared" si="0"/>
        <v>25260</v>
      </c>
    </row>
    <row r="52" spans="1:7" x14ac:dyDescent="0.25">
      <c r="A52" s="5" t="s">
        <v>790</v>
      </c>
      <c r="B52">
        <v>49244.411542171503</v>
      </c>
      <c r="C52">
        <v>920</v>
      </c>
      <c r="D52">
        <v>0</v>
      </c>
      <c r="E52">
        <v>7892947.8017180804</v>
      </c>
      <c r="F52">
        <v>37411910.817079701</v>
      </c>
      <c r="G52">
        <f t="shared" si="0"/>
        <v>26180</v>
      </c>
    </row>
    <row r="53" spans="1:7" x14ac:dyDescent="0.25">
      <c r="A53" s="5" t="s">
        <v>791</v>
      </c>
      <c r="B53">
        <v>49244.411542171503</v>
      </c>
      <c r="C53">
        <v>920</v>
      </c>
      <c r="D53">
        <v>0</v>
      </c>
      <c r="E53">
        <v>7892947.8017180804</v>
      </c>
      <c r="F53">
        <v>37411910.817079701</v>
      </c>
      <c r="G53">
        <f t="shared" si="0"/>
        <v>27100</v>
      </c>
    </row>
    <row r="54" spans="1:7" x14ac:dyDescent="0.25">
      <c r="A54" s="5" t="s">
        <v>792</v>
      </c>
      <c r="B54">
        <v>49244.411542171503</v>
      </c>
      <c r="C54">
        <v>920</v>
      </c>
      <c r="D54">
        <v>0</v>
      </c>
      <c r="E54">
        <v>7892947.8017180804</v>
      </c>
      <c r="F54">
        <v>37411910.817079701</v>
      </c>
      <c r="G54">
        <f t="shared" si="0"/>
        <v>28020</v>
      </c>
    </row>
    <row r="55" spans="1:7" x14ac:dyDescent="0.25">
      <c r="A55" s="5" t="s">
        <v>793</v>
      </c>
      <c r="B55">
        <v>49244.411542171503</v>
      </c>
      <c r="C55">
        <v>920</v>
      </c>
      <c r="D55">
        <v>0</v>
      </c>
      <c r="E55">
        <v>7892947.8017180804</v>
      </c>
      <c r="F55">
        <v>37411910.817079701</v>
      </c>
      <c r="G55">
        <f t="shared" si="0"/>
        <v>28940</v>
      </c>
    </row>
    <row r="56" spans="1:7" x14ac:dyDescent="0.25">
      <c r="A56" s="5" t="s">
        <v>794</v>
      </c>
      <c r="B56">
        <v>49244.411542171503</v>
      </c>
      <c r="C56">
        <v>920</v>
      </c>
      <c r="D56">
        <v>0</v>
      </c>
      <c r="E56">
        <v>7892947.8017180804</v>
      </c>
      <c r="F56">
        <v>37411910.817079701</v>
      </c>
      <c r="G56">
        <f t="shared" si="0"/>
        <v>29860</v>
      </c>
    </row>
    <row r="57" spans="1:7" x14ac:dyDescent="0.25">
      <c r="A57" s="5" t="s">
        <v>795</v>
      </c>
      <c r="B57">
        <v>49244.411542171503</v>
      </c>
      <c r="C57">
        <v>920</v>
      </c>
      <c r="D57">
        <v>0</v>
      </c>
      <c r="E57">
        <v>7892947.8017180804</v>
      </c>
      <c r="F57">
        <v>37411910.817079701</v>
      </c>
      <c r="G57">
        <f t="shared" si="0"/>
        <v>30780</v>
      </c>
    </row>
    <row r="58" spans="1:7" x14ac:dyDescent="0.25">
      <c r="A58" s="5" t="s">
        <v>796</v>
      </c>
      <c r="B58">
        <v>49244.411542171503</v>
      </c>
      <c r="C58">
        <v>920</v>
      </c>
      <c r="D58">
        <v>0</v>
      </c>
      <c r="E58">
        <v>7892947.8017180804</v>
      </c>
      <c r="F58">
        <v>37411910.817079701</v>
      </c>
      <c r="G58">
        <f t="shared" si="0"/>
        <v>31700</v>
      </c>
    </row>
    <row r="59" spans="1:7" x14ac:dyDescent="0.25">
      <c r="A59" s="5" t="s">
        <v>797</v>
      </c>
      <c r="B59">
        <v>49244.411542171503</v>
      </c>
      <c r="C59">
        <v>920</v>
      </c>
      <c r="D59">
        <v>0</v>
      </c>
      <c r="E59">
        <v>7892947.8017180804</v>
      </c>
      <c r="F59">
        <v>37411910.817079701</v>
      </c>
      <c r="G59">
        <f t="shared" si="0"/>
        <v>32620</v>
      </c>
    </row>
    <row r="60" spans="1:7" x14ac:dyDescent="0.25">
      <c r="A60" s="5" t="s">
        <v>798</v>
      </c>
      <c r="B60">
        <v>49244.411542171503</v>
      </c>
      <c r="C60">
        <v>920</v>
      </c>
      <c r="D60">
        <v>0</v>
      </c>
      <c r="E60">
        <v>7892947.8017180804</v>
      </c>
      <c r="F60">
        <v>37411910.817079701</v>
      </c>
      <c r="G60">
        <f t="shared" si="0"/>
        <v>33540</v>
      </c>
    </row>
    <row r="61" spans="1:7" x14ac:dyDescent="0.25">
      <c r="A61" s="5" t="s">
        <v>799</v>
      </c>
      <c r="B61">
        <v>49244.411542171503</v>
      </c>
      <c r="C61">
        <v>920</v>
      </c>
      <c r="D61">
        <v>0</v>
      </c>
      <c r="E61">
        <v>7892947.8017180804</v>
      </c>
      <c r="F61">
        <v>37411910.817079701</v>
      </c>
      <c r="G61">
        <f t="shared" si="0"/>
        <v>34460</v>
      </c>
    </row>
    <row r="62" spans="1:7" x14ac:dyDescent="0.25">
      <c r="A62" s="5" t="s">
        <v>800</v>
      </c>
      <c r="B62">
        <v>49244.411542171503</v>
      </c>
      <c r="C62">
        <v>920</v>
      </c>
      <c r="D62">
        <v>0</v>
      </c>
      <c r="E62">
        <v>7892947.8017180804</v>
      </c>
      <c r="F62">
        <v>37411910.817079701</v>
      </c>
      <c r="G62">
        <f t="shared" si="0"/>
        <v>35380</v>
      </c>
    </row>
    <row r="63" spans="1:7" x14ac:dyDescent="0.25">
      <c r="A63" s="5" t="s">
        <v>801</v>
      </c>
      <c r="B63">
        <v>49244.411542171503</v>
      </c>
      <c r="C63">
        <v>920</v>
      </c>
      <c r="D63">
        <v>0</v>
      </c>
      <c r="E63">
        <v>7892947.8017180804</v>
      </c>
      <c r="F63">
        <v>37411910.817079701</v>
      </c>
      <c r="G63">
        <f t="shared" si="0"/>
        <v>36300</v>
      </c>
    </row>
    <row r="64" spans="1:7" x14ac:dyDescent="0.25">
      <c r="A64" s="5" t="s">
        <v>802</v>
      </c>
      <c r="B64">
        <v>49244.411542171503</v>
      </c>
      <c r="C64">
        <v>920</v>
      </c>
      <c r="D64">
        <v>0</v>
      </c>
      <c r="E64">
        <v>7892947.8017180804</v>
      </c>
      <c r="F64">
        <v>37411910.817079701</v>
      </c>
      <c r="G64">
        <f t="shared" si="0"/>
        <v>37220</v>
      </c>
    </row>
    <row r="65" spans="1:7" x14ac:dyDescent="0.25">
      <c r="A65" s="5" t="s">
        <v>803</v>
      </c>
      <c r="B65">
        <v>49244.411542171503</v>
      </c>
      <c r="C65">
        <v>920</v>
      </c>
      <c r="D65">
        <v>0</v>
      </c>
      <c r="E65">
        <v>7892947.8017180804</v>
      </c>
      <c r="F65">
        <v>37411910.817079701</v>
      </c>
      <c r="G65">
        <f t="shared" si="0"/>
        <v>38140</v>
      </c>
    </row>
    <row r="66" spans="1:7" x14ac:dyDescent="0.25">
      <c r="A66" s="5" t="s">
        <v>804</v>
      </c>
      <c r="B66">
        <v>49244.411542171503</v>
      </c>
      <c r="C66">
        <v>920</v>
      </c>
      <c r="D66">
        <v>0</v>
      </c>
      <c r="E66">
        <v>7892947.8017180804</v>
      </c>
      <c r="F66">
        <v>37411910.817079701</v>
      </c>
      <c r="G66">
        <f t="shared" si="0"/>
        <v>39060</v>
      </c>
    </row>
    <row r="67" spans="1:7" x14ac:dyDescent="0.25">
      <c r="A67" s="5" t="s">
        <v>805</v>
      </c>
      <c r="B67">
        <v>49244.411542171503</v>
      </c>
      <c r="C67">
        <v>920</v>
      </c>
      <c r="D67">
        <v>0</v>
      </c>
      <c r="E67">
        <v>7892947.8017180804</v>
      </c>
      <c r="F67">
        <v>37411910.817079701</v>
      </c>
      <c r="G67">
        <f t="shared" si="0"/>
        <v>39980</v>
      </c>
    </row>
    <row r="68" spans="1:7" x14ac:dyDescent="0.25">
      <c r="A68" s="5" t="s">
        <v>806</v>
      </c>
      <c r="B68">
        <v>49244.411542171503</v>
      </c>
      <c r="C68">
        <v>920</v>
      </c>
      <c r="D68">
        <v>0</v>
      </c>
      <c r="E68">
        <v>7892947.8017180804</v>
      </c>
      <c r="F68">
        <v>37411910.817079701</v>
      </c>
      <c r="G68">
        <f t="shared" ref="G68:G98" si="1">G67+C68</f>
        <v>40900</v>
      </c>
    </row>
    <row r="69" spans="1:7" x14ac:dyDescent="0.25">
      <c r="A69" s="5" t="s">
        <v>807</v>
      </c>
      <c r="B69">
        <v>49244.411542171503</v>
      </c>
      <c r="C69">
        <v>920</v>
      </c>
      <c r="D69">
        <v>0</v>
      </c>
      <c r="E69">
        <v>7892947.8017180804</v>
      </c>
      <c r="F69">
        <v>37411910.817079701</v>
      </c>
      <c r="G69">
        <f t="shared" si="1"/>
        <v>41820</v>
      </c>
    </row>
    <row r="70" spans="1:7" x14ac:dyDescent="0.25">
      <c r="A70" s="5" t="s">
        <v>808</v>
      </c>
      <c r="B70">
        <v>49244.411542171503</v>
      </c>
      <c r="C70">
        <v>920</v>
      </c>
      <c r="D70">
        <v>0</v>
      </c>
      <c r="E70">
        <v>7892947.8017180804</v>
      </c>
      <c r="F70">
        <v>37411910.817079701</v>
      </c>
      <c r="G70">
        <f t="shared" si="1"/>
        <v>42740</v>
      </c>
    </row>
    <row r="71" spans="1:7" x14ac:dyDescent="0.25">
      <c r="A71" s="5" t="s">
        <v>809</v>
      </c>
      <c r="B71">
        <v>49244.411542171503</v>
      </c>
      <c r="C71">
        <v>920</v>
      </c>
      <c r="D71">
        <v>0</v>
      </c>
      <c r="E71">
        <v>7892947.8017180804</v>
      </c>
      <c r="F71">
        <v>37411910.817079701</v>
      </c>
      <c r="G71">
        <f t="shared" si="1"/>
        <v>43660</v>
      </c>
    </row>
    <row r="72" spans="1:7" x14ac:dyDescent="0.25">
      <c r="A72" s="5" t="s">
        <v>810</v>
      </c>
      <c r="B72">
        <v>49244.411542171503</v>
      </c>
      <c r="C72">
        <v>920</v>
      </c>
      <c r="D72">
        <v>0</v>
      </c>
      <c r="E72">
        <v>7892947.8017180804</v>
      </c>
      <c r="F72">
        <v>37411910.817079701</v>
      </c>
      <c r="G72">
        <f t="shared" si="1"/>
        <v>44580</v>
      </c>
    </row>
    <row r="73" spans="1:7" x14ac:dyDescent="0.25">
      <c r="A73" s="5" t="s">
        <v>811</v>
      </c>
      <c r="B73">
        <v>49244.411542171503</v>
      </c>
      <c r="C73">
        <v>920</v>
      </c>
      <c r="D73">
        <v>0</v>
      </c>
      <c r="E73">
        <v>7892947.8017180804</v>
      </c>
      <c r="F73">
        <v>37411910.817079701</v>
      </c>
      <c r="G73">
        <f t="shared" si="1"/>
        <v>45500</v>
      </c>
    </row>
    <row r="74" spans="1:7" x14ac:dyDescent="0.25">
      <c r="A74" s="5" t="s">
        <v>812</v>
      </c>
      <c r="B74">
        <v>49244.411542171503</v>
      </c>
      <c r="C74">
        <v>920</v>
      </c>
      <c r="D74">
        <v>0</v>
      </c>
      <c r="E74">
        <v>7892947.8017180804</v>
      </c>
      <c r="F74">
        <v>37411910.817079701</v>
      </c>
      <c r="G74">
        <f t="shared" si="1"/>
        <v>46420</v>
      </c>
    </row>
    <row r="75" spans="1:7" x14ac:dyDescent="0.25">
      <c r="A75" s="5" t="s">
        <v>813</v>
      </c>
      <c r="B75">
        <v>49244.411542171503</v>
      </c>
      <c r="C75">
        <v>920</v>
      </c>
      <c r="D75" s="4">
        <v>4.65661287307739E-10</v>
      </c>
      <c r="E75">
        <v>7892947.8017180804</v>
      </c>
      <c r="F75">
        <v>37411910.817079701</v>
      </c>
      <c r="G75">
        <f t="shared" si="1"/>
        <v>47340</v>
      </c>
    </row>
    <row r="76" spans="1:7" x14ac:dyDescent="0.25">
      <c r="A76" s="5" t="s">
        <v>814</v>
      </c>
      <c r="B76">
        <v>49244.411542171503</v>
      </c>
      <c r="C76">
        <v>920</v>
      </c>
      <c r="D76">
        <v>0</v>
      </c>
      <c r="E76">
        <v>7892947.8017180804</v>
      </c>
      <c r="F76">
        <v>37411910.817079701</v>
      </c>
      <c r="G76">
        <f t="shared" si="1"/>
        <v>48260</v>
      </c>
    </row>
    <row r="77" spans="1:7" x14ac:dyDescent="0.25">
      <c r="A77" s="5" t="s">
        <v>815</v>
      </c>
      <c r="B77">
        <v>49244.411542171503</v>
      </c>
      <c r="C77">
        <v>920</v>
      </c>
      <c r="D77">
        <v>0</v>
      </c>
      <c r="E77">
        <v>7892947.8017180804</v>
      </c>
      <c r="F77">
        <v>37411910.817079701</v>
      </c>
      <c r="G77">
        <f t="shared" si="1"/>
        <v>49180</v>
      </c>
    </row>
    <row r="78" spans="1:7" x14ac:dyDescent="0.25">
      <c r="A78" s="5" t="s">
        <v>816</v>
      </c>
      <c r="B78">
        <v>49244.411542171503</v>
      </c>
      <c r="C78">
        <v>920</v>
      </c>
      <c r="D78" s="4">
        <v>1.49011611938476E-8</v>
      </c>
      <c r="E78">
        <v>7892947.8017180804</v>
      </c>
      <c r="F78">
        <v>37411910.817079701</v>
      </c>
      <c r="G78">
        <f t="shared" si="1"/>
        <v>50100</v>
      </c>
    </row>
    <row r="79" spans="1:7" x14ac:dyDescent="0.25">
      <c r="A79" s="5" t="s">
        <v>817</v>
      </c>
      <c r="B79">
        <v>49244.411542171503</v>
      </c>
      <c r="C79">
        <v>920</v>
      </c>
      <c r="D79">
        <v>0</v>
      </c>
      <c r="E79">
        <v>7892947.8017180804</v>
      </c>
      <c r="F79">
        <v>37411910.817079701</v>
      </c>
      <c r="G79">
        <f t="shared" si="1"/>
        <v>51020</v>
      </c>
    </row>
    <row r="80" spans="1:7" x14ac:dyDescent="0.25">
      <c r="A80" s="5" t="s">
        <v>818</v>
      </c>
      <c r="B80">
        <v>49244.411542171503</v>
      </c>
      <c r="C80">
        <v>920</v>
      </c>
      <c r="D80">
        <v>0</v>
      </c>
      <c r="E80">
        <v>7892947.8017180804</v>
      </c>
      <c r="F80">
        <v>37411910.817079701</v>
      </c>
      <c r="G80">
        <f t="shared" si="1"/>
        <v>51940</v>
      </c>
    </row>
    <row r="81" spans="1:7" x14ac:dyDescent="0.25">
      <c r="A81" s="5" t="s">
        <v>819</v>
      </c>
      <c r="B81">
        <v>49244.411542171503</v>
      </c>
      <c r="C81">
        <v>920</v>
      </c>
      <c r="D81">
        <v>0</v>
      </c>
      <c r="E81">
        <v>7892947.8017180804</v>
      </c>
      <c r="F81">
        <v>37411910.817079701</v>
      </c>
      <c r="G81">
        <f t="shared" si="1"/>
        <v>52860</v>
      </c>
    </row>
    <row r="82" spans="1:7" x14ac:dyDescent="0.25">
      <c r="A82" s="5" t="s">
        <v>820</v>
      </c>
      <c r="B82">
        <v>49244.411542171503</v>
      </c>
      <c r="C82">
        <v>920</v>
      </c>
      <c r="D82">
        <v>0</v>
      </c>
      <c r="E82">
        <v>7892947.8017180804</v>
      </c>
      <c r="F82">
        <v>37411910.817079701</v>
      </c>
      <c r="G82">
        <f t="shared" si="1"/>
        <v>53780</v>
      </c>
    </row>
    <row r="83" spans="1:7" x14ac:dyDescent="0.25">
      <c r="A83" s="5" t="s">
        <v>821</v>
      </c>
      <c r="B83">
        <v>49244.411542171503</v>
      </c>
      <c r="C83">
        <v>920</v>
      </c>
      <c r="D83">
        <v>0</v>
      </c>
      <c r="E83">
        <v>7892947.8017180804</v>
      </c>
      <c r="F83">
        <v>37411910.817079701</v>
      </c>
      <c r="G83">
        <f t="shared" si="1"/>
        <v>54700</v>
      </c>
    </row>
    <row r="84" spans="1:7" x14ac:dyDescent="0.25">
      <c r="A84" s="5" t="s">
        <v>822</v>
      </c>
      <c r="B84">
        <v>49244.411542171503</v>
      </c>
      <c r="C84">
        <v>920</v>
      </c>
      <c r="D84">
        <v>0</v>
      </c>
      <c r="E84">
        <v>7892947.8017180804</v>
      </c>
      <c r="F84">
        <v>37411910.817079701</v>
      </c>
      <c r="G84">
        <f t="shared" si="1"/>
        <v>55620</v>
      </c>
    </row>
    <row r="85" spans="1:7" x14ac:dyDescent="0.25">
      <c r="A85" s="5" t="s">
        <v>823</v>
      </c>
      <c r="B85">
        <v>49244.411542171503</v>
      </c>
      <c r="C85">
        <v>920</v>
      </c>
      <c r="D85">
        <v>0</v>
      </c>
      <c r="E85">
        <v>7892947.8017180804</v>
      </c>
      <c r="F85">
        <v>37411910.817079701</v>
      </c>
      <c r="G85">
        <f t="shared" si="1"/>
        <v>56540</v>
      </c>
    </row>
    <row r="86" spans="1:7" x14ac:dyDescent="0.25">
      <c r="A86" s="5" t="s">
        <v>824</v>
      </c>
      <c r="B86">
        <v>49244.411542171503</v>
      </c>
      <c r="C86">
        <v>920</v>
      </c>
      <c r="D86">
        <v>0</v>
      </c>
      <c r="E86">
        <v>7892947.8017180804</v>
      </c>
      <c r="F86">
        <v>37411910.817079701</v>
      </c>
      <c r="G86">
        <f t="shared" si="1"/>
        <v>57460</v>
      </c>
    </row>
    <row r="87" spans="1:7" x14ac:dyDescent="0.25">
      <c r="A87" s="5" t="s">
        <v>825</v>
      </c>
      <c r="B87">
        <v>49244.411542171503</v>
      </c>
      <c r="C87">
        <v>920</v>
      </c>
      <c r="D87">
        <v>0</v>
      </c>
      <c r="E87">
        <v>7892947.8017180804</v>
      </c>
      <c r="F87">
        <v>37411910.817079701</v>
      </c>
      <c r="G87">
        <f t="shared" si="1"/>
        <v>58380</v>
      </c>
    </row>
    <row r="88" spans="1:7" x14ac:dyDescent="0.25">
      <c r="A88" s="5" t="s">
        <v>826</v>
      </c>
      <c r="B88">
        <v>49244.411542171503</v>
      </c>
      <c r="C88">
        <v>920</v>
      </c>
      <c r="D88">
        <v>0</v>
      </c>
      <c r="E88">
        <v>7892947.8017180804</v>
      </c>
      <c r="F88">
        <v>37411910.817079701</v>
      </c>
      <c r="G88">
        <f t="shared" si="1"/>
        <v>59300</v>
      </c>
    </row>
    <row r="89" spans="1:7" x14ac:dyDescent="0.25">
      <c r="A89" s="5" t="s">
        <v>827</v>
      </c>
      <c r="B89">
        <v>49244.411542171503</v>
      </c>
      <c r="C89">
        <v>920</v>
      </c>
      <c r="D89">
        <v>0</v>
      </c>
      <c r="E89">
        <v>7892947.8017180804</v>
      </c>
      <c r="F89">
        <v>37411910.817079701</v>
      </c>
      <c r="G89">
        <f t="shared" si="1"/>
        <v>60220</v>
      </c>
    </row>
    <row r="90" spans="1:7" x14ac:dyDescent="0.25">
      <c r="A90" s="5" t="s">
        <v>828</v>
      </c>
      <c r="B90">
        <v>49244.411542171503</v>
      </c>
      <c r="C90">
        <v>920</v>
      </c>
      <c r="D90">
        <v>0</v>
      </c>
      <c r="E90">
        <v>7892947.8017180804</v>
      </c>
      <c r="F90">
        <v>37411910.817079701</v>
      </c>
      <c r="G90">
        <f t="shared" si="1"/>
        <v>61140</v>
      </c>
    </row>
    <row r="91" spans="1:7" x14ac:dyDescent="0.25">
      <c r="A91" s="5" t="s">
        <v>829</v>
      </c>
      <c r="B91">
        <v>49244.411542171503</v>
      </c>
      <c r="C91">
        <v>920</v>
      </c>
      <c r="D91">
        <v>0</v>
      </c>
      <c r="E91">
        <v>7892947.8017180804</v>
      </c>
      <c r="F91">
        <v>37411910.817079701</v>
      </c>
      <c r="G91">
        <f t="shared" si="1"/>
        <v>62060</v>
      </c>
    </row>
    <row r="92" spans="1:7" x14ac:dyDescent="0.25">
      <c r="A92" s="5" t="s">
        <v>830</v>
      </c>
      <c r="B92">
        <v>49244.411542171503</v>
      </c>
      <c r="C92">
        <v>920</v>
      </c>
      <c r="D92">
        <v>0</v>
      </c>
      <c r="E92">
        <v>7892947.8017180804</v>
      </c>
      <c r="F92">
        <v>37411910.817079701</v>
      </c>
      <c r="G92">
        <f t="shared" si="1"/>
        <v>62980</v>
      </c>
    </row>
    <row r="93" spans="1:7" x14ac:dyDescent="0.25">
      <c r="A93" s="5" t="s">
        <v>831</v>
      </c>
      <c r="B93">
        <v>49244.411542171503</v>
      </c>
      <c r="C93">
        <v>920</v>
      </c>
      <c r="D93">
        <v>0</v>
      </c>
      <c r="E93">
        <v>7892947.8017180804</v>
      </c>
      <c r="F93">
        <v>37411910.817079701</v>
      </c>
      <c r="G93">
        <f t="shared" si="1"/>
        <v>63900</v>
      </c>
    </row>
    <row r="94" spans="1:7" x14ac:dyDescent="0.25">
      <c r="A94" s="5" t="s">
        <v>832</v>
      </c>
      <c r="B94">
        <v>49244.411542171503</v>
      </c>
      <c r="C94">
        <v>920</v>
      </c>
      <c r="D94" s="4">
        <v>9.31322574615478E-10</v>
      </c>
      <c r="E94">
        <v>7892947.8017180804</v>
      </c>
      <c r="F94">
        <v>37411910.817079701</v>
      </c>
      <c r="G94">
        <f t="shared" si="1"/>
        <v>64820</v>
      </c>
    </row>
    <row r="95" spans="1:7" x14ac:dyDescent="0.25">
      <c r="A95" s="5" t="s">
        <v>833</v>
      </c>
      <c r="B95">
        <v>49244.411542171503</v>
      </c>
      <c r="C95">
        <v>920</v>
      </c>
      <c r="D95">
        <v>0</v>
      </c>
      <c r="E95">
        <v>7892947.8017180804</v>
      </c>
      <c r="F95">
        <v>37411910.817079701</v>
      </c>
      <c r="G95">
        <f t="shared" si="1"/>
        <v>65740</v>
      </c>
    </row>
    <row r="96" spans="1:7" x14ac:dyDescent="0.25">
      <c r="A96" s="5" t="s">
        <v>839</v>
      </c>
      <c r="B96">
        <v>57906.452493832301</v>
      </c>
      <c r="C96">
        <v>70</v>
      </c>
      <c r="D96">
        <v>161108250.09424001</v>
      </c>
      <c r="E96">
        <v>33000000</v>
      </c>
      <c r="F96">
        <v>132161701.76880801</v>
      </c>
      <c r="G96">
        <f t="shared" si="1"/>
        <v>65810</v>
      </c>
    </row>
    <row r="97" spans="1:7" x14ac:dyDescent="0.25">
      <c r="A97" s="5" t="s">
        <v>840</v>
      </c>
      <c r="B97">
        <v>57906.452493832301</v>
      </c>
      <c r="C97">
        <v>70</v>
      </c>
      <c r="D97">
        <v>161108250.09424001</v>
      </c>
      <c r="E97">
        <v>33000000</v>
      </c>
      <c r="F97">
        <v>132161701.76880801</v>
      </c>
      <c r="G97">
        <f t="shared" si="1"/>
        <v>65880</v>
      </c>
    </row>
    <row r="98" spans="1:7" x14ac:dyDescent="0.25">
      <c r="A98" s="5" t="s">
        <v>841</v>
      </c>
      <c r="B98">
        <v>57906.452493832301</v>
      </c>
      <c r="C98">
        <v>70</v>
      </c>
      <c r="D98">
        <v>161108250.09424001</v>
      </c>
      <c r="E98">
        <v>33000000</v>
      </c>
      <c r="F98">
        <v>132161701.76880801</v>
      </c>
      <c r="G98">
        <f t="shared" si="1"/>
        <v>65950</v>
      </c>
    </row>
  </sheetData>
  <autoFilter ref="A1:F1" xr:uid="{B3FFD8BB-6D4D-4963-8C03-801524F81FC2}">
    <sortState xmlns:xlrd2="http://schemas.microsoft.com/office/spreadsheetml/2017/richdata2" ref="A2:F98">
      <sortCondition ref="B1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B565-71AE-4D3E-A180-2A49F4496938}">
  <dimension ref="A1:N49"/>
  <sheetViews>
    <sheetView workbookViewId="0">
      <selection activeCell="R25" sqref="R25"/>
    </sheetView>
  </sheetViews>
  <sheetFormatPr defaultRowHeight="15" x14ac:dyDescent="0.25"/>
  <cols>
    <col min="2" max="2" width="24.42578125" customWidth="1"/>
    <col min="9" max="9" width="28" customWidth="1"/>
  </cols>
  <sheetData>
    <row r="1" spans="1:14" x14ac:dyDescent="0.25">
      <c r="A1" t="s">
        <v>13</v>
      </c>
      <c r="B1" s="12"/>
      <c r="C1" t="s">
        <v>146</v>
      </c>
    </row>
    <row r="2" spans="1:14" x14ac:dyDescent="0.25">
      <c r="A2">
        <f>D2</f>
        <v>70</v>
      </c>
      <c r="B2" t="s">
        <v>843</v>
      </c>
      <c r="C2">
        <v>0</v>
      </c>
      <c r="D2">
        <v>70</v>
      </c>
      <c r="E2">
        <v>160254614.86369699</v>
      </c>
      <c r="F2">
        <v>33000000</v>
      </c>
      <c r="G2">
        <v>132161701.758222</v>
      </c>
      <c r="I2" t="s">
        <v>3</v>
      </c>
      <c r="J2" t="s">
        <v>4</v>
      </c>
      <c r="K2" t="s">
        <v>146</v>
      </c>
    </row>
    <row r="3" spans="1:14" x14ac:dyDescent="0.25">
      <c r="A3">
        <f t="shared" ref="A3:A49" si="0">A2+D3</f>
        <v>310</v>
      </c>
      <c r="B3" t="s">
        <v>844</v>
      </c>
      <c r="C3">
        <v>0</v>
      </c>
      <c r="D3">
        <v>240</v>
      </c>
      <c r="E3">
        <v>272758898.01514697</v>
      </c>
      <c r="F3">
        <v>24117300</v>
      </c>
      <c r="G3">
        <v>175724805.574698</v>
      </c>
      <c r="I3" t="s">
        <v>5</v>
      </c>
      <c r="J3">
        <v>4126.0014630184696</v>
      </c>
      <c r="K3">
        <v>102043.308</v>
      </c>
    </row>
    <row r="4" spans="1:14" x14ac:dyDescent="0.25">
      <c r="A4">
        <f t="shared" si="0"/>
        <v>520</v>
      </c>
      <c r="B4" t="s">
        <v>845</v>
      </c>
      <c r="C4">
        <v>0</v>
      </c>
      <c r="D4">
        <v>210</v>
      </c>
      <c r="E4">
        <v>480800011.97237098</v>
      </c>
      <c r="F4">
        <v>99000000</v>
      </c>
      <c r="G4">
        <v>396485105.27466702</v>
      </c>
      <c r="I4" t="s">
        <v>6</v>
      </c>
      <c r="J4">
        <v>8252.0029260369502</v>
      </c>
      <c r="K4">
        <v>84942</v>
      </c>
      <c r="N4" t="s">
        <v>842</v>
      </c>
    </row>
    <row r="5" spans="1:14" x14ac:dyDescent="0.25">
      <c r="A5">
        <f t="shared" si="0"/>
        <v>550</v>
      </c>
      <c r="B5" t="s">
        <v>123</v>
      </c>
      <c r="C5">
        <v>0</v>
      </c>
      <c r="D5">
        <v>30</v>
      </c>
      <c r="E5">
        <v>94923053.719606504</v>
      </c>
      <c r="F5">
        <v>22200000</v>
      </c>
      <c r="G5">
        <v>74655149.981978998</v>
      </c>
      <c r="I5" t="s">
        <v>7</v>
      </c>
      <c r="J5">
        <v>18725.698947545301</v>
      </c>
      <c r="K5">
        <v>63489.514999999999</v>
      </c>
    </row>
    <row r="6" spans="1:14" x14ac:dyDescent="0.25">
      <c r="A6">
        <f t="shared" si="0"/>
        <v>910</v>
      </c>
      <c r="B6" t="s">
        <v>124</v>
      </c>
      <c r="C6">
        <v>0</v>
      </c>
      <c r="D6">
        <v>360</v>
      </c>
      <c r="E6">
        <v>409604528.425515</v>
      </c>
      <c r="F6">
        <v>36175950</v>
      </c>
      <c r="G6">
        <v>263587208.362048</v>
      </c>
      <c r="I6" t="s">
        <v>8</v>
      </c>
      <c r="J6">
        <v>20312.6225871678</v>
      </c>
      <c r="K6">
        <v>42700</v>
      </c>
    </row>
    <row r="7" spans="1:14" x14ac:dyDescent="0.25">
      <c r="A7">
        <f t="shared" si="0"/>
        <v>3670</v>
      </c>
      <c r="B7" t="s">
        <v>846</v>
      </c>
      <c r="C7">
        <v>0</v>
      </c>
      <c r="D7">
        <v>2760</v>
      </c>
      <c r="E7">
        <v>24306177.780657999</v>
      </c>
      <c r="F7">
        <v>23678843.405154198</v>
      </c>
      <c r="G7">
        <v>112235732.403807</v>
      </c>
      <c r="I7" t="s">
        <v>9</v>
      </c>
      <c r="J7">
        <v>25708.1629618843</v>
      </c>
      <c r="K7">
        <v>32723</v>
      </c>
    </row>
    <row r="8" spans="1:14" x14ac:dyDescent="0.25">
      <c r="A8">
        <f t="shared" si="0"/>
        <v>3720</v>
      </c>
      <c r="B8" t="s">
        <v>847</v>
      </c>
      <c r="C8">
        <v>0</v>
      </c>
      <c r="D8">
        <v>50</v>
      </c>
      <c r="E8">
        <v>158222244.52198401</v>
      </c>
      <c r="F8">
        <v>37000000</v>
      </c>
      <c r="G8">
        <v>124425249.969965</v>
      </c>
      <c r="I8" t="s">
        <v>147</v>
      </c>
      <c r="J8">
        <v>26977.7018735823</v>
      </c>
      <c r="K8">
        <v>30429</v>
      </c>
    </row>
    <row r="9" spans="1:14" x14ac:dyDescent="0.25">
      <c r="A9">
        <f t="shared" si="0"/>
        <v>3860</v>
      </c>
      <c r="B9" t="s">
        <v>848</v>
      </c>
      <c r="C9">
        <v>0</v>
      </c>
      <c r="D9">
        <v>140</v>
      </c>
      <c r="E9">
        <v>320630059.00535297</v>
      </c>
      <c r="F9">
        <v>66000000</v>
      </c>
      <c r="G9">
        <v>264323403.516444</v>
      </c>
    </row>
    <row r="10" spans="1:14" x14ac:dyDescent="0.25">
      <c r="A10">
        <f t="shared" si="0"/>
        <v>3900</v>
      </c>
      <c r="B10" t="s">
        <v>849</v>
      </c>
      <c r="C10">
        <v>0</v>
      </c>
      <c r="D10">
        <v>40</v>
      </c>
      <c r="E10">
        <v>126592710.32130601</v>
      </c>
      <c r="F10">
        <v>29600000</v>
      </c>
      <c r="G10">
        <v>99540199.975971997</v>
      </c>
    </row>
    <row r="11" spans="1:14" x14ac:dyDescent="0.25">
      <c r="A11">
        <f t="shared" si="0"/>
        <v>5740</v>
      </c>
      <c r="B11" t="s">
        <v>850</v>
      </c>
      <c r="C11">
        <v>0</v>
      </c>
      <c r="D11">
        <v>1840</v>
      </c>
      <c r="E11">
        <v>16209130.797222</v>
      </c>
      <c r="F11">
        <v>15785895.603436099</v>
      </c>
      <c r="G11">
        <v>74823821.602538496</v>
      </c>
    </row>
    <row r="12" spans="1:14" x14ac:dyDescent="0.25">
      <c r="A12">
        <f t="shared" si="0"/>
        <v>5780</v>
      </c>
      <c r="B12" t="s">
        <v>851</v>
      </c>
      <c r="C12">
        <v>0</v>
      </c>
      <c r="D12">
        <v>40</v>
      </c>
      <c r="E12">
        <v>126608122.193536</v>
      </c>
      <c r="F12">
        <v>29600000</v>
      </c>
      <c r="G12">
        <v>99540199.975971997</v>
      </c>
    </row>
    <row r="13" spans="1:14" x14ac:dyDescent="0.25">
      <c r="A13">
        <f t="shared" si="0"/>
        <v>5990</v>
      </c>
      <c r="B13" t="s">
        <v>852</v>
      </c>
      <c r="C13">
        <v>0</v>
      </c>
      <c r="D13">
        <v>210</v>
      </c>
      <c r="E13">
        <v>481019610.02588803</v>
      </c>
      <c r="F13">
        <v>99000000</v>
      </c>
      <c r="G13">
        <v>396485105.27466702</v>
      </c>
    </row>
    <row r="14" spans="1:14" x14ac:dyDescent="0.25">
      <c r="A14">
        <f t="shared" si="0"/>
        <v>7830</v>
      </c>
      <c r="B14" t="s">
        <v>853</v>
      </c>
      <c r="C14">
        <v>0</v>
      </c>
      <c r="D14">
        <v>1840</v>
      </c>
      <c r="E14">
        <v>16214052.7755497</v>
      </c>
      <c r="F14">
        <v>15785895.603436099</v>
      </c>
      <c r="G14">
        <v>74823821.602538496</v>
      </c>
    </row>
    <row r="15" spans="1:14" x14ac:dyDescent="0.25">
      <c r="A15">
        <f t="shared" si="0"/>
        <v>8150</v>
      </c>
      <c r="B15" t="s">
        <v>855</v>
      </c>
      <c r="C15">
        <v>0</v>
      </c>
      <c r="D15">
        <v>320</v>
      </c>
      <c r="E15">
        <v>24027869.373470701</v>
      </c>
      <c r="F15">
        <v>1140000</v>
      </c>
      <c r="G15">
        <v>38325379.685231403</v>
      </c>
    </row>
    <row r="16" spans="1:14" x14ac:dyDescent="0.25">
      <c r="A16">
        <f t="shared" si="0"/>
        <v>8430</v>
      </c>
      <c r="B16" t="s">
        <v>856</v>
      </c>
      <c r="C16">
        <v>0</v>
      </c>
      <c r="D16">
        <v>280</v>
      </c>
      <c r="E16">
        <v>641460158.19403601</v>
      </c>
      <c r="F16">
        <v>132000000</v>
      </c>
      <c r="G16">
        <v>528646807.03288901</v>
      </c>
    </row>
    <row r="17" spans="1:7" x14ac:dyDescent="0.25">
      <c r="A17">
        <f t="shared" si="0"/>
        <v>8670</v>
      </c>
      <c r="B17" t="s">
        <v>857</v>
      </c>
      <c r="C17">
        <v>0</v>
      </c>
      <c r="D17">
        <v>240</v>
      </c>
      <c r="E17">
        <v>273455726.328951</v>
      </c>
      <c r="F17">
        <v>24117300</v>
      </c>
      <c r="G17">
        <v>175724805.574698</v>
      </c>
    </row>
    <row r="18" spans="1:7" x14ac:dyDescent="0.25">
      <c r="A18">
        <f t="shared" si="0"/>
        <v>8740</v>
      </c>
      <c r="B18" t="s">
        <v>858</v>
      </c>
      <c r="C18">
        <v>0</v>
      </c>
      <c r="D18">
        <v>70</v>
      </c>
      <c r="E18">
        <v>160377574.33773199</v>
      </c>
      <c r="F18">
        <v>33000000</v>
      </c>
      <c r="G18">
        <v>132161701.758222</v>
      </c>
    </row>
    <row r="19" spans="1:7" x14ac:dyDescent="0.25">
      <c r="A19">
        <f t="shared" si="0"/>
        <v>8950</v>
      </c>
      <c r="B19" t="s">
        <v>859</v>
      </c>
      <c r="C19">
        <v>0</v>
      </c>
      <c r="D19">
        <v>210</v>
      </c>
      <c r="E19">
        <v>481170171.96010202</v>
      </c>
      <c r="F19">
        <v>99000000</v>
      </c>
      <c r="G19">
        <v>396485105.27466702</v>
      </c>
    </row>
    <row r="20" spans="1:7" x14ac:dyDescent="0.25">
      <c r="A20">
        <f t="shared" si="0"/>
        <v>9230</v>
      </c>
      <c r="B20" t="s">
        <v>713</v>
      </c>
      <c r="C20">
        <v>0</v>
      </c>
      <c r="D20">
        <v>280</v>
      </c>
      <c r="E20">
        <v>641609963.55173802</v>
      </c>
      <c r="F20">
        <v>132000000</v>
      </c>
      <c r="G20">
        <v>528646807.03288901</v>
      </c>
    </row>
    <row r="21" spans="1:7" x14ac:dyDescent="0.25">
      <c r="A21">
        <f t="shared" si="0"/>
        <v>9510</v>
      </c>
      <c r="B21" t="s">
        <v>860</v>
      </c>
      <c r="C21">
        <v>0</v>
      </c>
      <c r="D21">
        <v>280</v>
      </c>
      <c r="E21">
        <v>641659450.389153</v>
      </c>
      <c r="F21">
        <v>132000000</v>
      </c>
      <c r="G21">
        <v>528646807.03288901</v>
      </c>
    </row>
    <row r="22" spans="1:7" x14ac:dyDescent="0.25">
      <c r="A22">
        <f t="shared" si="0"/>
        <v>9830</v>
      </c>
      <c r="B22" t="s">
        <v>861</v>
      </c>
      <c r="C22">
        <v>0</v>
      </c>
      <c r="D22">
        <v>320</v>
      </c>
      <c r="E22">
        <v>24027869.373470701</v>
      </c>
      <c r="F22">
        <v>1140000</v>
      </c>
      <c r="G22">
        <v>38325379.685231403</v>
      </c>
    </row>
    <row r="23" spans="1:7" x14ac:dyDescent="0.25">
      <c r="A23">
        <f t="shared" si="0"/>
        <v>10190</v>
      </c>
      <c r="B23" t="s">
        <v>862</v>
      </c>
      <c r="C23">
        <v>0</v>
      </c>
      <c r="D23">
        <v>360</v>
      </c>
      <c r="E23">
        <v>410754743.902551</v>
      </c>
      <c r="F23">
        <v>36175950</v>
      </c>
      <c r="G23">
        <v>263587208.362048</v>
      </c>
    </row>
    <row r="24" spans="1:7" x14ac:dyDescent="0.25">
      <c r="A24">
        <f t="shared" si="0"/>
        <v>12030</v>
      </c>
      <c r="B24" t="s">
        <v>863</v>
      </c>
      <c r="C24">
        <v>0</v>
      </c>
      <c r="D24">
        <v>1840</v>
      </c>
      <c r="E24">
        <v>16283747.454621799</v>
      </c>
      <c r="F24">
        <v>15785895.603436099</v>
      </c>
      <c r="G24">
        <v>74823821.602538496</v>
      </c>
    </row>
    <row r="25" spans="1:7" x14ac:dyDescent="0.25">
      <c r="A25">
        <f t="shared" si="0"/>
        <v>12950</v>
      </c>
      <c r="B25" t="s">
        <v>864</v>
      </c>
      <c r="C25">
        <v>0</v>
      </c>
      <c r="D25">
        <v>920</v>
      </c>
      <c r="E25">
        <v>8000758.2451741695</v>
      </c>
      <c r="F25">
        <v>7892947.8017180804</v>
      </c>
      <c r="G25">
        <v>37411910.801269203</v>
      </c>
    </row>
    <row r="26" spans="1:7" x14ac:dyDescent="0.25">
      <c r="A26">
        <f t="shared" si="0"/>
        <v>14790</v>
      </c>
      <c r="B26" t="s">
        <v>865</v>
      </c>
      <c r="C26">
        <v>0</v>
      </c>
      <c r="D26">
        <v>1840</v>
      </c>
      <c r="E26">
        <v>16316993.463705299</v>
      </c>
      <c r="F26">
        <v>15785895.603436099</v>
      </c>
      <c r="G26">
        <v>74823821.602538496</v>
      </c>
    </row>
    <row r="27" spans="1:7" x14ac:dyDescent="0.25">
      <c r="A27">
        <f t="shared" si="0"/>
        <v>14820</v>
      </c>
      <c r="B27" t="s">
        <v>866</v>
      </c>
      <c r="C27">
        <v>0</v>
      </c>
      <c r="D27">
        <v>30</v>
      </c>
      <c r="E27">
        <v>95074848.6207809</v>
      </c>
      <c r="F27">
        <v>22200000</v>
      </c>
      <c r="G27">
        <v>74655149.981978998</v>
      </c>
    </row>
    <row r="28" spans="1:7" x14ac:dyDescent="0.25">
      <c r="A28">
        <f t="shared" si="0"/>
        <v>14870</v>
      </c>
      <c r="B28" t="s">
        <v>867</v>
      </c>
      <c r="C28">
        <v>0</v>
      </c>
      <c r="D28">
        <v>50</v>
      </c>
      <c r="E28">
        <v>158477400.03022999</v>
      </c>
      <c r="F28">
        <v>37000000</v>
      </c>
      <c r="G28">
        <v>124425249.969965</v>
      </c>
    </row>
    <row r="29" spans="1:7" x14ac:dyDescent="0.25">
      <c r="A29">
        <f t="shared" si="0"/>
        <v>16710</v>
      </c>
      <c r="B29" t="s">
        <v>868</v>
      </c>
      <c r="C29">
        <v>0</v>
      </c>
      <c r="D29">
        <v>1840</v>
      </c>
      <c r="E29">
        <v>16363402.5144965</v>
      </c>
      <c r="F29">
        <v>15785895.603436099</v>
      </c>
      <c r="G29">
        <v>74823821.602538496</v>
      </c>
    </row>
    <row r="30" spans="1:7" x14ac:dyDescent="0.25">
      <c r="A30">
        <f t="shared" si="0"/>
        <v>16760</v>
      </c>
      <c r="B30" t="s">
        <v>869</v>
      </c>
      <c r="C30">
        <v>0</v>
      </c>
      <c r="D30">
        <v>50</v>
      </c>
      <c r="E30">
        <v>158496622.91141999</v>
      </c>
      <c r="F30">
        <v>37000000</v>
      </c>
      <c r="G30">
        <v>124425249.969965</v>
      </c>
    </row>
    <row r="31" spans="1:7" x14ac:dyDescent="0.25">
      <c r="A31">
        <f t="shared" si="0"/>
        <v>16810</v>
      </c>
      <c r="B31" t="s">
        <v>870</v>
      </c>
      <c r="C31">
        <v>0</v>
      </c>
      <c r="D31">
        <v>50</v>
      </c>
      <c r="E31">
        <v>158515750.15638399</v>
      </c>
      <c r="F31">
        <v>37000000</v>
      </c>
      <c r="G31">
        <v>124425249.969965</v>
      </c>
    </row>
    <row r="32" spans="1:7" x14ac:dyDescent="0.25">
      <c r="A32">
        <f t="shared" si="0"/>
        <v>16860</v>
      </c>
      <c r="B32" t="s">
        <v>871</v>
      </c>
      <c r="C32">
        <v>0</v>
      </c>
      <c r="D32">
        <v>50</v>
      </c>
      <c r="E32">
        <v>158534782.24092701</v>
      </c>
      <c r="F32">
        <v>37000000</v>
      </c>
      <c r="G32">
        <v>124425249.969965</v>
      </c>
    </row>
    <row r="33" spans="1:7" x14ac:dyDescent="0.25">
      <c r="A33">
        <f t="shared" si="0"/>
        <v>17070</v>
      </c>
      <c r="B33" t="s">
        <v>872</v>
      </c>
      <c r="C33">
        <v>0</v>
      </c>
      <c r="D33">
        <v>210</v>
      </c>
      <c r="E33">
        <v>481534937.92586201</v>
      </c>
      <c r="F33">
        <v>99000000</v>
      </c>
      <c r="G33">
        <v>396485105.27466702</v>
      </c>
    </row>
    <row r="34" spans="1:7" x14ac:dyDescent="0.25">
      <c r="A34">
        <f t="shared" si="0"/>
        <v>17120</v>
      </c>
      <c r="B34" t="s">
        <v>873</v>
      </c>
      <c r="C34">
        <v>0</v>
      </c>
      <c r="D34">
        <v>50</v>
      </c>
      <c r="E34">
        <v>158553719.63848099</v>
      </c>
      <c r="F34">
        <v>37000000</v>
      </c>
      <c r="G34">
        <v>124425249.969965</v>
      </c>
    </row>
    <row r="35" spans="1:7" x14ac:dyDescent="0.25">
      <c r="A35">
        <f t="shared" si="0"/>
        <v>17190</v>
      </c>
      <c r="B35" t="s">
        <v>874</v>
      </c>
      <c r="C35">
        <v>0</v>
      </c>
      <c r="D35">
        <v>70</v>
      </c>
      <c r="E35">
        <v>160523474.62450501</v>
      </c>
      <c r="F35">
        <v>33000000</v>
      </c>
      <c r="G35">
        <v>132161701.758222</v>
      </c>
    </row>
    <row r="36" spans="1:7" x14ac:dyDescent="0.25">
      <c r="A36">
        <f t="shared" si="0"/>
        <v>19030</v>
      </c>
      <c r="B36" t="s">
        <v>875</v>
      </c>
      <c r="C36">
        <v>0</v>
      </c>
      <c r="D36">
        <v>1840</v>
      </c>
      <c r="E36">
        <v>16482281.1413654</v>
      </c>
      <c r="F36">
        <v>15785895.603436099</v>
      </c>
      <c r="G36">
        <v>74823821.602538496</v>
      </c>
    </row>
    <row r="37" spans="1:7" x14ac:dyDescent="0.25">
      <c r="A37">
        <f t="shared" si="0"/>
        <v>19080</v>
      </c>
      <c r="B37" t="s">
        <v>876</v>
      </c>
      <c r="C37">
        <v>0</v>
      </c>
      <c r="D37">
        <v>50</v>
      </c>
      <c r="E37">
        <v>158572562.82012701</v>
      </c>
      <c r="F37">
        <v>37000000</v>
      </c>
      <c r="G37">
        <v>124425249.969965</v>
      </c>
    </row>
    <row r="38" spans="1:7" x14ac:dyDescent="0.25">
      <c r="A38">
        <f t="shared" si="0"/>
        <v>19290</v>
      </c>
      <c r="B38" t="s">
        <v>877</v>
      </c>
      <c r="C38">
        <v>0</v>
      </c>
      <c r="D38">
        <v>210</v>
      </c>
      <c r="E38">
        <v>481605733.27416497</v>
      </c>
      <c r="F38">
        <v>99000000</v>
      </c>
      <c r="G38">
        <v>396485105.27466702</v>
      </c>
    </row>
    <row r="39" spans="1:7" x14ac:dyDescent="0.25">
      <c r="A39">
        <f t="shared" si="0"/>
        <v>19340</v>
      </c>
      <c r="B39" t="s">
        <v>878</v>
      </c>
      <c r="C39">
        <v>0</v>
      </c>
      <c r="D39">
        <v>50</v>
      </c>
      <c r="E39">
        <v>158591312.254601</v>
      </c>
      <c r="F39">
        <v>37000000</v>
      </c>
      <c r="G39">
        <v>124425249.969965</v>
      </c>
    </row>
    <row r="40" spans="1:7" x14ac:dyDescent="0.25">
      <c r="A40">
        <f t="shared" si="0"/>
        <v>21180</v>
      </c>
      <c r="B40" t="s">
        <v>879</v>
      </c>
      <c r="C40">
        <v>0</v>
      </c>
      <c r="D40">
        <v>1840</v>
      </c>
      <c r="E40">
        <v>16571862.638093</v>
      </c>
      <c r="F40">
        <v>15785895.603436099</v>
      </c>
      <c r="G40">
        <v>74823821.602538496</v>
      </c>
    </row>
    <row r="41" spans="1:7" x14ac:dyDescent="0.25">
      <c r="A41">
        <f t="shared" si="0"/>
        <v>21230</v>
      </c>
      <c r="B41" t="s">
        <v>880</v>
      </c>
      <c r="C41">
        <v>0</v>
      </c>
      <c r="D41">
        <v>50</v>
      </c>
      <c r="E41">
        <v>158609968.408306</v>
      </c>
      <c r="F41">
        <v>37000000</v>
      </c>
      <c r="G41">
        <v>124425249.969965</v>
      </c>
    </row>
    <row r="42" spans="1:7" x14ac:dyDescent="0.25">
      <c r="A42">
        <f t="shared" si="0"/>
        <v>21440</v>
      </c>
      <c r="B42" t="s">
        <v>881</v>
      </c>
      <c r="C42">
        <v>0</v>
      </c>
      <c r="D42">
        <v>210</v>
      </c>
      <c r="E42">
        <v>481675825.94345802</v>
      </c>
      <c r="F42">
        <v>99000000</v>
      </c>
      <c r="G42">
        <v>396485105.27466702</v>
      </c>
    </row>
    <row r="43" spans="1:7" x14ac:dyDescent="0.25">
      <c r="A43">
        <f t="shared" si="0"/>
        <v>21480</v>
      </c>
      <c r="B43" t="s">
        <v>882</v>
      </c>
      <c r="C43">
        <v>0</v>
      </c>
      <c r="D43">
        <v>40</v>
      </c>
      <c r="E43">
        <v>126902825.39626101</v>
      </c>
      <c r="F43">
        <v>29600000</v>
      </c>
      <c r="G43">
        <v>99540199.975971997</v>
      </c>
    </row>
    <row r="44" spans="1:7" x14ac:dyDescent="0.25">
      <c r="A44">
        <f t="shared" si="0"/>
        <v>21520</v>
      </c>
      <c r="B44" t="s">
        <v>883</v>
      </c>
      <c r="C44">
        <v>0</v>
      </c>
      <c r="D44">
        <v>40</v>
      </c>
      <c r="E44">
        <v>126917602.18194801</v>
      </c>
      <c r="F44">
        <v>29600000</v>
      </c>
      <c r="G44">
        <v>99540199.975971997</v>
      </c>
    </row>
    <row r="45" spans="1:7" x14ac:dyDescent="0.25">
      <c r="A45">
        <f t="shared" si="0"/>
        <v>21730</v>
      </c>
      <c r="B45" t="s">
        <v>884</v>
      </c>
      <c r="C45">
        <v>0</v>
      </c>
      <c r="D45">
        <v>210</v>
      </c>
      <c r="E45">
        <v>481745222.90817899</v>
      </c>
      <c r="F45">
        <v>99000000</v>
      </c>
      <c r="G45">
        <v>396485105.27466702</v>
      </c>
    </row>
    <row r="46" spans="1:7" x14ac:dyDescent="0.25">
      <c r="A46">
        <f t="shared" si="0"/>
        <v>21970</v>
      </c>
      <c r="B46" t="s">
        <v>885</v>
      </c>
      <c r="C46">
        <v>0</v>
      </c>
      <c r="D46">
        <v>240</v>
      </c>
      <c r="E46">
        <v>274796395.77354002</v>
      </c>
      <c r="F46">
        <v>24117300</v>
      </c>
      <c r="G46">
        <v>175724805.574698</v>
      </c>
    </row>
    <row r="47" spans="1:7" x14ac:dyDescent="0.25">
      <c r="A47">
        <f t="shared" si="0"/>
        <v>22890</v>
      </c>
      <c r="B47" t="s">
        <v>854</v>
      </c>
      <c r="C47">
        <v>69.577474649050004</v>
      </c>
      <c r="D47">
        <v>920</v>
      </c>
      <c r="E47">
        <v>7828936.5250409497</v>
      </c>
      <c r="F47">
        <v>7892947.8017180804</v>
      </c>
      <c r="G47">
        <v>37411910.801269203</v>
      </c>
    </row>
    <row r="48" spans="1:7" x14ac:dyDescent="0.25">
      <c r="A48">
        <f t="shared" si="0"/>
        <v>24730</v>
      </c>
      <c r="B48" t="s">
        <v>886</v>
      </c>
      <c r="C48">
        <v>40157.181701131201</v>
      </c>
      <c r="D48">
        <v>1840</v>
      </c>
      <c r="E48">
        <v>16720502.875893099</v>
      </c>
      <c r="F48">
        <v>15785895.603436099</v>
      </c>
      <c r="G48">
        <v>74823821.602538496</v>
      </c>
    </row>
    <row r="49" spans="1:7" x14ac:dyDescent="0.25">
      <c r="A49">
        <f t="shared" si="0"/>
        <v>24770</v>
      </c>
      <c r="B49" t="s">
        <v>887</v>
      </c>
      <c r="C49">
        <v>55197.363117054403</v>
      </c>
      <c r="D49">
        <v>40</v>
      </c>
      <c r="E49">
        <v>126932305.451289</v>
      </c>
      <c r="F49">
        <v>29600000</v>
      </c>
      <c r="G49">
        <v>99540199.975971997</v>
      </c>
    </row>
  </sheetData>
  <autoFilter ref="A1:G1" xr:uid="{5AC1B565-71AE-4D3E-A180-2A49F4496938}">
    <sortState xmlns:xlrd2="http://schemas.microsoft.com/office/spreadsheetml/2017/richdata2" ref="A2:G49">
      <sortCondition ref="C1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16C46-AB55-4B63-A43E-4052C9AD86DB}">
  <dimension ref="A1:M59"/>
  <sheetViews>
    <sheetView topLeftCell="A10" workbookViewId="0">
      <selection activeCell="A2" sqref="A2"/>
    </sheetView>
  </sheetViews>
  <sheetFormatPr defaultRowHeight="15" x14ac:dyDescent="0.25"/>
  <cols>
    <col min="2" max="2" width="31.7109375" customWidth="1"/>
    <col min="11" max="11" width="29.42578125" customWidth="1"/>
  </cols>
  <sheetData>
    <row r="1" spans="1:13" x14ac:dyDescent="0.25">
      <c r="B1" t="s">
        <v>11</v>
      </c>
      <c r="C1" t="s">
        <v>12</v>
      </c>
      <c r="D1" t="s">
        <v>163</v>
      </c>
      <c r="E1" t="s">
        <v>164</v>
      </c>
      <c r="F1" t="s">
        <v>15</v>
      </c>
      <c r="G1" t="s">
        <v>16</v>
      </c>
      <c r="K1" t="s">
        <v>3</v>
      </c>
      <c r="L1" t="s">
        <v>4</v>
      </c>
      <c r="M1" t="s">
        <v>146</v>
      </c>
    </row>
    <row r="2" spans="1:13" x14ac:dyDescent="0.25">
      <c r="A2">
        <f>D2</f>
        <v>0</v>
      </c>
      <c r="B2" t="s">
        <v>890</v>
      </c>
      <c r="C2">
        <v>0</v>
      </c>
      <c r="D2">
        <v>0</v>
      </c>
      <c r="E2">
        <v>29623962.861472301</v>
      </c>
      <c r="F2">
        <v>7400000</v>
      </c>
      <c r="G2">
        <v>19908040.011004899</v>
      </c>
      <c r="K2" t="s">
        <v>5</v>
      </c>
      <c r="L2">
        <v>2856.4625513204801</v>
      </c>
      <c r="M2">
        <v>102043.308</v>
      </c>
    </row>
    <row r="3" spans="1:13" x14ac:dyDescent="0.25">
      <c r="A3">
        <f>A2+D3</f>
        <v>0</v>
      </c>
      <c r="B3" t="s">
        <v>891</v>
      </c>
      <c r="C3">
        <v>0</v>
      </c>
      <c r="D3">
        <v>0</v>
      </c>
      <c r="E3">
        <v>29623962.861472301</v>
      </c>
      <c r="F3">
        <v>7400000</v>
      </c>
      <c r="G3">
        <v>19908040.011004899</v>
      </c>
      <c r="K3" t="s">
        <v>6</v>
      </c>
      <c r="L3">
        <v>5712.9251026409602</v>
      </c>
      <c r="M3">
        <v>84942</v>
      </c>
    </row>
    <row r="4" spans="1:13" x14ac:dyDescent="0.25">
      <c r="A4">
        <f>A3+D4</f>
        <v>0</v>
      </c>
      <c r="B4" t="s">
        <v>70</v>
      </c>
      <c r="C4">
        <v>0</v>
      </c>
      <c r="D4">
        <v>0</v>
      </c>
      <c r="E4">
        <v>29623962.861472301</v>
      </c>
      <c r="F4">
        <v>7400000</v>
      </c>
      <c r="G4">
        <v>19908040.011004899</v>
      </c>
      <c r="K4" t="s">
        <v>7</v>
      </c>
      <c r="L4">
        <v>14917.0822124514</v>
      </c>
      <c r="M4">
        <v>63489.514999999999</v>
      </c>
    </row>
    <row r="5" spans="1:13" x14ac:dyDescent="0.25">
      <c r="A5">
        <f t="shared" ref="A5:A59" si="0">A4+D5</f>
        <v>0</v>
      </c>
      <c r="B5" t="s">
        <v>892</v>
      </c>
      <c r="C5">
        <v>0</v>
      </c>
      <c r="D5">
        <v>0</v>
      </c>
      <c r="E5">
        <v>29623962.861472301</v>
      </c>
      <c r="F5">
        <v>7400000</v>
      </c>
      <c r="G5">
        <v>19908040.011004899</v>
      </c>
      <c r="K5" t="s">
        <v>8</v>
      </c>
      <c r="L5">
        <v>16504.0058520739</v>
      </c>
      <c r="M5">
        <v>42700</v>
      </c>
    </row>
    <row r="6" spans="1:13" x14ac:dyDescent="0.25">
      <c r="A6">
        <f t="shared" si="0"/>
        <v>1840</v>
      </c>
      <c r="B6" t="s">
        <v>902</v>
      </c>
      <c r="C6">
        <v>0</v>
      </c>
      <c r="D6">
        <v>1840</v>
      </c>
      <c r="E6">
        <v>56236626.309060998</v>
      </c>
      <c r="F6">
        <v>55294000</v>
      </c>
      <c r="G6">
        <v>116798160.49538501</v>
      </c>
      <c r="K6" t="s">
        <v>9</v>
      </c>
      <c r="L6">
        <v>21899.546226790299</v>
      </c>
      <c r="M6">
        <v>32723</v>
      </c>
    </row>
    <row r="7" spans="1:13" x14ac:dyDescent="0.25">
      <c r="A7">
        <f t="shared" si="0"/>
        <v>2160</v>
      </c>
      <c r="B7" t="s">
        <v>903</v>
      </c>
      <c r="C7">
        <v>0</v>
      </c>
      <c r="D7">
        <v>320</v>
      </c>
      <c r="E7">
        <v>118395609.325895</v>
      </c>
      <c r="F7">
        <v>44466520</v>
      </c>
      <c r="G7">
        <v>190594021.36606601</v>
      </c>
    </row>
    <row r="8" spans="1:13" x14ac:dyDescent="0.25">
      <c r="A8">
        <f t="shared" si="0"/>
        <v>2160</v>
      </c>
      <c r="B8" t="s">
        <v>36</v>
      </c>
      <c r="C8">
        <v>0</v>
      </c>
      <c r="D8">
        <v>0</v>
      </c>
      <c r="E8">
        <v>88621122.637200803</v>
      </c>
      <c r="F8">
        <v>22200000</v>
      </c>
      <c r="G8">
        <v>59724119.985583201</v>
      </c>
    </row>
    <row r="9" spans="1:13" x14ac:dyDescent="0.25">
      <c r="A9">
        <f t="shared" si="0"/>
        <v>2160</v>
      </c>
      <c r="B9" t="s">
        <v>37</v>
      </c>
      <c r="C9">
        <v>0</v>
      </c>
      <c r="D9">
        <v>0</v>
      </c>
      <c r="E9">
        <v>88611200.356708705</v>
      </c>
      <c r="F9">
        <v>22200000</v>
      </c>
      <c r="G9">
        <v>59724119.985583201</v>
      </c>
      <c r="K9" t="s">
        <v>888</v>
      </c>
    </row>
    <row r="10" spans="1:13" x14ac:dyDescent="0.25">
      <c r="A10">
        <f t="shared" si="0"/>
        <v>2160</v>
      </c>
      <c r="B10" t="s">
        <v>38</v>
      </c>
      <c r="C10">
        <v>0</v>
      </c>
      <c r="D10">
        <v>0</v>
      </c>
      <c r="E10">
        <v>88631440.141569898</v>
      </c>
      <c r="F10">
        <v>22200000</v>
      </c>
      <c r="G10">
        <v>59724119.985583201</v>
      </c>
      <c r="K10" t="s">
        <v>889</v>
      </c>
    </row>
    <row r="11" spans="1:13" x14ac:dyDescent="0.25">
      <c r="A11">
        <f t="shared" si="0"/>
        <v>2160</v>
      </c>
      <c r="B11" t="s">
        <v>39</v>
      </c>
      <c r="C11">
        <v>0</v>
      </c>
      <c r="D11">
        <v>0</v>
      </c>
      <c r="E11">
        <v>88653663.613861993</v>
      </c>
      <c r="F11">
        <v>22200000</v>
      </c>
      <c r="G11">
        <v>59724119.985583201</v>
      </c>
    </row>
    <row r="12" spans="1:13" x14ac:dyDescent="0.25">
      <c r="A12">
        <f t="shared" si="0"/>
        <v>2160</v>
      </c>
      <c r="B12" t="s">
        <v>40</v>
      </c>
      <c r="C12">
        <v>0</v>
      </c>
      <c r="D12">
        <v>0</v>
      </c>
      <c r="E12">
        <v>88665026.737878606</v>
      </c>
      <c r="F12">
        <v>22200000</v>
      </c>
      <c r="G12">
        <v>59724119.985583201</v>
      </c>
    </row>
    <row r="13" spans="1:13" x14ac:dyDescent="0.25">
      <c r="A13">
        <f t="shared" si="0"/>
        <v>2160</v>
      </c>
      <c r="B13" t="s">
        <v>41</v>
      </c>
      <c r="C13">
        <v>0</v>
      </c>
      <c r="D13">
        <v>0</v>
      </c>
      <c r="E13">
        <v>88676835.343317598</v>
      </c>
      <c r="F13">
        <v>22200000</v>
      </c>
      <c r="G13">
        <v>59724119.985583201</v>
      </c>
    </row>
    <row r="14" spans="1:13" x14ac:dyDescent="0.25">
      <c r="A14">
        <f t="shared" si="0"/>
        <v>2160</v>
      </c>
      <c r="B14" t="s">
        <v>42</v>
      </c>
      <c r="C14">
        <v>0</v>
      </c>
      <c r="D14">
        <v>0</v>
      </c>
      <c r="E14">
        <v>88688675.957665801</v>
      </c>
      <c r="F14">
        <v>22200000</v>
      </c>
      <c r="G14">
        <v>59724119.985583201</v>
      </c>
    </row>
    <row r="15" spans="1:13" x14ac:dyDescent="0.25">
      <c r="A15">
        <f t="shared" si="0"/>
        <v>2160</v>
      </c>
      <c r="B15" t="s">
        <v>904</v>
      </c>
      <c r="C15">
        <v>0</v>
      </c>
      <c r="D15">
        <v>0</v>
      </c>
      <c r="E15">
        <v>88700560.052331895</v>
      </c>
      <c r="F15">
        <v>22200000</v>
      </c>
      <c r="G15">
        <v>59724119.985583201</v>
      </c>
    </row>
    <row r="16" spans="1:13" x14ac:dyDescent="0.25">
      <c r="A16">
        <f t="shared" si="0"/>
        <v>2160</v>
      </c>
      <c r="B16" t="s">
        <v>905</v>
      </c>
      <c r="C16">
        <v>0</v>
      </c>
      <c r="D16">
        <v>0</v>
      </c>
      <c r="E16">
        <v>88712385.022148997</v>
      </c>
      <c r="F16">
        <v>22200000</v>
      </c>
      <c r="G16">
        <v>59724119.985583201</v>
      </c>
    </row>
    <row r="17" spans="1:7" x14ac:dyDescent="0.25">
      <c r="A17">
        <f t="shared" si="0"/>
        <v>2160</v>
      </c>
      <c r="B17" t="s">
        <v>906</v>
      </c>
      <c r="C17">
        <v>0</v>
      </c>
      <c r="D17">
        <v>0</v>
      </c>
      <c r="E17">
        <v>88724151.161270395</v>
      </c>
      <c r="F17">
        <v>22200000</v>
      </c>
      <c r="G17">
        <v>59724119.985583201</v>
      </c>
    </row>
    <row r="18" spans="1:7" x14ac:dyDescent="0.25">
      <c r="A18">
        <f t="shared" si="0"/>
        <v>2160</v>
      </c>
      <c r="B18" t="s">
        <v>907</v>
      </c>
      <c r="C18">
        <v>0</v>
      </c>
      <c r="D18">
        <v>0</v>
      </c>
      <c r="E18">
        <v>118314478.349848</v>
      </c>
      <c r="F18">
        <v>29600000</v>
      </c>
      <c r="G18">
        <v>79632159.980777606</v>
      </c>
    </row>
    <row r="19" spans="1:7" x14ac:dyDescent="0.25">
      <c r="A19">
        <f t="shared" si="0"/>
        <v>2160</v>
      </c>
      <c r="B19" t="s">
        <v>908</v>
      </c>
      <c r="C19">
        <v>0</v>
      </c>
      <c r="D19">
        <v>0</v>
      </c>
      <c r="E19">
        <v>118330010.82230701</v>
      </c>
      <c r="F19">
        <v>29600000</v>
      </c>
      <c r="G19">
        <v>79632159.980777606</v>
      </c>
    </row>
    <row r="20" spans="1:7" x14ac:dyDescent="0.25">
      <c r="A20">
        <f t="shared" si="0"/>
        <v>2160</v>
      </c>
      <c r="B20" t="s">
        <v>909</v>
      </c>
      <c r="C20">
        <v>0</v>
      </c>
      <c r="D20">
        <v>0</v>
      </c>
      <c r="E20">
        <v>118345466.018783</v>
      </c>
      <c r="F20">
        <v>29600000</v>
      </c>
      <c r="G20">
        <v>79632159.980777606</v>
      </c>
    </row>
    <row r="21" spans="1:7" x14ac:dyDescent="0.25">
      <c r="A21">
        <f t="shared" si="0"/>
        <v>2160</v>
      </c>
      <c r="B21" t="s">
        <v>910</v>
      </c>
      <c r="C21">
        <v>0</v>
      </c>
      <c r="D21">
        <v>0</v>
      </c>
      <c r="E21">
        <v>118360844.323735</v>
      </c>
      <c r="F21">
        <v>29600000</v>
      </c>
      <c r="G21">
        <v>79632159.980777606</v>
      </c>
    </row>
    <row r="22" spans="1:7" x14ac:dyDescent="0.25">
      <c r="A22">
        <f t="shared" si="0"/>
        <v>2160</v>
      </c>
      <c r="B22" t="s">
        <v>911</v>
      </c>
      <c r="C22">
        <v>0</v>
      </c>
      <c r="D22">
        <v>0</v>
      </c>
      <c r="E22">
        <v>118376146.119707</v>
      </c>
      <c r="F22">
        <v>29600000</v>
      </c>
      <c r="G22">
        <v>79632159.980777606</v>
      </c>
    </row>
    <row r="23" spans="1:7" x14ac:dyDescent="0.25">
      <c r="A23">
        <f t="shared" si="0"/>
        <v>2160</v>
      </c>
      <c r="B23" t="s">
        <v>912</v>
      </c>
      <c r="C23">
        <v>0</v>
      </c>
      <c r="D23">
        <v>0</v>
      </c>
      <c r="E23">
        <v>118391371.787341</v>
      </c>
      <c r="F23">
        <v>29600000</v>
      </c>
      <c r="G23">
        <v>79632159.980777606</v>
      </c>
    </row>
    <row r="24" spans="1:7" x14ac:dyDescent="0.25">
      <c r="A24">
        <f t="shared" si="0"/>
        <v>2160</v>
      </c>
      <c r="B24" t="s">
        <v>913</v>
      </c>
      <c r="C24">
        <v>0</v>
      </c>
      <c r="D24">
        <v>0</v>
      </c>
      <c r="E24">
        <v>118406521.705384</v>
      </c>
      <c r="F24">
        <v>29600000</v>
      </c>
      <c r="G24">
        <v>79632159.980777606</v>
      </c>
    </row>
    <row r="25" spans="1:7" x14ac:dyDescent="0.25">
      <c r="A25">
        <f t="shared" si="0"/>
        <v>2160</v>
      </c>
      <c r="B25" t="s">
        <v>914</v>
      </c>
      <c r="C25">
        <v>0</v>
      </c>
      <c r="D25">
        <v>0</v>
      </c>
      <c r="E25">
        <v>118421596.250701</v>
      </c>
      <c r="F25">
        <v>29600000</v>
      </c>
      <c r="G25">
        <v>79632159.980777606</v>
      </c>
    </row>
    <row r="26" spans="1:7" x14ac:dyDescent="0.25">
      <c r="A26">
        <f t="shared" si="0"/>
        <v>2160</v>
      </c>
      <c r="B26" t="s">
        <v>915</v>
      </c>
      <c r="C26">
        <v>0</v>
      </c>
      <c r="D26">
        <v>0</v>
      </c>
      <c r="E26">
        <v>118436595.79828</v>
      </c>
      <c r="F26">
        <v>29600000</v>
      </c>
      <c r="G26">
        <v>79632159.980777606</v>
      </c>
    </row>
    <row r="27" spans="1:7" x14ac:dyDescent="0.25">
      <c r="A27">
        <f t="shared" si="0"/>
        <v>2160</v>
      </c>
      <c r="B27" t="s">
        <v>916</v>
      </c>
      <c r="C27">
        <v>0</v>
      </c>
      <c r="D27">
        <v>0</v>
      </c>
      <c r="E27">
        <v>118451520.72124401</v>
      </c>
      <c r="F27">
        <v>29600000</v>
      </c>
      <c r="G27">
        <v>79632159.980777606</v>
      </c>
    </row>
    <row r="28" spans="1:7" x14ac:dyDescent="0.25">
      <c r="A28">
        <f t="shared" si="0"/>
        <v>2340</v>
      </c>
      <c r="B28" t="s">
        <v>917</v>
      </c>
      <c r="C28">
        <v>0</v>
      </c>
      <c r="D28">
        <v>180</v>
      </c>
      <c r="E28">
        <v>469239871.84591699</v>
      </c>
      <c r="F28">
        <v>99000000</v>
      </c>
      <c r="G28">
        <v>317188084.219733</v>
      </c>
    </row>
    <row r="29" spans="1:7" x14ac:dyDescent="0.25">
      <c r="A29">
        <f t="shared" si="0"/>
        <v>2520</v>
      </c>
      <c r="B29" t="s">
        <v>918</v>
      </c>
      <c r="C29">
        <v>0</v>
      </c>
      <c r="D29">
        <v>180</v>
      </c>
      <c r="E29">
        <v>469347637.34303802</v>
      </c>
      <c r="F29">
        <v>99000000</v>
      </c>
      <c r="G29">
        <v>317188084.219733</v>
      </c>
    </row>
    <row r="30" spans="1:7" x14ac:dyDescent="0.25">
      <c r="A30">
        <f t="shared" si="0"/>
        <v>2700</v>
      </c>
      <c r="B30" t="s">
        <v>919</v>
      </c>
      <c r="C30">
        <v>0</v>
      </c>
      <c r="D30">
        <v>180</v>
      </c>
      <c r="E30">
        <v>469527264.73416603</v>
      </c>
      <c r="F30">
        <v>99000000</v>
      </c>
      <c r="G30">
        <v>317188084.219733</v>
      </c>
    </row>
    <row r="31" spans="1:7" x14ac:dyDescent="0.25">
      <c r="A31">
        <f t="shared" si="0"/>
        <v>2880</v>
      </c>
      <c r="B31" t="s">
        <v>920</v>
      </c>
      <c r="C31">
        <v>0</v>
      </c>
      <c r="D31">
        <v>180</v>
      </c>
      <c r="E31">
        <v>469637678.47538</v>
      </c>
      <c r="F31">
        <v>99000000</v>
      </c>
      <c r="G31">
        <v>317188084.219733</v>
      </c>
    </row>
    <row r="32" spans="1:7" x14ac:dyDescent="0.25">
      <c r="A32">
        <f t="shared" si="0"/>
        <v>3060</v>
      </c>
      <c r="B32" t="s">
        <v>921</v>
      </c>
      <c r="C32">
        <v>0</v>
      </c>
      <c r="D32">
        <v>180</v>
      </c>
      <c r="E32">
        <v>469712085.12498999</v>
      </c>
      <c r="F32">
        <v>99000000</v>
      </c>
      <c r="G32">
        <v>317188084.219733</v>
      </c>
    </row>
    <row r="33" spans="1:7" x14ac:dyDescent="0.25">
      <c r="A33">
        <f t="shared" si="0"/>
        <v>3240</v>
      </c>
      <c r="B33" t="s">
        <v>922</v>
      </c>
      <c r="C33">
        <v>0</v>
      </c>
      <c r="D33">
        <v>180</v>
      </c>
      <c r="E33">
        <v>469786130.72873402</v>
      </c>
      <c r="F33">
        <v>99000000</v>
      </c>
      <c r="G33">
        <v>317188084.219733</v>
      </c>
    </row>
    <row r="34" spans="1:7" x14ac:dyDescent="0.25">
      <c r="A34">
        <f t="shared" si="0"/>
        <v>3420</v>
      </c>
      <c r="B34" t="s">
        <v>923</v>
      </c>
      <c r="C34">
        <v>0</v>
      </c>
      <c r="D34">
        <v>180</v>
      </c>
      <c r="E34">
        <v>469932024.41263098</v>
      </c>
      <c r="F34">
        <v>99000000</v>
      </c>
      <c r="G34">
        <v>317188084.219733</v>
      </c>
    </row>
    <row r="35" spans="1:7" x14ac:dyDescent="0.25">
      <c r="A35">
        <f t="shared" si="0"/>
        <v>3600</v>
      </c>
      <c r="B35" t="s">
        <v>924</v>
      </c>
      <c r="C35">
        <v>0</v>
      </c>
      <c r="D35">
        <v>180</v>
      </c>
      <c r="E35">
        <v>470003887.00965798</v>
      </c>
      <c r="F35">
        <v>99000000</v>
      </c>
      <c r="G35">
        <v>317188084.219733</v>
      </c>
    </row>
    <row r="36" spans="1:7" x14ac:dyDescent="0.25">
      <c r="A36">
        <f t="shared" si="0"/>
        <v>3780</v>
      </c>
      <c r="B36" t="s">
        <v>925</v>
      </c>
      <c r="C36">
        <v>0</v>
      </c>
      <c r="D36">
        <v>180</v>
      </c>
      <c r="E36">
        <v>470075036.33470201</v>
      </c>
      <c r="F36">
        <v>99000000</v>
      </c>
      <c r="G36">
        <v>317188084.219733</v>
      </c>
    </row>
    <row r="37" spans="1:7" x14ac:dyDescent="0.25">
      <c r="A37">
        <f t="shared" si="0"/>
        <v>3960</v>
      </c>
      <c r="B37" t="s">
        <v>926</v>
      </c>
      <c r="C37">
        <v>0</v>
      </c>
      <c r="D37">
        <v>180</v>
      </c>
      <c r="E37">
        <v>470145479.46734101</v>
      </c>
      <c r="F37">
        <v>99000000</v>
      </c>
      <c r="G37">
        <v>317188084.219733</v>
      </c>
    </row>
    <row r="38" spans="1:7" x14ac:dyDescent="0.25">
      <c r="A38">
        <f t="shared" si="0"/>
        <v>4200</v>
      </c>
      <c r="B38" t="s">
        <v>927</v>
      </c>
      <c r="C38">
        <v>0</v>
      </c>
      <c r="D38">
        <v>240</v>
      </c>
      <c r="E38">
        <v>626907251.20619297</v>
      </c>
      <c r="F38">
        <v>132000000</v>
      </c>
      <c r="G38">
        <v>422917445.626311</v>
      </c>
    </row>
    <row r="39" spans="1:7" x14ac:dyDescent="0.25">
      <c r="A39">
        <f t="shared" si="0"/>
        <v>4440</v>
      </c>
      <c r="B39" t="s">
        <v>928</v>
      </c>
      <c r="C39">
        <v>0</v>
      </c>
      <c r="D39">
        <v>240</v>
      </c>
      <c r="E39">
        <v>626953631.22251499</v>
      </c>
      <c r="F39">
        <v>132000000</v>
      </c>
      <c r="G39">
        <v>422917445.626311</v>
      </c>
    </row>
    <row r="40" spans="1:7" x14ac:dyDescent="0.25">
      <c r="A40">
        <f t="shared" si="0"/>
        <v>4728</v>
      </c>
      <c r="B40" t="s">
        <v>929</v>
      </c>
      <c r="C40">
        <v>0</v>
      </c>
      <c r="D40">
        <v>288</v>
      </c>
      <c r="E40">
        <v>317255238.15688598</v>
      </c>
      <c r="F40">
        <v>28940760</v>
      </c>
      <c r="G40">
        <v>168695813.351711</v>
      </c>
    </row>
    <row r="41" spans="1:7" x14ac:dyDescent="0.25">
      <c r="A41">
        <f t="shared" si="0"/>
        <v>5016</v>
      </c>
      <c r="B41" t="s">
        <v>930</v>
      </c>
      <c r="C41">
        <v>0</v>
      </c>
      <c r="D41">
        <v>288</v>
      </c>
      <c r="E41">
        <v>317718336.56413001</v>
      </c>
      <c r="F41">
        <v>28940760</v>
      </c>
      <c r="G41">
        <v>168695813.351711</v>
      </c>
    </row>
    <row r="42" spans="1:7" x14ac:dyDescent="0.25">
      <c r="A42">
        <f t="shared" si="0"/>
        <v>5304</v>
      </c>
      <c r="B42" t="s">
        <v>931</v>
      </c>
      <c r="C42">
        <v>0</v>
      </c>
      <c r="D42">
        <v>288</v>
      </c>
      <c r="E42">
        <v>318267154.511563</v>
      </c>
      <c r="F42">
        <v>28940760</v>
      </c>
      <c r="G42">
        <v>168695813.351711</v>
      </c>
    </row>
    <row r="43" spans="1:7" x14ac:dyDescent="0.25">
      <c r="A43">
        <f t="shared" si="0"/>
        <v>5592</v>
      </c>
      <c r="B43" t="s">
        <v>932</v>
      </c>
      <c r="C43">
        <v>0</v>
      </c>
      <c r="D43">
        <v>288</v>
      </c>
      <c r="E43">
        <v>319069862.761778</v>
      </c>
      <c r="F43">
        <v>28940760</v>
      </c>
      <c r="G43">
        <v>168695813.351711</v>
      </c>
    </row>
    <row r="44" spans="1:7" x14ac:dyDescent="0.25">
      <c r="A44">
        <f t="shared" si="0"/>
        <v>5880</v>
      </c>
      <c r="B44" t="s">
        <v>933</v>
      </c>
      <c r="C44">
        <v>0</v>
      </c>
      <c r="D44">
        <v>288</v>
      </c>
      <c r="E44">
        <v>319504392.127509</v>
      </c>
      <c r="F44">
        <v>28940760</v>
      </c>
      <c r="G44">
        <v>168695813.351711</v>
      </c>
    </row>
    <row r="45" spans="1:7" x14ac:dyDescent="0.25">
      <c r="A45">
        <f t="shared" si="0"/>
        <v>6380</v>
      </c>
      <c r="B45" t="s">
        <v>935</v>
      </c>
      <c r="C45">
        <v>0</v>
      </c>
      <c r="D45">
        <v>500</v>
      </c>
      <c r="E45">
        <v>47852240.013842799</v>
      </c>
      <c r="F45">
        <v>1140000</v>
      </c>
      <c r="G45">
        <v>52172794.470164597</v>
      </c>
    </row>
    <row r="46" spans="1:7" x14ac:dyDescent="0.25">
      <c r="A46">
        <f t="shared" si="0"/>
        <v>6880</v>
      </c>
      <c r="B46" t="s">
        <v>936</v>
      </c>
      <c r="C46">
        <v>0</v>
      </c>
      <c r="D46">
        <v>500</v>
      </c>
      <c r="E46">
        <v>47851921.736016303</v>
      </c>
      <c r="F46">
        <v>1140000</v>
      </c>
      <c r="G46">
        <v>52172794.470164597</v>
      </c>
    </row>
    <row r="47" spans="1:7" x14ac:dyDescent="0.25">
      <c r="A47">
        <f t="shared" si="0"/>
        <v>7380</v>
      </c>
      <c r="B47" t="s">
        <v>937</v>
      </c>
      <c r="C47">
        <v>0</v>
      </c>
      <c r="D47">
        <v>500</v>
      </c>
      <c r="E47">
        <v>47841720.757840797</v>
      </c>
      <c r="F47">
        <v>1140000</v>
      </c>
      <c r="G47">
        <v>52172794.470164597</v>
      </c>
    </row>
    <row r="48" spans="1:7" x14ac:dyDescent="0.25">
      <c r="A48">
        <f t="shared" si="0"/>
        <v>7880</v>
      </c>
      <c r="B48" t="s">
        <v>938</v>
      </c>
      <c r="C48">
        <v>0</v>
      </c>
      <c r="D48">
        <v>500</v>
      </c>
      <c r="E48">
        <v>47942855.267676502</v>
      </c>
      <c r="F48">
        <v>1140000</v>
      </c>
      <c r="G48">
        <v>52172794.470164597</v>
      </c>
    </row>
    <row r="49" spans="1:7" x14ac:dyDescent="0.25">
      <c r="A49">
        <f t="shared" si="0"/>
        <v>8380</v>
      </c>
      <c r="B49" t="s">
        <v>939</v>
      </c>
      <c r="C49">
        <v>0</v>
      </c>
      <c r="D49">
        <v>500</v>
      </c>
      <c r="E49">
        <v>45762824.194277301</v>
      </c>
      <c r="F49">
        <v>1140000</v>
      </c>
      <c r="G49">
        <v>52172794.470164597</v>
      </c>
    </row>
    <row r="50" spans="1:7" x14ac:dyDescent="0.25">
      <c r="A50">
        <f t="shared" si="0"/>
        <v>10220</v>
      </c>
      <c r="B50" t="s">
        <v>901</v>
      </c>
      <c r="C50">
        <v>8424.5369855304398</v>
      </c>
      <c r="D50">
        <v>1840</v>
      </c>
      <c r="E50">
        <v>284747.55006015301</v>
      </c>
      <c r="F50">
        <v>15785895.603436099</v>
      </c>
      <c r="G50">
        <v>59859057.282030798</v>
      </c>
    </row>
    <row r="51" spans="1:7" x14ac:dyDescent="0.25">
      <c r="A51">
        <f t="shared" si="0"/>
        <v>12060</v>
      </c>
      <c r="B51" t="s">
        <v>900</v>
      </c>
      <c r="C51">
        <v>8462.2603349417695</v>
      </c>
      <c r="D51">
        <v>1840</v>
      </c>
      <c r="E51">
        <v>215336.58714330199</v>
      </c>
      <c r="F51">
        <v>15785895.603436099</v>
      </c>
      <c r="G51">
        <v>59859057.282030798</v>
      </c>
    </row>
    <row r="52" spans="1:7" x14ac:dyDescent="0.25">
      <c r="A52">
        <f t="shared" si="0"/>
        <v>13900</v>
      </c>
      <c r="B52" t="s">
        <v>899</v>
      </c>
      <c r="C52">
        <v>8490.9435061920703</v>
      </c>
      <c r="D52">
        <v>1840</v>
      </c>
      <c r="E52">
        <v>162559.55204275201</v>
      </c>
      <c r="F52">
        <v>15785895.603436099</v>
      </c>
      <c r="G52">
        <v>59859057.282030798</v>
      </c>
    </row>
    <row r="53" spans="1:7" x14ac:dyDescent="0.25">
      <c r="A53">
        <f t="shared" si="0"/>
        <v>15740</v>
      </c>
      <c r="B53" t="s">
        <v>898</v>
      </c>
      <c r="C53">
        <v>8524.4298904368898</v>
      </c>
      <c r="D53">
        <v>1840</v>
      </c>
      <c r="E53">
        <v>100944.60503228</v>
      </c>
      <c r="F53">
        <v>15785895.603436099</v>
      </c>
      <c r="G53">
        <v>59859057.282030798</v>
      </c>
    </row>
    <row r="54" spans="1:7" x14ac:dyDescent="0.25">
      <c r="A54">
        <f t="shared" si="0"/>
        <v>17580</v>
      </c>
      <c r="B54" t="s">
        <v>897</v>
      </c>
      <c r="C54">
        <v>8548.2732291493794</v>
      </c>
      <c r="D54">
        <v>1840</v>
      </c>
      <c r="E54">
        <v>57072.861801303901</v>
      </c>
      <c r="F54">
        <v>15785895.603436099</v>
      </c>
      <c r="G54">
        <v>59859057.282030798</v>
      </c>
    </row>
    <row r="55" spans="1:7" x14ac:dyDescent="0.25">
      <c r="A55">
        <f t="shared" si="0"/>
        <v>19420</v>
      </c>
      <c r="B55" t="s">
        <v>896</v>
      </c>
      <c r="C55">
        <v>8565.6925310351307</v>
      </c>
      <c r="D55">
        <v>1840</v>
      </c>
      <c r="E55">
        <v>25021.3463315144</v>
      </c>
      <c r="F55">
        <v>15785895.603436099</v>
      </c>
      <c r="G55">
        <v>59859057.282030798</v>
      </c>
    </row>
    <row r="56" spans="1:7" x14ac:dyDescent="0.25">
      <c r="A56">
        <f t="shared" si="0"/>
        <v>21260</v>
      </c>
      <c r="B56" t="s">
        <v>895</v>
      </c>
      <c r="C56">
        <v>8573.04160143638</v>
      </c>
      <c r="D56">
        <v>1840</v>
      </c>
      <c r="E56">
        <v>11499.056793220299</v>
      </c>
      <c r="F56">
        <v>15785895.603436099</v>
      </c>
      <c r="G56">
        <v>59859057.282030798</v>
      </c>
    </row>
    <row r="57" spans="1:7" x14ac:dyDescent="0.25">
      <c r="A57">
        <f t="shared" si="0"/>
        <v>23100</v>
      </c>
      <c r="B57" t="s">
        <v>894</v>
      </c>
      <c r="C57">
        <v>8577.2097581497401</v>
      </c>
      <c r="D57">
        <v>1840</v>
      </c>
      <c r="E57">
        <v>3829.64844063483</v>
      </c>
      <c r="F57">
        <v>15785895.603436099</v>
      </c>
      <c r="G57">
        <v>59859057.282030798</v>
      </c>
    </row>
    <row r="58" spans="1:7" x14ac:dyDescent="0.25">
      <c r="A58">
        <f t="shared" si="0"/>
        <v>24940</v>
      </c>
      <c r="B58" t="s">
        <v>893</v>
      </c>
      <c r="C58">
        <v>8579.2910888240003</v>
      </c>
      <c r="D58">
        <v>1840</v>
      </c>
      <c r="E58">
        <v>0</v>
      </c>
      <c r="F58">
        <v>15785895.603436099</v>
      </c>
      <c r="G58">
        <v>59859057.282030798</v>
      </c>
    </row>
    <row r="59" spans="1:7" x14ac:dyDescent="0.25">
      <c r="A59">
        <f t="shared" si="0"/>
        <v>24940.93</v>
      </c>
      <c r="B59" t="s">
        <v>934</v>
      </c>
      <c r="C59">
        <v>66318.279569892402</v>
      </c>
      <c r="D59">
        <v>0.93</v>
      </c>
      <c r="E59">
        <v>0</v>
      </c>
      <c r="F59">
        <v>61676</v>
      </c>
      <c r="G59">
        <v>164756.193063677</v>
      </c>
    </row>
  </sheetData>
  <autoFilter ref="B1:G1" xr:uid="{07816C46-AB55-4B63-A43E-4052C9AD86DB}">
    <sortState xmlns:xlrd2="http://schemas.microsoft.com/office/spreadsheetml/2017/richdata2" ref="B2:G59">
      <sortCondition ref="C1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35CB-7C89-43B8-9F36-FD51ACEB5684}">
  <dimension ref="A2:L56"/>
  <sheetViews>
    <sheetView zoomScale="145" zoomScaleNormal="145" workbookViewId="0">
      <selection activeCell="I6" sqref="I6"/>
    </sheetView>
  </sheetViews>
  <sheetFormatPr defaultRowHeight="15" x14ac:dyDescent="0.25"/>
  <cols>
    <col min="2" max="2" width="21.42578125" customWidth="1"/>
    <col min="10" max="10" width="13.7109375" customWidth="1"/>
  </cols>
  <sheetData>
    <row r="2" spans="1:12" x14ac:dyDescent="0.25">
      <c r="A2">
        <f>D2</f>
        <v>0</v>
      </c>
      <c r="B2" t="s">
        <v>890</v>
      </c>
      <c r="C2">
        <v>0</v>
      </c>
      <c r="D2">
        <v>0</v>
      </c>
      <c r="E2">
        <v>33933682.936852701</v>
      </c>
      <c r="F2">
        <v>7400000</v>
      </c>
      <c r="G2">
        <v>19908039.995194402</v>
      </c>
      <c r="J2" t="s">
        <v>5</v>
      </c>
      <c r="K2">
        <v>2856.4625513204801</v>
      </c>
      <c r="L2">
        <v>102043.308</v>
      </c>
    </row>
    <row r="3" spans="1:12" x14ac:dyDescent="0.25">
      <c r="A3">
        <f>A2+D3</f>
        <v>0</v>
      </c>
      <c r="B3" t="s">
        <v>940</v>
      </c>
      <c r="C3">
        <v>0</v>
      </c>
      <c r="D3">
        <v>0</v>
      </c>
      <c r="E3">
        <v>81449749.4502161</v>
      </c>
      <c r="F3">
        <v>17760000</v>
      </c>
      <c r="G3">
        <v>47779295.988466598</v>
      </c>
      <c r="J3" t="s">
        <v>6</v>
      </c>
      <c r="K3">
        <v>5712.9251026409602</v>
      </c>
      <c r="L3">
        <v>84942</v>
      </c>
    </row>
    <row r="4" spans="1:12" x14ac:dyDescent="0.25">
      <c r="A4">
        <f t="shared" ref="A4:A56" si="0">A3+D4</f>
        <v>0</v>
      </c>
      <c r="B4" t="s">
        <v>941</v>
      </c>
      <c r="C4">
        <v>0</v>
      </c>
      <c r="D4">
        <v>0</v>
      </c>
      <c r="E4">
        <v>115399705.32230701</v>
      </c>
      <c r="F4">
        <v>25160000</v>
      </c>
      <c r="G4">
        <v>67687335.983660996</v>
      </c>
      <c r="J4" t="s">
        <v>7</v>
      </c>
      <c r="K4">
        <v>14917.0822124514</v>
      </c>
      <c r="L4">
        <v>63489.514999999999</v>
      </c>
    </row>
    <row r="5" spans="1:12" x14ac:dyDescent="0.25">
      <c r="A5">
        <f t="shared" si="0"/>
        <v>0</v>
      </c>
      <c r="B5" t="s">
        <v>942</v>
      </c>
      <c r="C5">
        <v>0</v>
      </c>
      <c r="D5">
        <v>0</v>
      </c>
      <c r="E5">
        <v>72247439.954767093</v>
      </c>
      <c r="F5">
        <v>6029325</v>
      </c>
      <c r="G5">
        <v>35144961.125526197</v>
      </c>
      <c r="J5" t="s">
        <v>8</v>
      </c>
      <c r="K5">
        <v>16504.0058520739</v>
      </c>
      <c r="L5">
        <v>42700</v>
      </c>
    </row>
    <row r="6" spans="1:12" x14ac:dyDescent="0.25">
      <c r="A6">
        <f t="shared" si="0"/>
        <v>0</v>
      </c>
      <c r="B6" t="s">
        <v>943</v>
      </c>
      <c r="C6">
        <v>0</v>
      </c>
      <c r="D6">
        <v>0</v>
      </c>
      <c r="E6">
        <v>72247439.954767093</v>
      </c>
      <c r="F6">
        <v>6029325</v>
      </c>
      <c r="G6">
        <v>35144961.125526197</v>
      </c>
      <c r="J6" t="s">
        <v>9</v>
      </c>
      <c r="K6">
        <v>21899.546226790299</v>
      </c>
      <c r="L6">
        <v>32723</v>
      </c>
    </row>
    <row r="7" spans="1:12" x14ac:dyDescent="0.25">
      <c r="A7">
        <f t="shared" si="0"/>
        <v>0</v>
      </c>
      <c r="B7" t="s">
        <v>944</v>
      </c>
      <c r="C7">
        <v>0</v>
      </c>
      <c r="D7">
        <v>0</v>
      </c>
      <c r="E7">
        <v>72247439.954767093</v>
      </c>
      <c r="F7">
        <v>6029325</v>
      </c>
      <c r="G7">
        <v>35144961.125526197</v>
      </c>
    </row>
    <row r="8" spans="1:12" x14ac:dyDescent="0.25">
      <c r="A8">
        <f t="shared" si="0"/>
        <v>1840</v>
      </c>
      <c r="B8" t="s">
        <v>894</v>
      </c>
      <c r="C8">
        <v>0</v>
      </c>
      <c r="D8">
        <v>1840</v>
      </c>
      <c r="E8">
        <v>41694414.370631702</v>
      </c>
      <c r="F8">
        <v>15785895.603436099</v>
      </c>
      <c r="G8">
        <v>59859057.282030798</v>
      </c>
    </row>
    <row r="9" spans="1:12" x14ac:dyDescent="0.25">
      <c r="A9">
        <f t="shared" si="0"/>
        <v>3680</v>
      </c>
      <c r="B9" t="s">
        <v>895</v>
      </c>
      <c r="C9">
        <v>0</v>
      </c>
      <c r="D9">
        <v>1840</v>
      </c>
      <c r="E9">
        <v>41701666.175339498</v>
      </c>
      <c r="F9">
        <v>15785895.603436099</v>
      </c>
      <c r="G9">
        <v>59859057.282030798</v>
      </c>
    </row>
    <row r="10" spans="1:12" x14ac:dyDescent="0.25">
      <c r="A10">
        <f t="shared" si="0"/>
        <v>5520</v>
      </c>
      <c r="B10" t="s">
        <v>896</v>
      </c>
      <c r="C10">
        <v>0</v>
      </c>
      <c r="D10">
        <v>1840</v>
      </c>
      <c r="E10">
        <v>41716131.414915197</v>
      </c>
      <c r="F10">
        <v>15785895.603436099</v>
      </c>
      <c r="G10">
        <v>59859057.282030798</v>
      </c>
    </row>
    <row r="11" spans="1:12" x14ac:dyDescent="0.25">
      <c r="A11">
        <f t="shared" si="0"/>
        <v>7360</v>
      </c>
      <c r="B11" t="s">
        <v>897</v>
      </c>
      <c r="C11">
        <v>0</v>
      </c>
      <c r="D11">
        <v>1840</v>
      </c>
      <c r="E11">
        <v>41751168.779915802</v>
      </c>
      <c r="F11">
        <v>15785895.603436099</v>
      </c>
      <c r="G11">
        <v>59859057.282030798</v>
      </c>
    </row>
    <row r="12" spans="1:12" x14ac:dyDescent="0.25">
      <c r="A12">
        <f t="shared" si="0"/>
        <v>9200</v>
      </c>
      <c r="B12" t="s">
        <v>898</v>
      </c>
      <c r="C12">
        <v>0</v>
      </c>
      <c r="D12">
        <v>1840</v>
      </c>
      <c r="E12">
        <v>41802327.929607898</v>
      </c>
      <c r="F12">
        <v>15785895.603436099</v>
      </c>
      <c r="G12">
        <v>59859057.282030798</v>
      </c>
    </row>
    <row r="13" spans="1:12" x14ac:dyDescent="0.25">
      <c r="A13">
        <f t="shared" si="0"/>
        <v>11040</v>
      </c>
      <c r="B13" t="s">
        <v>899</v>
      </c>
      <c r="C13">
        <v>0</v>
      </c>
      <c r="D13">
        <v>1840</v>
      </c>
      <c r="E13">
        <v>41871095.7485824</v>
      </c>
      <c r="F13">
        <v>15785895.603436099</v>
      </c>
      <c r="G13">
        <v>59859057.282030798</v>
      </c>
    </row>
    <row r="14" spans="1:12" x14ac:dyDescent="0.25">
      <c r="A14">
        <f t="shared" si="0"/>
        <v>12880</v>
      </c>
      <c r="B14" t="s">
        <v>900</v>
      </c>
      <c r="C14">
        <v>0</v>
      </c>
      <c r="D14">
        <v>1840</v>
      </c>
      <c r="E14">
        <v>41932764.2717999</v>
      </c>
      <c r="F14">
        <v>15785895.603436099</v>
      </c>
      <c r="G14">
        <v>59859057.282030798</v>
      </c>
    </row>
    <row r="15" spans="1:12" x14ac:dyDescent="0.25">
      <c r="A15">
        <f t="shared" si="0"/>
        <v>14720</v>
      </c>
      <c r="B15" t="s">
        <v>901</v>
      </c>
      <c r="C15">
        <v>0</v>
      </c>
      <c r="D15">
        <v>1840</v>
      </c>
      <c r="E15">
        <v>42013216.264681198</v>
      </c>
      <c r="F15">
        <v>15785895.603436099</v>
      </c>
      <c r="G15">
        <v>59859057.282030798</v>
      </c>
    </row>
    <row r="16" spans="1:12" x14ac:dyDescent="0.25">
      <c r="A16">
        <f t="shared" si="0"/>
        <v>16560</v>
      </c>
      <c r="B16" t="s">
        <v>902</v>
      </c>
      <c r="C16">
        <v>0</v>
      </c>
      <c r="D16">
        <v>1840</v>
      </c>
      <c r="E16">
        <v>106703535.07142401</v>
      </c>
      <c r="F16">
        <v>55294000</v>
      </c>
      <c r="G16">
        <v>116798160.49538501</v>
      </c>
    </row>
    <row r="17" spans="1:7" x14ac:dyDescent="0.25">
      <c r="A17">
        <f t="shared" si="0"/>
        <v>16880</v>
      </c>
      <c r="B17" t="s">
        <v>903</v>
      </c>
      <c r="C17">
        <v>0</v>
      </c>
      <c r="D17">
        <v>320</v>
      </c>
      <c r="E17">
        <v>135112900.99564701</v>
      </c>
      <c r="F17">
        <v>44466520</v>
      </c>
      <c r="G17">
        <v>190594021.36606601</v>
      </c>
    </row>
    <row r="18" spans="1:7" x14ac:dyDescent="0.25">
      <c r="A18">
        <f t="shared" si="0"/>
        <v>16880</v>
      </c>
      <c r="B18" t="s">
        <v>38</v>
      </c>
      <c r="C18">
        <v>0</v>
      </c>
      <c r="D18">
        <v>0</v>
      </c>
      <c r="E18">
        <v>101558824.696932</v>
      </c>
      <c r="F18">
        <v>22200000</v>
      </c>
      <c r="G18">
        <v>59724119.985583201</v>
      </c>
    </row>
    <row r="19" spans="1:7" x14ac:dyDescent="0.25">
      <c r="A19">
        <f t="shared" si="0"/>
        <v>16880</v>
      </c>
      <c r="B19" t="s">
        <v>39</v>
      </c>
      <c r="C19">
        <v>0</v>
      </c>
      <c r="D19">
        <v>0</v>
      </c>
      <c r="E19">
        <v>101580386.60063601</v>
      </c>
      <c r="F19">
        <v>22200000</v>
      </c>
      <c r="G19">
        <v>59724119.985583201</v>
      </c>
    </row>
    <row r="20" spans="1:7" x14ac:dyDescent="0.25">
      <c r="A20">
        <f t="shared" si="0"/>
        <v>16880</v>
      </c>
      <c r="B20" t="s">
        <v>40</v>
      </c>
      <c r="C20">
        <v>0</v>
      </c>
      <c r="D20">
        <v>0</v>
      </c>
      <c r="E20">
        <v>101591495.38168401</v>
      </c>
      <c r="F20">
        <v>22200000</v>
      </c>
      <c r="G20">
        <v>59724119.985583201</v>
      </c>
    </row>
    <row r="21" spans="1:7" x14ac:dyDescent="0.25">
      <c r="A21">
        <f t="shared" si="0"/>
        <v>16880</v>
      </c>
      <c r="B21" t="s">
        <v>41</v>
      </c>
      <c r="C21">
        <v>0</v>
      </c>
      <c r="D21">
        <v>0</v>
      </c>
      <c r="E21">
        <v>101603240.56461801</v>
      </c>
      <c r="F21">
        <v>22200000</v>
      </c>
      <c r="G21">
        <v>59724119.985583201</v>
      </c>
    </row>
    <row r="22" spans="1:7" x14ac:dyDescent="0.25">
      <c r="A22">
        <f t="shared" si="0"/>
        <v>16880</v>
      </c>
      <c r="B22" t="s">
        <v>42</v>
      </c>
      <c r="C22">
        <v>0</v>
      </c>
      <c r="D22">
        <v>0</v>
      </c>
      <c r="E22">
        <v>101615127.18947101</v>
      </c>
      <c r="F22">
        <v>22200000</v>
      </c>
      <c r="G22">
        <v>59724119.985583201</v>
      </c>
    </row>
    <row r="23" spans="1:7" x14ac:dyDescent="0.25">
      <c r="A23">
        <f t="shared" si="0"/>
        <v>16880</v>
      </c>
      <c r="B23" t="s">
        <v>904</v>
      </c>
      <c r="C23">
        <v>0</v>
      </c>
      <c r="D23">
        <v>0</v>
      </c>
      <c r="E23">
        <v>101627137.479435</v>
      </c>
      <c r="F23">
        <v>22200000</v>
      </c>
      <c r="G23">
        <v>59724119.985583201</v>
      </c>
    </row>
    <row r="24" spans="1:7" x14ac:dyDescent="0.25">
      <c r="A24">
        <f t="shared" si="0"/>
        <v>16880</v>
      </c>
      <c r="B24" t="s">
        <v>905</v>
      </c>
      <c r="C24">
        <v>0</v>
      </c>
      <c r="D24">
        <v>0</v>
      </c>
      <c r="E24">
        <v>101639140.71214999</v>
      </c>
      <c r="F24">
        <v>22200000</v>
      </c>
      <c r="G24">
        <v>59724119.985583201</v>
      </c>
    </row>
    <row r="25" spans="1:7" x14ac:dyDescent="0.25">
      <c r="A25">
        <f t="shared" si="0"/>
        <v>16880</v>
      </c>
      <c r="B25" t="s">
        <v>906</v>
      </c>
      <c r="C25">
        <v>0</v>
      </c>
      <c r="D25">
        <v>0</v>
      </c>
      <c r="E25">
        <v>101651084.22729</v>
      </c>
      <c r="F25">
        <v>22200000</v>
      </c>
      <c r="G25">
        <v>59724119.985583201</v>
      </c>
    </row>
    <row r="26" spans="1:7" x14ac:dyDescent="0.25">
      <c r="A26">
        <f t="shared" si="0"/>
        <v>16880</v>
      </c>
      <c r="B26" t="s">
        <v>907</v>
      </c>
      <c r="C26">
        <v>0</v>
      </c>
      <c r="D26">
        <v>0</v>
      </c>
      <c r="E26">
        <v>135550624.42927501</v>
      </c>
      <c r="F26">
        <v>29600000</v>
      </c>
      <c r="G26">
        <v>79632159.980777606</v>
      </c>
    </row>
    <row r="27" spans="1:7" x14ac:dyDescent="0.25">
      <c r="A27">
        <f t="shared" si="0"/>
        <v>16880</v>
      </c>
      <c r="B27" t="s">
        <v>908</v>
      </c>
      <c r="C27">
        <v>0</v>
      </c>
      <c r="D27">
        <v>0</v>
      </c>
      <c r="E27">
        <v>135566391.05569801</v>
      </c>
      <c r="F27">
        <v>29600000</v>
      </c>
      <c r="G27">
        <v>79632159.980777606</v>
      </c>
    </row>
    <row r="28" spans="1:7" x14ac:dyDescent="0.25">
      <c r="A28">
        <f t="shared" si="0"/>
        <v>16880</v>
      </c>
      <c r="B28" t="s">
        <v>909</v>
      </c>
      <c r="C28">
        <v>0</v>
      </c>
      <c r="D28">
        <v>0</v>
      </c>
      <c r="E28">
        <v>135582079.241193</v>
      </c>
      <c r="F28">
        <v>29600000</v>
      </c>
      <c r="G28">
        <v>79632159.980777606</v>
      </c>
    </row>
    <row r="29" spans="1:7" x14ac:dyDescent="0.25">
      <c r="A29">
        <f t="shared" si="0"/>
        <v>16880</v>
      </c>
      <c r="B29" t="s">
        <v>910</v>
      </c>
      <c r="C29">
        <v>0</v>
      </c>
      <c r="D29">
        <v>0</v>
      </c>
      <c r="E29">
        <v>135597689.37601399</v>
      </c>
      <c r="F29">
        <v>29600000</v>
      </c>
      <c r="G29">
        <v>79632159.980777606</v>
      </c>
    </row>
    <row r="30" spans="1:7" x14ac:dyDescent="0.25">
      <c r="A30">
        <f t="shared" si="0"/>
        <v>16880</v>
      </c>
      <c r="B30" t="s">
        <v>911</v>
      </c>
      <c r="C30">
        <v>0</v>
      </c>
      <c r="D30">
        <v>0</v>
      </c>
      <c r="E30">
        <v>135613221.84847301</v>
      </c>
      <c r="F30">
        <v>29600000</v>
      </c>
      <c r="G30">
        <v>79632159.980777606</v>
      </c>
    </row>
    <row r="31" spans="1:7" x14ac:dyDescent="0.25">
      <c r="A31">
        <f t="shared" si="0"/>
        <v>16880</v>
      </c>
      <c r="B31" t="s">
        <v>912</v>
      </c>
      <c r="C31">
        <v>0</v>
      </c>
      <c r="D31">
        <v>0</v>
      </c>
      <c r="E31">
        <v>135628677.04495001</v>
      </c>
      <c r="F31">
        <v>29600000</v>
      </c>
      <c r="G31">
        <v>79632159.980777606</v>
      </c>
    </row>
    <row r="32" spans="1:7" x14ac:dyDescent="0.25">
      <c r="A32">
        <f t="shared" si="0"/>
        <v>16880</v>
      </c>
      <c r="B32" t="s">
        <v>913</v>
      </c>
      <c r="C32">
        <v>0</v>
      </c>
      <c r="D32">
        <v>0</v>
      </c>
      <c r="E32">
        <v>135644055.34990099</v>
      </c>
      <c r="F32">
        <v>29600000</v>
      </c>
      <c r="G32">
        <v>79632159.980777606</v>
      </c>
    </row>
    <row r="33" spans="1:7" x14ac:dyDescent="0.25">
      <c r="A33">
        <f t="shared" si="0"/>
        <v>16880</v>
      </c>
      <c r="B33" t="s">
        <v>914</v>
      </c>
      <c r="C33">
        <v>0</v>
      </c>
      <c r="D33">
        <v>0</v>
      </c>
      <c r="E33">
        <v>135659357.14587301</v>
      </c>
      <c r="F33">
        <v>29600000</v>
      </c>
      <c r="G33">
        <v>79632159.980777606</v>
      </c>
    </row>
    <row r="34" spans="1:7" x14ac:dyDescent="0.25">
      <c r="A34">
        <f t="shared" si="0"/>
        <v>16880</v>
      </c>
      <c r="B34" t="s">
        <v>915</v>
      </c>
      <c r="C34">
        <v>0</v>
      </c>
      <c r="D34">
        <v>0</v>
      </c>
      <c r="E34">
        <v>135674582.81350699</v>
      </c>
      <c r="F34">
        <v>29600000</v>
      </c>
      <c r="G34">
        <v>79632159.980777606</v>
      </c>
    </row>
    <row r="35" spans="1:7" x14ac:dyDescent="0.25">
      <c r="A35">
        <f t="shared" si="0"/>
        <v>16880</v>
      </c>
      <c r="B35" t="s">
        <v>916</v>
      </c>
      <c r="C35">
        <v>0</v>
      </c>
      <c r="D35">
        <v>0</v>
      </c>
      <c r="E35">
        <v>135689732.73155001</v>
      </c>
      <c r="F35">
        <v>29600000</v>
      </c>
      <c r="G35">
        <v>79632159.980777606</v>
      </c>
    </row>
    <row r="36" spans="1:7" x14ac:dyDescent="0.25">
      <c r="A36">
        <f t="shared" si="0"/>
        <v>16880</v>
      </c>
      <c r="B36" t="s">
        <v>918</v>
      </c>
      <c r="C36">
        <v>0</v>
      </c>
      <c r="D36">
        <v>0</v>
      </c>
      <c r="E36">
        <v>504920805.00642103</v>
      </c>
      <c r="F36">
        <v>99000000</v>
      </c>
      <c r="G36">
        <v>317188084.219733</v>
      </c>
    </row>
    <row r="37" spans="1:7" x14ac:dyDescent="0.25">
      <c r="A37">
        <f t="shared" si="0"/>
        <v>16880</v>
      </c>
      <c r="B37" t="s">
        <v>919</v>
      </c>
      <c r="C37">
        <v>0</v>
      </c>
      <c r="D37">
        <v>0</v>
      </c>
      <c r="E37">
        <v>505103598.92889202</v>
      </c>
      <c r="F37">
        <v>99000000</v>
      </c>
      <c r="G37">
        <v>317188084.219733</v>
      </c>
    </row>
    <row r="38" spans="1:7" x14ac:dyDescent="0.25">
      <c r="A38">
        <f t="shared" si="0"/>
        <v>16880</v>
      </c>
      <c r="B38" t="s">
        <v>920</v>
      </c>
      <c r="C38">
        <v>0</v>
      </c>
      <c r="D38">
        <v>0</v>
      </c>
      <c r="E38">
        <v>505214243.21407801</v>
      </c>
      <c r="F38">
        <v>99000000</v>
      </c>
      <c r="G38">
        <v>317188084.219733</v>
      </c>
    </row>
    <row r="39" spans="1:7" x14ac:dyDescent="0.25">
      <c r="A39">
        <f t="shared" si="0"/>
        <v>16880</v>
      </c>
      <c r="B39" t="s">
        <v>921</v>
      </c>
      <c r="C39">
        <v>0</v>
      </c>
      <c r="D39">
        <v>0</v>
      </c>
      <c r="E39">
        <v>505289349.59269297</v>
      </c>
      <c r="F39">
        <v>99000000</v>
      </c>
      <c r="G39">
        <v>317188084.219733</v>
      </c>
    </row>
    <row r="40" spans="1:7" x14ac:dyDescent="0.25">
      <c r="A40">
        <f t="shared" si="0"/>
        <v>16880</v>
      </c>
      <c r="B40" t="s">
        <v>922</v>
      </c>
      <c r="C40">
        <v>0</v>
      </c>
      <c r="D40">
        <v>0</v>
      </c>
      <c r="E40">
        <v>505364441.16758299</v>
      </c>
      <c r="F40">
        <v>99000000</v>
      </c>
      <c r="G40">
        <v>317188084.219733</v>
      </c>
    </row>
    <row r="41" spans="1:7" x14ac:dyDescent="0.25">
      <c r="A41">
        <f t="shared" si="0"/>
        <v>16880</v>
      </c>
      <c r="B41" t="s">
        <v>923</v>
      </c>
      <c r="C41">
        <v>0</v>
      </c>
      <c r="D41">
        <v>0</v>
      </c>
      <c r="E41">
        <v>505512534.21700102</v>
      </c>
      <c r="F41">
        <v>99000000</v>
      </c>
      <c r="G41">
        <v>317188084.219733</v>
      </c>
    </row>
    <row r="42" spans="1:7" x14ac:dyDescent="0.25">
      <c r="A42">
        <f t="shared" si="0"/>
        <v>16880</v>
      </c>
      <c r="B42" t="s">
        <v>924</v>
      </c>
      <c r="C42">
        <v>0</v>
      </c>
      <c r="D42">
        <v>0</v>
      </c>
      <c r="E42">
        <v>505585480.15166199</v>
      </c>
      <c r="F42">
        <v>99000000</v>
      </c>
      <c r="G42">
        <v>317188084.219733</v>
      </c>
    </row>
    <row r="43" spans="1:7" x14ac:dyDescent="0.25">
      <c r="A43">
        <f t="shared" si="0"/>
        <v>16880</v>
      </c>
      <c r="B43" t="s">
        <v>925</v>
      </c>
      <c r="C43">
        <v>0</v>
      </c>
      <c r="D43">
        <v>0</v>
      </c>
      <c r="E43">
        <v>505657702.06167501</v>
      </c>
      <c r="F43">
        <v>99000000</v>
      </c>
      <c r="G43">
        <v>317188084.219733</v>
      </c>
    </row>
    <row r="44" spans="1:7" x14ac:dyDescent="0.25">
      <c r="A44">
        <f t="shared" si="0"/>
        <v>16880</v>
      </c>
      <c r="B44" t="s">
        <v>926</v>
      </c>
      <c r="C44">
        <v>0</v>
      </c>
      <c r="D44">
        <v>0</v>
      </c>
      <c r="E44">
        <v>505729207.13334399</v>
      </c>
      <c r="F44">
        <v>99000000</v>
      </c>
      <c r="G44">
        <v>317188084.219733</v>
      </c>
    </row>
    <row r="45" spans="1:7" x14ac:dyDescent="0.25">
      <c r="A45">
        <f t="shared" si="0"/>
        <v>16880</v>
      </c>
      <c r="B45" t="s">
        <v>927</v>
      </c>
      <c r="C45">
        <v>0</v>
      </c>
      <c r="D45">
        <v>0</v>
      </c>
      <c r="E45">
        <v>674352924.10799503</v>
      </c>
      <c r="F45">
        <v>132000000</v>
      </c>
      <c r="G45">
        <v>422917445.626311</v>
      </c>
    </row>
    <row r="46" spans="1:7" x14ac:dyDescent="0.25">
      <c r="A46">
        <f t="shared" si="0"/>
        <v>16880</v>
      </c>
      <c r="B46" t="s">
        <v>928</v>
      </c>
      <c r="C46">
        <v>0</v>
      </c>
      <c r="D46">
        <v>0</v>
      </c>
      <c r="E46">
        <v>674400003.30886197</v>
      </c>
      <c r="F46">
        <v>132000000</v>
      </c>
      <c r="G46">
        <v>422917445.626311</v>
      </c>
    </row>
    <row r="47" spans="1:7" x14ac:dyDescent="0.25">
      <c r="A47">
        <f t="shared" si="0"/>
        <v>16880</v>
      </c>
      <c r="B47" t="s">
        <v>930</v>
      </c>
      <c r="C47">
        <v>0</v>
      </c>
      <c r="D47">
        <v>0</v>
      </c>
      <c r="E47">
        <v>344506436.48270202</v>
      </c>
      <c r="F47">
        <v>28940760</v>
      </c>
      <c r="G47">
        <v>168695813.351711</v>
      </c>
    </row>
    <row r="48" spans="1:7" x14ac:dyDescent="0.25">
      <c r="A48">
        <f t="shared" si="0"/>
        <v>16880</v>
      </c>
      <c r="B48" t="s">
        <v>931</v>
      </c>
      <c r="C48">
        <v>0</v>
      </c>
      <c r="D48">
        <v>0</v>
      </c>
      <c r="E48">
        <v>345071850.94784898</v>
      </c>
      <c r="F48">
        <v>28940760</v>
      </c>
      <c r="G48">
        <v>168695813.351711</v>
      </c>
    </row>
    <row r="49" spans="1:7" x14ac:dyDescent="0.25">
      <c r="A49">
        <f t="shared" si="0"/>
        <v>16880</v>
      </c>
      <c r="B49" t="s">
        <v>932</v>
      </c>
      <c r="C49">
        <v>0</v>
      </c>
      <c r="D49">
        <v>0</v>
      </c>
      <c r="E49">
        <v>345898846.31870699</v>
      </c>
      <c r="F49">
        <v>28940760</v>
      </c>
      <c r="G49">
        <v>168695813.351711</v>
      </c>
    </row>
    <row r="50" spans="1:7" x14ac:dyDescent="0.25">
      <c r="A50">
        <f t="shared" si="0"/>
        <v>16880</v>
      </c>
      <c r="B50" t="s">
        <v>933</v>
      </c>
      <c r="C50">
        <v>0</v>
      </c>
      <c r="D50">
        <v>0</v>
      </c>
      <c r="E50">
        <v>346346341.05558801</v>
      </c>
      <c r="F50">
        <v>28940760</v>
      </c>
      <c r="G50">
        <v>168695813.351711</v>
      </c>
    </row>
    <row r="51" spans="1:7" x14ac:dyDescent="0.25">
      <c r="A51">
        <f t="shared" si="0"/>
        <v>16880.93</v>
      </c>
      <c r="B51" t="s">
        <v>934</v>
      </c>
      <c r="C51">
        <v>44792.524737039399</v>
      </c>
      <c r="D51">
        <v>0.93</v>
      </c>
      <c r="E51">
        <v>20018.951994553299</v>
      </c>
      <c r="F51">
        <v>61676</v>
      </c>
      <c r="G51">
        <v>164756.193063677</v>
      </c>
    </row>
    <row r="52" spans="1:7" x14ac:dyDescent="0.25">
      <c r="A52">
        <f t="shared" si="0"/>
        <v>16880.93</v>
      </c>
      <c r="B52" t="s">
        <v>935</v>
      </c>
      <c r="C52">
        <v>0</v>
      </c>
      <c r="D52">
        <v>0</v>
      </c>
      <c r="E52">
        <v>61358935.615995102</v>
      </c>
      <c r="F52">
        <v>1140000</v>
      </c>
      <c r="G52">
        <v>52172794.470164597</v>
      </c>
    </row>
    <row r="53" spans="1:7" x14ac:dyDescent="0.25">
      <c r="A53">
        <f t="shared" si="0"/>
        <v>16880.93</v>
      </c>
      <c r="B53" t="s">
        <v>936</v>
      </c>
      <c r="C53">
        <v>0</v>
      </c>
      <c r="D53">
        <v>0</v>
      </c>
      <c r="E53">
        <v>61358899.492466502</v>
      </c>
      <c r="F53">
        <v>1140000</v>
      </c>
      <c r="G53">
        <v>52172794.470164597</v>
      </c>
    </row>
    <row r="54" spans="1:7" x14ac:dyDescent="0.25">
      <c r="A54">
        <f t="shared" si="0"/>
        <v>16880.93</v>
      </c>
      <c r="B54" t="s">
        <v>937</v>
      </c>
      <c r="C54">
        <v>0</v>
      </c>
      <c r="D54">
        <v>0</v>
      </c>
      <c r="E54">
        <v>61357743.489100903</v>
      </c>
      <c r="F54">
        <v>1140000</v>
      </c>
      <c r="G54">
        <v>52172794.470164597</v>
      </c>
    </row>
    <row r="55" spans="1:7" x14ac:dyDescent="0.25">
      <c r="A55">
        <f t="shared" si="0"/>
        <v>16880.93</v>
      </c>
      <c r="B55" t="s">
        <v>938</v>
      </c>
      <c r="C55">
        <v>0</v>
      </c>
      <c r="D55">
        <v>0</v>
      </c>
      <c r="E55">
        <v>61320676.951504402</v>
      </c>
      <c r="F55">
        <v>1140000</v>
      </c>
      <c r="G55">
        <v>52172794.470164597</v>
      </c>
    </row>
    <row r="56" spans="1:7" x14ac:dyDescent="0.25">
      <c r="A56">
        <f t="shared" si="0"/>
        <v>16880.93</v>
      </c>
      <c r="B56" t="s">
        <v>939</v>
      </c>
      <c r="C56">
        <v>0</v>
      </c>
      <c r="D56">
        <v>0</v>
      </c>
      <c r="E56">
        <v>61117323.932944998</v>
      </c>
      <c r="F56">
        <v>1140000</v>
      </c>
      <c r="G56">
        <v>52172794.470164597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6EFA5-9494-41DF-B57E-AC5D1C28654F}">
  <dimension ref="A1:V60"/>
  <sheetViews>
    <sheetView zoomScale="115" zoomScaleNormal="115" workbookViewId="0">
      <selection activeCell="J1" sqref="J1:J1048576"/>
    </sheetView>
  </sheetViews>
  <sheetFormatPr defaultRowHeight="15" x14ac:dyDescent="0.25"/>
  <cols>
    <col min="1" max="1" width="20.5703125" customWidth="1"/>
    <col min="2" max="2" width="33.5703125" customWidth="1"/>
    <col min="3" max="9" width="9.28515625" customWidth="1"/>
    <col min="10" max="11" width="14.7109375" customWidth="1"/>
    <col min="12" max="12" width="41.42578125" customWidth="1"/>
  </cols>
  <sheetData>
    <row r="1" spans="1:22" x14ac:dyDescent="0.25">
      <c r="B1" t="s">
        <v>991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L1" t="s">
        <v>990</v>
      </c>
    </row>
    <row r="2" spans="1:22" x14ac:dyDescent="0.25">
      <c r="A2" t="str">
        <f t="shared" ref="A2:A33" si="0">VLOOKUP(B2,$L$2:$Q$59,1,0)</f>
        <v>Solar PV large20501600075</v>
      </c>
      <c r="B2" t="s">
        <v>890</v>
      </c>
      <c r="C2">
        <v>0</v>
      </c>
      <c r="D2">
        <v>0</v>
      </c>
      <c r="E2">
        <v>31843087.345257599</v>
      </c>
      <c r="F2">
        <v>7400000</v>
      </c>
      <c r="G2">
        <v>0</v>
      </c>
      <c r="J2" t="str">
        <f t="shared" ref="J2:J33" si="1">VLOOKUP(L2,$B$2:$G$59,1,0)</f>
        <v>Solar PV large20501600075</v>
      </c>
      <c r="K2">
        <f>N2</f>
        <v>0</v>
      </c>
      <c r="L2" t="s">
        <v>890</v>
      </c>
      <c r="M2">
        <v>0</v>
      </c>
      <c r="N2">
        <v>0</v>
      </c>
      <c r="O2">
        <v>31843087.345257599</v>
      </c>
      <c r="P2">
        <v>7400000</v>
      </c>
      <c r="Q2">
        <v>0</v>
      </c>
      <c r="S2" t="e">
        <f t="shared" ref="S2:S6" si="2">VLOOKUP(T2,$B$2:$G$59,1,0)</f>
        <v>#N/A</v>
      </c>
      <c r="T2" t="s">
        <v>3</v>
      </c>
      <c r="U2" t="s">
        <v>4</v>
      </c>
      <c r="V2" t="s">
        <v>146</v>
      </c>
    </row>
    <row r="3" spans="1:22" x14ac:dyDescent="0.25">
      <c r="A3" t="str">
        <f t="shared" si="0"/>
        <v>Solar PV large20511600079</v>
      </c>
      <c r="B3" t="s">
        <v>940</v>
      </c>
      <c r="C3">
        <v>0</v>
      </c>
      <c r="D3">
        <v>0</v>
      </c>
      <c r="E3">
        <v>76432392.280968994</v>
      </c>
      <c r="F3">
        <v>17760000</v>
      </c>
      <c r="G3">
        <v>0</v>
      </c>
      <c r="J3" t="str">
        <f t="shared" si="1"/>
        <v>Solar PV large20511600079</v>
      </c>
      <c r="K3">
        <f>K2+N3</f>
        <v>0</v>
      </c>
      <c r="L3" t="s">
        <v>940</v>
      </c>
      <c r="M3">
        <v>0</v>
      </c>
      <c r="N3">
        <v>0</v>
      </c>
      <c r="O3">
        <v>76432392.280968994</v>
      </c>
      <c r="P3">
        <v>17760000</v>
      </c>
      <c r="Q3">
        <v>47779295.988466598</v>
      </c>
      <c r="S3" t="e">
        <f t="shared" si="2"/>
        <v>#N/A</v>
      </c>
      <c r="T3" t="s">
        <v>5</v>
      </c>
      <c r="U3">
        <v>4126.0014630184696</v>
      </c>
      <c r="V3">
        <v>102311.947</v>
      </c>
    </row>
    <row r="4" spans="1:22" x14ac:dyDescent="0.25">
      <c r="A4" t="str">
        <f t="shared" si="0"/>
        <v>Solar PV large20521600084</v>
      </c>
      <c r="B4" t="s">
        <v>941</v>
      </c>
      <c r="C4">
        <v>0</v>
      </c>
      <c r="D4">
        <v>0</v>
      </c>
      <c r="E4">
        <v>108292306.87558401</v>
      </c>
      <c r="F4">
        <v>25160000</v>
      </c>
      <c r="G4">
        <v>0</v>
      </c>
      <c r="J4" t="str">
        <f t="shared" si="1"/>
        <v>Solar PV large20521600084</v>
      </c>
      <c r="K4">
        <f t="shared" ref="K4:K60" si="3">K3+N4</f>
        <v>0</v>
      </c>
      <c r="L4" t="s">
        <v>941</v>
      </c>
      <c r="M4">
        <v>0</v>
      </c>
      <c r="N4">
        <v>0</v>
      </c>
      <c r="O4">
        <v>108292306.87558401</v>
      </c>
      <c r="P4">
        <v>25160000</v>
      </c>
      <c r="Q4">
        <v>67687335.983660996</v>
      </c>
      <c r="S4" t="e">
        <f t="shared" si="2"/>
        <v>#N/A</v>
      </c>
      <c r="T4" t="s">
        <v>6</v>
      </c>
      <c r="U4">
        <v>8252.0029260369502</v>
      </c>
      <c r="V4">
        <v>85165.619000000006</v>
      </c>
    </row>
    <row r="5" spans="1:22" x14ac:dyDescent="0.25">
      <c r="A5" t="str">
        <f t="shared" si="0"/>
        <v>hydrogen OCGT20530700099</v>
      </c>
      <c r="B5" t="s">
        <v>945</v>
      </c>
      <c r="C5">
        <v>4726.1793016510701</v>
      </c>
      <c r="D5">
        <v>920</v>
      </c>
      <c r="E5">
        <v>3544862.8441990898</v>
      </c>
      <c r="F5">
        <v>7892947.8017180804</v>
      </c>
      <c r="G5">
        <v>0</v>
      </c>
      <c r="J5" t="str">
        <f t="shared" si="1"/>
        <v>Solar PV large20531600097</v>
      </c>
      <c r="K5">
        <f t="shared" si="3"/>
        <v>0</v>
      </c>
      <c r="L5" t="s">
        <v>946</v>
      </c>
      <c r="M5">
        <v>0</v>
      </c>
      <c r="N5">
        <v>0</v>
      </c>
      <c r="O5">
        <v>76451136.748776793</v>
      </c>
      <c r="P5">
        <v>17760000</v>
      </c>
      <c r="Q5">
        <v>47779295.988466598</v>
      </c>
      <c r="S5" t="e">
        <f t="shared" si="2"/>
        <v>#N/A</v>
      </c>
      <c r="T5" t="s">
        <v>7</v>
      </c>
      <c r="U5">
        <v>18725.698947545301</v>
      </c>
      <c r="V5">
        <v>63656.658000000003</v>
      </c>
    </row>
    <row r="6" spans="1:22" x14ac:dyDescent="0.25">
      <c r="A6" t="str">
        <f t="shared" si="0"/>
        <v>Solar PV large20531600097</v>
      </c>
      <c r="B6" t="s">
        <v>946</v>
      </c>
      <c r="C6">
        <v>0</v>
      </c>
      <c r="D6">
        <v>0</v>
      </c>
      <c r="E6">
        <v>76451136.748776793</v>
      </c>
      <c r="F6">
        <v>17760000</v>
      </c>
      <c r="G6">
        <v>0</v>
      </c>
      <c r="J6" t="str">
        <f t="shared" si="1"/>
        <v>Wind Onshore20531900098</v>
      </c>
      <c r="K6">
        <f t="shared" si="3"/>
        <v>0</v>
      </c>
      <c r="L6" t="s">
        <v>947</v>
      </c>
      <c r="M6">
        <v>0</v>
      </c>
      <c r="N6">
        <v>0</v>
      </c>
      <c r="O6">
        <v>281363369.78215998</v>
      </c>
      <c r="P6">
        <v>24117300</v>
      </c>
      <c r="Q6">
        <v>140579844.459759</v>
      </c>
      <c r="S6" t="e">
        <f t="shared" si="2"/>
        <v>#N/A</v>
      </c>
      <c r="T6" t="s">
        <v>8</v>
      </c>
      <c r="U6">
        <v>20312.6225871678</v>
      </c>
      <c r="V6">
        <v>42812.411999999997</v>
      </c>
    </row>
    <row r="7" spans="1:22" x14ac:dyDescent="0.25">
      <c r="A7" t="str">
        <f t="shared" si="0"/>
        <v>Wind Onshore20531900098</v>
      </c>
      <c r="B7" t="s">
        <v>947</v>
      </c>
      <c r="C7">
        <v>0</v>
      </c>
      <c r="D7">
        <v>0</v>
      </c>
      <c r="E7">
        <v>281363400.23332602</v>
      </c>
      <c r="F7">
        <v>24117300</v>
      </c>
      <c r="G7">
        <v>0</v>
      </c>
      <c r="J7" t="str">
        <f t="shared" si="1"/>
        <v>Wind Offshore20571800106</v>
      </c>
      <c r="K7">
        <f t="shared" si="3"/>
        <v>0</v>
      </c>
      <c r="L7" t="s">
        <v>950</v>
      </c>
      <c r="M7">
        <v>0</v>
      </c>
      <c r="N7">
        <v>0</v>
      </c>
      <c r="O7">
        <v>165011190.98783499</v>
      </c>
      <c r="P7">
        <v>33000000</v>
      </c>
      <c r="Q7">
        <v>105729361.40657701</v>
      </c>
      <c r="T7" t="s">
        <v>9</v>
      </c>
      <c r="U7">
        <v>25708.1629618843</v>
      </c>
      <c r="V7">
        <v>32809.146999999997</v>
      </c>
    </row>
    <row r="8" spans="1:22" x14ac:dyDescent="0.25">
      <c r="A8" t="str">
        <f t="shared" si="0"/>
        <v>hydrogen OCGT20550700103</v>
      </c>
      <c r="B8" t="s">
        <v>948</v>
      </c>
      <c r="C8">
        <v>4047.2895267988101</v>
      </c>
      <c r="D8">
        <v>2760</v>
      </c>
      <c r="E8">
        <v>12508324.311189501</v>
      </c>
      <c r="F8">
        <v>23678843.405154198</v>
      </c>
      <c r="G8">
        <v>0</v>
      </c>
      <c r="J8" t="str">
        <f t="shared" si="1"/>
        <v>Solar PV large20581600112</v>
      </c>
      <c r="K8">
        <f t="shared" si="3"/>
        <v>0</v>
      </c>
      <c r="L8" t="s">
        <v>952</v>
      </c>
      <c r="M8">
        <v>0</v>
      </c>
      <c r="N8">
        <v>0</v>
      </c>
      <c r="O8">
        <v>95623557.842278004</v>
      </c>
      <c r="P8">
        <v>22200000</v>
      </c>
      <c r="Q8">
        <v>59724119.985583201</v>
      </c>
    </row>
    <row r="9" spans="1:22" x14ac:dyDescent="0.25">
      <c r="A9" t="str">
        <f t="shared" si="0"/>
        <v>hydrogen OCGT20570700107</v>
      </c>
      <c r="B9" t="s">
        <v>949</v>
      </c>
      <c r="C9">
        <v>4121.5742775162298</v>
      </c>
      <c r="D9">
        <v>1840</v>
      </c>
      <c r="E9">
        <v>8202198.9328062804</v>
      </c>
      <c r="F9">
        <v>15785895.603436099</v>
      </c>
      <c r="G9">
        <v>0</v>
      </c>
      <c r="J9" t="str">
        <f t="shared" si="1"/>
        <v>Solar PV large20601600122</v>
      </c>
      <c r="K9">
        <f t="shared" si="3"/>
        <v>0</v>
      </c>
      <c r="L9" t="s">
        <v>953</v>
      </c>
      <c r="M9">
        <v>0</v>
      </c>
      <c r="N9">
        <v>0</v>
      </c>
      <c r="O9">
        <v>63764972.322366998</v>
      </c>
      <c r="P9">
        <v>14800000</v>
      </c>
      <c r="Q9">
        <v>39816079.990388803</v>
      </c>
      <c r="T9" t="s">
        <v>1000</v>
      </c>
    </row>
    <row r="10" spans="1:22" x14ac:dyDescent="0.25">
      <c r="A10" t="str">
        <f t="shared" si="0"/>
        <v>Wind Offshore20571800106</v>
      </c>
      <c r="B10" t="s">
        <v>950</v>
      </c>
      <c r="C10">
        <v>0</v>
      </c>
      <c r="D10">
        <v>0</v>
      </c>
      <c r="E10">
        <v>165011205.85303</v>
      </c>
      <c r="F10">
        <v>33000000</v>
      </c>
      <c r="G10">
        <v>0</v>
      </c>
      <c r="J10" t="str">
        <f t="shared" si="1"/>
        <v>Wind Offshore20601800121</v>
      </c>
      <c r="K10">
        <f t="shared" si="3"/>
        <v>0</v>
      </c>
      <c r="L10" t="s">
        <v>954</v>
      </c>
      <c r="M10">
        <v>0</v>
      </c>
      <c r="N10">
        <v>0</v>
      </c>
      <c r="O10">
        <v>660195242.31847203</v>
      </c>
      <c r="P10">
        <v>132000000</v>
      </c>
      <c r="Q10">
        <v>422917445.626311</v>
      </c>
    </row>
    <row r="11" spans="1:22" x14ac:dyDescent="0.25">
      <c r="A11" t="str">
        <f t="shared" si="0"/>
        <v>hydrogen OCGT20580700108</v>
      </c>
      <c r="B11" t="s">
        <v>951</v>
      </c>
      <c r="C11">
        <v>4610.4485081396197</v>
      </c>
      <c r="D11">
        <v>920</v>
      </c>
      <c r="E11">
        <v>3651335.17422962</v>
      </c>
      <c r="F11">
        <v>7892947.8017180804</v>
      </c>
      <c r="G11">
        <v>0</v>
      </c>
      <c r="J11" t="str">
        <f t="shared" si="1"/>
        <v>Solar PV large20611600127</v>
      </c>
      <c r="K11">
        <f t="shared" si="3"/>
        <v>0</v>
      </c>
      <c r="L11" t="s">
        <v>955</v>
      </c>
      <c r="M11">
        <v>0</v>
      </c>
      <c r="N11">
        <v>0</v>
      </c>
      <c r="O11">
        <v>95659450.111511901</v>
      </c>
      <c r="P11">
        <v>22200000</v>
      </c>
      <c r="Q11">
        <v>59724119.985583201</v>
      </c>
    </row>
    <row r="12" spans="1:22" x14ac:dyDescent="0.25">
      <c r="A12" t="str">
        <f t="shared" si="0"/>
        <v>Solar PV large20581600112</v>
      </c>
      <c r="B12" t="s">
        <v>952</v>
      </c>
      <c r="C12">
        <v>0</v>
      </c>
      <c r="D12">
        <v>0</v>
      </c>
      <c r="E12">
        <v>95623557.842278004</v>
      </c>
      <c r="F12">
        <v>22200000</v>
      </c>
      <c r="G12">
        <v>0</v>
      </c>
      <c r="J12" t="str">
        <f t="shared" si="1"/>
        <v>Solar PV large20621600131</v>
      </c>
      <c r="K12">
        <f t="shared" si="3"/>
        <v>0</v>
      </c>
      <c r="L12" t="s">
        <v>956</v>
      </c>
      <c r="M12">
        <v>0</v>
      </c>
      <c r="N12">
        <v>0</v>
      </c>
      <c r="O12">
        <v>95671393.626651302</v>
      </c>
      <c r="P12">
        <v>22200000</v>
      </c>
      <c r="Q12">
        <v>59724119.985583201</v>
      </c>
    </row>
    <row r="13" spans="1:22" x14ac:dyDescent="0.25">
      <c r="A13" t="str">
        <f t="shared" si="0"/>
        <v>hydrogen OCGT20600700123</v>
      </c>
      <c r="B13" t="s">
        <v>794</v>
      </c>
      <c r="C13">
        <v>4141.7987859401601</v>
      </c>
      <c r="D13">
        <v>1840</v>
      </c>
      <c r="E13">
        <v>8164985.8373062601</v>
      </c>
      <c r="F13">
        <v>15785895.603436099</v>
      </c>
      <c r="G13">
        <v>0</v>
      </c>
      <c r="J13" t="str">
        <f t="shared" si="1"/>
        <v>Solar PV large20631600137</v>
      </c>
      <c r="K13">
        <f t="shared" si="3"/>
        <v>0</v>
      </c>
      <c r="L13" t="s">
        <v>957</v>
      </c>
      <c r="M13">
        <v>0</v>
      </c>
      <c r="N13">
        <v>0</v>
      </c>
      <c r="O13">
        <v>95683277.7213175</v>
      </c>
      <c r="P13">
        <v>22200000</v>
      </c>
      <c r="Q13">
        <v>59724119.985583201</v>
      </c>
    </row>
    <row r="14" spans="1:22" x14ac:dyDescent="0.25">
      <c r="A14" t="str">
        <f t="shared" si="0"/>
        <v>Solar PV large20601600122</v>
      </c>
      <c r="B14" t="s">
        <v>953</v>
      </c>
      <c r="C14">
        <v>0</v>
      </c>
      <c r="D14">
        <v>0</v>
      </c>
      <c r="E14">
        <v>63764972.322366998</v>
      </c>
      <c r="F14">
        <v>14800000</v>
      </c>
      <c r="G14">
        <v>0</v>
      </c>
      <c r="J14" t="str">
        <f t="shared" si="1"/>
        <v>Wind Onshore20631900138</v>
      </c>
      <c r="K14">
        <f t="shared" si="3"/>
        <v>0</v>
      </c>
      <c r="L14" t="s">
        <v>958</v>
      </c>
      <c r="M14">
        <v>0</v>
      </c>
      <c r="N14">
        <v>0</v>
      </c>
      <c r="O14">
        <v>282130963.25695598</v>
      </c>
      <c r="P14">
        <v>24117300</v>
      </c>
      <c r="Q14">
        <v>140579844.459759</v>
      </c>
    </row>
    <row r="15" spans="1:22" x14ac:dyDescent="0.25">
      <c r="A15" t="str">
        <f t="shared" si="0"/>
        <v>Wind Offshore20601800121</v>
      </c>
      <c r="B15" t="s">
        <v>954</v>
      </c>
      <c r="C15">
        <v>0</v>
      </c>
      <c r="D15">
        <v>0</v>
      </c>
      <c r="E15">
        <v>660195301.77925396</v>
      </c>
      <c r="F15">
        <v>132000000</v>
      </c>
      <c r="G15">
        <v>0</v>
      </c>
      <c r="J15" t="str">
        <f t="shared" si="1"/>
        <v>Solar PV large20641600142</v>
      </c>
      <c r="K15">
        <f t="shared" si="3"/>
        <v>0</v>
      </c>
      <c r="L15" t="s">
        <v>959</v>
      </c>
      <c r="M15">
        <v>0</v>
      </c>
      <c r="N15">
        <v>0</v>
      </c>
      <c r="O15">
        <v>95695102.691134498</v>
      </c>
      <c r="P15">
        <v>22200000</v>
      </c>
      <c r="Q15">
        <v>59724119.985583201</v>
      </c>
    </row>
    <row r="16" spans="1:22" x14ac:dyDescent="0.25">
      <c r="A16" t="str">
        <f t="shared" si="0"/>
        <v>Solar PV large20611600127</v>
      </c>
      <c r="B16" t="s">
        <v>955</v>
      </c>
      <c r="C16">
        <v>0</v>
      </c>
      <c r="D16">
        <v>0</v>
      </c>
      <c r="E16">
        <v>95659450.111511901</v>
      </c>
      <c r="F16">
        <v>22200000</v>
      </c>
      <c r="G16">
        <v>0</v>
      </c>
      <c r="J16" t="str">
        <f t="shared" si="1"/>
        <v>Solar PV large20651600150</v>
      </c>
      <c r="K16">
        <f t="shared" si="3"/>
        <v>0</v>
      </c>
      <c r="L16" t="s">
        <v>960</v>
      </c>
      <c r="M16">
        <v>0</v>
      </c>
      <c r="N16">
        <v>0</v>
      </c>
      <c r="O16">
        <v>63804579.220170699</v>
      </c>
      <c r="P16">
        <v>14800000</v>
      </c>
      <c r="Q16">
        <v>39816079.990388803</v>
      </c>
    </row>
    <row r="17" spans="1:17" x14ac:dyDescent="0.25">
      <c r="A17" t="str">
        <f t="shared" si="0"/>
        <v>Solar PV large20621600131</v>
      </c>
      <c r="B17" t="s">
        <v>956</v>
      </c>
      <c r="C17">
        <v>0</v>
      </c>
      <c r="D17">
        <v>0</v>
      </c>
      <c r="E17">
        <v>95671393.626651302</v>
      </c>
      <c r="F17">
        <v>22200000</v>
      </c>
      <c r="G17">
        <v>0</v>
      </c>
      <c r="J17" t="str">
        <f t="shared" si="1"/>
        <v>Wind Offshore20651800149</v>
      </c>
      <c r="K17">
        <f t="shared" si="3"/>
        <v>0</v>
      </c>
      <c r="L17" t="s">
        <v>961</v>
      </c>
      <c r="M17">
        <v>0</v>
      </c>
      <c r="N17">
        <v>0</v>
      </c>
      <c r="O17">
        <v>660442662.65835702</v>
      </c>
      <c r="P17">
        <v>132000000</v>
      </c>
      <c r="Q17">
        <v>422917445.626311</v>
      </c>
    </row>
    <row r="18" spans="1:17" x14ac:dyDescent="0.25">
      <c r="A18" t="str">
        <f t="shared" si="0"/>
        <v>Solar PV large20631600137</v>
      </c>
      <c r="B18" t="s">
        <v>957</v>
      </c>
      <c r="C18">
        <v>0</v>
      </c>
      <c r="D18">
        <v>0</v>
      </c>
      <c r="E18">
        <v>95683277.7213175</v>
      </c>
      <c r="F18">
        <v>22200000</v>
      </c>
      <c r="G18">
        <v>0</v>
      </c>
      <c r="J18" t="str">
        <f t="shared" si="1"/>
        <v>Solar PV large20661600154</v>
      </c>
      <c r="K18">
        <f t="shared" si="3"/>
        <v>0</v>
      </c>
      <c r="L18" t="s">
        <v>962</v>
      </c>
      <c r="M18">
        <v>0</v>
      </c>
      <c r="N18">
        <v>0</v>
      </c>
      <c r="O18">
        <v>95718576.431371793</v>
      </c>
      <c r="P18">
        <v>22200000</v>
      </c>
      <c r="Q18">
        <v>59724119.985583201</v>
      </c>
    </row>
    <row r="19" spans="1:17" x14ac:dyDescent="0.25">
      <c r="A19" t="str">
        <f t="shared" si="0"/>
        <v>Wind Onshore20631900138</v>
      </c>
      <c r="B19" t="s">
        <v>958</v>
      </c>
      <c r="C19">
        <v>0</v>
      </c>
      <c r="D19">
        <v>0</v>
      </c>
      <c r="E19">
        <v>282130993.70812201</v>
      </c>
      <c r="F19">
        <v>24117300</v>
      </c>
      <c r="G19">
        <v>0</v>
      </c>
      <c r="J19" t="str">
        <f t="shared" si="1"/>
        <v>Solar PV large20671600159</v>
      </c>
      <c r="K19">
        <f t="shared" si="3"/>
        <v>0</v>
      </c>
      <c r="L19" t="s">
        <v>963</v>
      </c>
      <c r="M19">
        <v>0</v>
      </c>
      <c r="N19">
        <v>0</v>
      </c>
      <c r="O19">
        <v>127640301.047621</v>
      </c>
      <c r="P19">
        <v>29600000</v>
      </c>
      <c r="Q19">
        <v>79632159.980777606</v>
      </c>
    </row>
    <row r="20" spans="1:17" x14ac:dyDescent="0.25">
      <c r="A20" t="str">
        <f t="shared" si="0"/>
        <v>Solar PV large20641600142</v>
      </c>
      <c r="B20" t="s">
        <v>959</v>
      </c>
      <c r="C20">
        <v>0</v>
      </c>
      <c r="D20">
        <v>0</v>
      </c>
      <c r="E20">
        <v>95695102.691134498</v>
      </c>
      <c r="F20">
        <v>22200000</v>
      </c>
      <c r="G20">
        <v>0</v>
      </c>
      <c r="J20" t="str">
        <f t="shared" si="1"/>
        <v>Solar PV large20681600170</v>
      </c>
      <c r="K20">
        <f t="shared" si="3"/>
        <v>0</v>
      </c>
      <c r="L20" t="s">
        <v>965</v>
      </c>
      <c r="M20">
        <v>0</v>
      </c>
      <c r="N20">
        <v>0</v>
      </c>
      <c r="O20">
        <v>127655756.24409699</v>
      </c>
      <c r="P20">
        <v>29600000</v>
      </c>
      <c r="Q20">
        <v>79632159.980777606</v>
      </c>
    </row>
    <row r="21" spans="1:17" x14ac:dyDescent="0.25">
      <c r="A21" t="str">
        <f t="shared" si="0"/>
        <v>Solar PV large20651600150</v>
      </c>
      <c r="B21" t="s">
        <v>960</v>
      </c>
      <c r="C21">
        <v>0</v>
      </c>
      <c r="D21">
        <v>0</v>
      </c>
      <c r="E21">
        <v>63804579.220170699</v>
      </c>
      <c r="F21">
        <v>14800000</v>
      </c>
      <c r="G21">
        <v>0</v>
      </c>
      <c r="J21" t="str">
        <f t="shared" si="1"/>
        <v>Wind Offshore20681800169</v>
      </c>
      <c r="K21">
        <f t="shared" si="3"/>
        <v>0</v>
      </c>
      <c r="L21" t="s">
        <v>966</v>
      </c>
      <c r="M21">
        <v>0</v>
      </c>
      <c r="N21">
        <v>0</v>
      </c>
      <c r="O21">
        <v>495441143.93569201</v>
      </c>
      <c r="P21">
        <v>99000000</v>
      </c>
      <c r="Q21">
        <v>317188084.219733</v>
      </c>
    </row>
    <row r="22" spans="1:17" x14ac:dyDescent="0.25">
      <c r="A22" t="str">
        <f t="shared" si="0"/>
        <v>Wind Offshore20651800149</v>
      </c>
      <c r="B22" t="s">
        <v>961</v>
      </c>
      <c r="C22">
        <v>0</v>
      </c>
      <c r="D22">
        <v>0</v>
      </c>
      <c r="E22">
        <v>660442722.11913896</v>
      </c>
      <c r="F22">
        <v>132000000</v>
      </c>
      <c r="G22">
        <v>0</v>
      </c>
      <c r="J22" t="str">
        <f t="shared" si="1"/>
        <v>Solar PV large20691600179</v>
      </c>
      <c r="K22">
        <f t="shared" si="3"/>
        <v>0</v>
      </c>
      <c r="L22" t="s">
        <v>967</v>
      </c>
      <c r="M22">
        <v>0</v>
      </c>
      <c r="N22">
        <v>0</v>
      </c>
      <c r="O22">
        <v>127671134.549049</v>
      </c>
      <c r="P22">
        <v>29600000</v>
      </c>
      <c r="Q22">
        <v>79632159.980777606</v>
      </c>
    </row>
    <row r="23" spans="1:17" x14ac:dyDescent="0.25">
      <c r="A23" t="str">
        <f t="shared" si="0"/>
        <v>Solar PV large20661600154</v>
      </c>
      <c r="B23" t="s">
        <v>962</v>
      </c>
      <c r="C23">
        <v>0</v>
      </c>
      <c r="D23">
        <v>0</v>
      </c>
      <c r="E23">
        <v>95718576.431371793</v>
      </c>
      <c r="F23">
        <v>22200000</v>
      </c>
      <c r="G23">
        <v>0</v>
      </c>
      <c r="J23" t="str">
        <f t="shared" si="1"/>
        <v>Wind Onshore20691900180</v>
      </c>
      <c r="K23">
        <f t="shared" si="3"/>
        <v>0</v>
      </c>
      <c r="L23" t="s">
        <v>968</v>
      </c>
      <c r="M23">
        <v>0</v>
      </c>
      <c r="N23">
        <v>0</v>
      </c>
      <c r="O23">
        <v>423867101.88413602</v>
      </c>
      <c r="P23">
        <v>36175950</v>
      </c>
      <c r="Q23">
        <v>210869766.68963799</v>
      </c>
    </row>
    <row r="24" spans="1:17" x14ac:dyDescent="0.25">
      <c r="A24" t="str">
        <f t="shared" si="0"/>
        <v>Solar PV large20671600159</v>
      </c>
      <c r="B24" t="s">
        <v>963</v>
      </c>
      <c r="C24">
        <v>0</v>
      </c>
      <c r="D24">
        <v>0</v>
      </c>
      <c r="E24">
        <v>127640301.047621</v>
      </c>
      <c r="F24">
        <v>29600000</v>
      </c>
      <c r="G24">
        <v>0</v>
      </c>
      <c r="J24" t="str">
        <f t="shared" si="1"/>
        <v>Solar PV large20701600189</v>
      </c>
      <c r="K24">
        <f t="shared" si="3"/>
        <v>0</v>
      </c>
      <c r="L24" t="s">
        <v>969</v>
      </c>
      <c r="M24">
        <v>0</v>
      </c>
      <c r="N24">
        <v>0</v>
      </c>
      <c r="O24">
        <v>127686436.34502099</v>
      </c>
      <c r="P24">
        <v>29600000</v>
      </c>
      <c r="Q24">
        <v>79632159.980777606</v>
      </c>
    </row>
    <row r="25" spans="1:17" x14ac:dyDescent="0.25">
      <c r="A25" t="str">
        <f t="shared" si="0"/>
        <v>hydrogen OCGT20680700171</v>
      </c>
      <c r="B25" t="s">
        <v>964</v>
      </c>
      <c r="C25">
        <v>4063.5744416109501</v>
      </c>
      <c r="D25">
        <v>1840</v>
      </c>
      <c r="E25">
        <v>8308918.6308720103</v>
      </c>
      <c r="F25">
        <v>15785895.603436099</v>
      </c>
      <c r="G25">
        <v>0</v>
      </c>
      <c r="J25" t="str">
        <f t="shared" si="1"/>
        <v>Wind Offshore20701800188</v>
      </c>
      <c r="K25">
        <f t="shared" si="3"/>
        <v>0</v>
      </c>
      <c r="L25" t="s">
        <v>970</v>
      </c>
      <c r="M25">
        <v>0</v>
      </c>
      <c r="N25">
        <v>0</v>
      </c>
      <c r="O25">
        <v>495513006.53271902</v>
      </c>
      <c r="P25">
        <v>99000000</v>
      </c>
      <c r="Q25">
        <v>317188084.219733</v>
      </c>
    </row>
    <row r="26" spans="1:17" x14ac:dyDescent="0.25">
      <c r="A26" t="str">
        <f t="shared" si="0"/>
        <v>Solar PV large20681600170</v>
      </c>
      <c r="B26" t="s">
        <v>965</v>
      </c>
      <c r="C26">
        <v>0</v>
      </c>
      <c r="D26">
        <v>0</v>
      </c>
      <c r="E26">
        <v>127655756.24409699</v>
      </c>
      <c r="F26">
        <v>29600000</v>
      </c>
      <c r="G26">
        <v>0</v>
      </c>
      <c r="J26" t="str">
        <f t="shared" si="1"/>
        <v>Solar PV large20711600196</v>
      </c>
      <c r="K26">
        <f t="shared" si="3"/>
        <v>0</v>
      </c>
      <c r="L26" t="s">
        <v>972</v>
      </c>
      <c r="M26">
        <v>0</v>
      </c>
      <c r="N26">
        <v>0</v>
      </c>
      <c r="O26">
        <v>127701662.012655</v>
      </c>
      <c r="P26">
        <v>29600000</v>
      </c>
      <c r="Q26">
        <v>79632159.980777606</v>
      </c>
    </row>
    <row r="27" spans="1:17" x14ac:dyDescent="0.25">
      <c r="A27" t="str">
        <f t="shared" si="0"/>
        <v>Wind Offshore20681800169</v>
      </c>
      <c r="B27" t="s">
        <v>966</v>
      </c>
      <c r="C27">
        <v>0</v>
      </c>
      <c r="D27">
        <v>0</v>
      </c>
      <c r="E27">
        <v>495441188.53127801</v>
      </c>
      <c r="F27">
        <v>99000000</v>
      </c>
      <c r="G27">
        <v>0</v>
      </c>
      <c r="J27" t="str">
        <f t="shared" si="1"/>
        <v>Solar PV large20721600206</v>
      </c>
      <c r="K27">
        <f t="shared" si="3"/>
        <v>0</v>
      </c>
      <c r="L27" t="s">
        <v>973</v>
      </c>
      <c r="M27">
        <v>0</v>
      </c>
      <c r="N27">
        <v>0</v>
      </c>
      <c r="O27">
        <v>127716811.93069801</v>
      </c>
      <c r="P27">
        <v>29600000</v>
      </c>
      <c r="Q27">
        <v>79632159.980777606</v>
      </c>
    </row>
    <row r="28" spans="1:17" x14ac:dyDescent="0.25">
      <c r="A28" t="str">
        <f t="shared" si="0"/>
        <v>Solar PV large20691600179</v>
      </c>
      <c r="B28" t="s">
        <v>967</v>
      </c>
      <c r="C28">
        <v>0</v>
      </c>
      <c r="D28">
        <v>0</v>
      </c>
      <c r="E28">
        <v>127671134.549049</v>
      </c>
      <c r="F28">
        <v>29600000</v>
      </c>
      <c r="G28">
        <v>0</v>
      </c>
      <c r="J28" t="str">
        <f t="shared" si="1"/>
        <v>Wind Offshore20721800205</v>
      </c>
      <c r="K28">
        <f t="shared" si="3"/>
        <v>0</v>
      </c>
      <c r="L28" t="s">
        <v>974</v>
      </c>
      <c r="M28">
        <v>0</v>
      </c>
      <c r="N28">
        <v>0</v>
      </c>
      <c r="O28">
        <v>495584155.85776299</v>
      </c>
      <c r="P28">
        <v>99000000</v>
      </c>
      <c r="Q28">
        <v>317188084.219733</v>
      </c>
    </row>
    <row r="29" spans="1:17" x14ac:dyDescent="0.25">
      <c r="A29" t="str">
        <f t="shared" si="0"/>
        <v>Wind Onshore20691900180</v>
      </c>
      <c r="B29" t="s">
        <v>968</v>
      </c>
      <c r="C29">
        <v>0</v>
      </c>
      <c r="D29">
        <v>0</v>
      </c>
      <c r="E29">
        <v>423867147.56088603</v>
      </c>
      <c r="F29">
        <v>36175950</v>
      </c>
      <c r="G29">
        <v>0</v>
      </c>
      <c r="J29" t="str">
        <f t="shared" si="1"/>
        <v>Lithium ion battery20731100210</v>
      </c>
      <c r="K29">
        <f t="shared" si="3"/>
        <v>0</v>
      </c>
      <c r="L29" t="s">
        <v>976</v>
      </c>
      <c r="M29">
        <v>0</v>
      </c>
      <c r="N29">
        <v>0</v>
      </c>
      <c r="O29">
        <v>13279847.1738107</v>
      </c>
      <c r="P29">
        <v>570000</v>
      </c>
      <c r="Q29">
        <v>15102651.0308371</v>
      </c>
    </row>
    <row r="30" spans="1:17" x14ac:dyDescent="0.25">
      <c r="A30" t="str">
        <f t="shared" si="0"/>
        <v>Solar PV large20701600189</v>
      </c>
      <c r="B30" t="s">
        <v>969</v>
      </c>
      <c r="C30">
        <v>0</v>
      </c>
      <c r="D30">
        <v>0</v>
      </c>
      <c r="E30">
        <v>127686436.34502099</v>
      </c>
      <c r="F30">
        <v>29600000</v>
      </c>
      <c r="G30">
        <v>0</v>
      </c>
      <c r="J30" t="str">
        <f t="shared" si="1"/>
        <v>Solar PV large20731600215</v>
      </c>
      <c r="K30">
        <f t="shared" si="3"/>
        <v>0</v>
      </c>
      <c r="L30" t="s">
        <v>977</v>
      </c>
      <c r="M30">
        <v>0</v>
      </c>
      <c r="N30">
        <v>0</v>
      </c>
      <c r="O30">
        <v>127731886.476015</v>
      </c>
      <c r="P30">
        <v>29600000</v>
      </c>
      <c r="Q30">
        <v>79632159.980777606</v>
      </c>
    </row>
    <row r="31" spans="1:17" x14ac:dyDescent="0.25">
      <c r="A31" t="str">
        <f t="shared" si="0"/>
        <v>Wind Offshore20701800188</v>
      </c>
      <c r="B31" t="s">
        <v>970</v>
      </c>
      <c r="C31">
        <v>0</v>
      </c>
      <c r="D31">
        <v>0</v>
      </c>
      <c r="E31">
        <v>495513051.12830502</v>
      </c>
      <c r="F31">
        <v>99000000</v>
      </c>
      <c r="G31">
        <v>0</v>
      </c>
      <c r="J31" t="str">
        <f t="shared" si="1"/>
        <v>Wind Offshore20731800209</v>
      </c>
      <c r="K31">
        <f t="shared" si="3"/>
        <v>0</v>
      </c>
      <c r="L31" t="s">
        <v>978</v>
      </c>
      <c r="M31">
        <v>0</v>
      </c>
      <c r="N31">
        <v>0</v>
      </c>
      <c r="O31">
        <v>165206488.41947001</v>
      </c>
      <c r="P31">
        <v>33000000</v>
      </c>
      <c r="Q31">
        <v>105729361.40657701</v>
      </c>
    </row>
    <row r="32" spans="1:17" x14ac:dyDescent="0.25">
      <c r="A32" t="str">
        <f t="shared" si="0"/>
        <v>hydrogen OCGT20710700197</v>
      </c>
      <c r="B32" t="s">
        <v>971</v>
      </c>
      <c r="C32">
        <v>4034.6608862631701</v>
      </c>
      <c r="D32">
        <v>1840</v>
      </c>
      <c r="E32">
        <v>8362119.5727119101</v>
      </c>
      <c r="F32">
        <v>15785895.603436099</v>
      </c>
      <c r="G32">
        <v>0</v>
      </c>
      <c r="J32" t="str">
        <f t="shared" si="1"/>
        <v>Solar PV large20741600224</v>
      </c>
      <c r="K32">
        <f t="shared" si="3"/>
        <v>0</v>
      </c>
      <c r="L32" t="s">
        <v>980</v>
      </c>
      <c r="M32">
        <v>0</v>
      </c>
      <c r="N32">
        <v>0</v>
      </c>
      <c r="O32">
        <v>127746886.02359401</v>
      </c>
      <c r="P32">
        <v>29600000</v>
      </c>
      <c r="Q32">
        <v>79632159.980777606</v>
      </c>
    </row>
    <row r="33" spans="1:17" x14ac:dyDescent="0.25">
      <c r="A33" t="str">
        <f t="shared" si="0"/>
        <v>Solar PV large20711600196</v>
      </c>
      <c r="B33" t="s">
        <v>972</v>
      </c>
      <c r="C33">
        <v>0</v>
      </c>
      <c r="D33">
        <v>0</v>
      </c>
      <c r="E33">
        <v>127701662.012655</v>
      </c>
      <c r="F33">
        <v>29600000</v>
      </c>
      <c r="G33">
        <v>0</v>
      </c>
      <c r="J33" t="str">
        <f t="shared" si="1"/>
        <v>Solar PV large20751600230</v>
      </c>
      <c r="K33">
        <f t="shared" si="3"/>
        <v>0</v>
      </c>
      <c r="L33" t="s">
        <v>981</v>
      </c>
      <c r="M33">
        <v>0</v>
      </c>
      <c r="N33">
        <v>0</v>
      </c>
      <c r="O33">
        <v>95821358.209919006</v>
      </c>
      <c r="P33">
        <v>22200000</v>
      </c>
      <c r="Q33">
        <v>59724119.985583201</v>
      </c>
    </row>
    <row r="34" spans="1:17" x14ac:dyDescent="0.25">
      <c r="A34" t="str">
        <f t="shared" ref="A34:A54" si="4">VLOOKUP(B34,$L$2:$Q$59,1,0)</f>
        <v>Solar PV large20721600206</v>
      </c>
      <c r="B34" t="s">
        <v>973</v>
      </c>
      <c r="C34">
        <v>0</v>
      </c>
      <c r="D34">
        <v>0</v>
      </c>
      <c r="E34">
        <v>127716811.93069801</v>
      </c>
      <c r="F34">
        <v>29600000</v>
      </c>
      <c r="G34">
        <v>0</v>
      </c>
      <c r="J34" t="str">
        <f t="shared" ref="J34:J60" si="5">VLOOKUP(L34,$B$2:$G$59,1,0)</f>
        <v>Wind Offshore20751800226</v>
      </c>
      <c r="K34">
        <f t="shared" si="3"/>
        <v>0</v>
      </c>
      <c r="L34" t="s">
        <v>982</v>
      </c>
      <c r="M34">
        <v>0</v>
      </c>
      <c r="N34">
        <v>0</v>
      </c>
      <c r="O34">
        <v>165229852.64256799</v>
      </c>
      <c r="P34">
        <v>33000000</v>
      </c>
      <c r="Q34">
        <v>105729361.40657701</v>
      </c>
    </row>
    <row r="35" spans="1:17" x14ac:dyDescent="0.25">
      <c r="A35" t="str">
        <f t="shared" si="4"/>
        <v>Wind Offshore20721800205</v>
      </c>
      <c r="B35" t="s">
        <v>974</v>
      </c>
      <c r="C35">
        <v>0</v>
      </c>
      <c r="D35">
        <v>0</v>
      </c>
      <c r="E35">
        <v>495584200.45334899</v>
      </c>
      <c r="F35">
        <v>99000000</v>
      </c>
      <c r="G35">
        <v>0</v>
      </c>
      <c r="J35" t="str">
        <f t="shared" si="5"/>
        <v>Solar PV large20761600242</v>
      </c>
      <c r="K35">
        <f t="shared" si="3"/>
        <v>0</v>
      </c>
      <c r="L35" t="s">
        <v>984</v>
      </c>
      <c r="M35">
        <v>0</v>
      </c>
      <c r="N35">
        <v>0</v>
      </c>
      <c r="O35">
        <v>127776661.616174</v>
      </c>
      <c r="P35">
        <v>29600000</v>
      </c>
      <c r="Q35">
        <v>79632159.980777606</v>
      </c>
    </row>
    <row r="36" spans="1:17" x14ac:dyDescent="0.25">
      <c r="A36" t="str">
        <f t="shared" si="4"/>
        <v>hydrogen OCGT20730700216</v>
      </c>
      <c r="B36" t="s">
        <v>975</v>
      </c>
      <c r="C36">
        <v>4011.43885251641</v>
      </c>
      <c r="D36">
        <v>1840</v>
      </c>
      <c r="E36">
        <v>8404848.1148059592</v>
      </c>
      <c r="F36">
        <v>15785895.603436099</v>
      </c>
      <c r="G36">
        <v>0</v>
      </c>
      <c r="J36" t="str">
        <f t="shared" si="5"/>
        <v>Wind Offshore20761800241</v>
      </c>
      <c r="K36">
        <f t="shared" si="3"/>
        <v>0</v>
      </c>
      <c r="L36" t="s">
        <v>985</v>
      </c>
      <c r="M36">
        <v>0</v>
      </c>
      <c r="N36">
        <v>0</v>
      </c>
      <c r="O36">
        <v>495724342.93994701</v>
      </c>
      <c r="P36">
        <v>99000000</v>
      </c>
      <c r="Q36">
        <v>317188084.219733</v>
      </c>
    </row>
    <row r="37" spans="1:17" x14ac:dyDescent="0.25">
      <c r="A37" t="str">
        <f t="shared" si="4"/>
        <v>Lithium ion battery20731100210</v>
      </c>
      <c r="B37" t="s">
        <v>976</v>
      </c>
      <c r="C37">
        <v>0</v>
      </c>
      <c r="D37">
        <v>0</v>
      </c>
      <c r="E37">
        <v>13279847.715789899</v>
      </c>
      <c r="F37">
        <v>570000</v>
      </c>
      <c r="G37">
        <v>0</v>
      </c>
      <c r="J37" t="str">
        <f t="shared" si="5"/>
        <v>Solar PV large20771600244</v>
      </c>
      <c r="K37">
        <f t="shared" si="3"/>
        <v>0</v>
      </c>
      <c r="L37" t="s">
        <v>986</v>
      </c>
      <c r="M37">
        <v>0</v>
      </c>
      <c r="N37">
        <v>0</v>
      </c>
      <c r="O37">
        <v>31947859.600465599</v>
      </c>
      <c r="P37">
        <v>7400000</v>
      </c>
      <c r="Q37">
        <v>19908039.995194402</v>
      </c>
    </row>
    <row r="38" spans="1:17" x14ac:dyDescent="0.25">
      <c r="A38" t="str">
        <f t="shared" si="4"/>
        <v>Solar PV large20731600215</v>
      </c>
      <c r="B38" t="s">
        <v>977</v>
      </c>
      <c r="C38">
        <v>0</v>
      </c>
      <c r="D38">
        <v>0</v>
      </c>
      <c r="E38">
        <v>127731886.476015</v>
      </c>
      <c r="F38">
        <v>29600000</v>
      </c>
      <c r="G38">
        <v>0</v>
      </c>
      <c r="J38" t="e">
        <f t="shared" si="5"/>
        <v>#N/A</v>
      </c>
      <c r="K38">
        <f t="shared" si="3"/>
        <v>0</v>
      </c>
      <c r="L38" s="2" t="s">
        <v>995</v>
      </c>
      <c r="M38">
        <v>0</v>
      </c>
      <c r="N38">
        <v>0</v>
      </c>
      <c r="O38">
        <v>165264464.88204601</v>
      </c>
      <c r="P38">
        <v>33000000</v>
      </c>
      <c r="Q38">
        <v>105729361.417164</v>
      </c>
    </row>
    <row r="39" spans="1:17" x14ac:dyDescent="0.25">
      <c r="A39" t="str">
        <f t="shared" si="4"/>
        <v>Wind Offshore20731800209</v>
      </c>
      <c r="B39" t="s">
        <v>978</v>
      </c>
      <c r="C39">
        <v>0</v>
      </c>
      <c r="D39">
        <v>0</v>
      </c>
      <c r="E39">
        <v>165206503.284666</v>
      </c>
      <c r="F39">
        <v>33000000</v>
      </c>
      <c r="G39">
        <v>0</v>
      </c>
      <c r="J39" t="e">
        <f t="shared" si="5"/>
        <v>#N/A</v>
      </c>
      <c r="K39">
        <f t="shared" si="3"/>
        <v>0</v>
      </c>
      <c r="L39" s="2" t="s">
        <v>996</v>
      </c>
      <c r="M39">
        <v>0</v>
      </c>
      <c r="N39">
        <v>0</v>
      </c>
      <c r="O39">
        <v>165264464.88204601</v>
      </c>
      <c r="P39">
        <v>33000000</v>
      </c>
      <c r="Q39">
        <v>105729361.417164</v>
      </c>
    </row>
    <row r="40" spans="1:17" x14ac:dyDescent="0.25">
      <c r="A40" t="str">
        <f t="shared" si="4"/>
        <v>hydrogen OCGT20740700225</v>
      </c>
      <c r="B40" t="s">
        <v>979</v>
      </c>
      <c r="C40">
        <v>4033.0688609478798</v>
      </c>
      <c r="D40">
        <v>2760</v>
      </c>
      <c r="E40">
        <v>12547573.348937999</v>
      </c>
      <c r="F40">
        <v>23678843.405154198</v>
      </c>
      <c r="G40">
        <v>0</v>
      </c>
      <c r="J40" t="e">
        <f t="shared" si="5"/>
        <v>#N/A</v>
      </c>
      <c r="K40">
        <f t="shared" si="3"/>
        <v>0</v>
      </c>
      <c r="L40" s="2" t="s">
        <v>997</v>
      </c>
      <c r="M40">
        <v>0</v>
      </c>
      <c r="N40">
        <v>0</v>
      </c>
      <c r="O40">
        <v>165264464.88204601</v>
      </c>
      <c r="P40">
        <v>33000000</v>
      </c>
      <c r="Q40">
        <v>105729361.417164</v>
      </c>
    </row>
    <row r="41" spans="1:17" x14ac:dyDescent="0.25">
      <c r="A41" t="str">
        <f t="shared" si="4"/>
        <v>Solar PV large20741600224</v>
      </c>
      <c r="B41" t="s">
        <v>980</v>
      </c>
      <c r="C41">
        <v>0</v>
      </c>
      <c r="D41">
        <v>0</v>
      </c>
      <c r="E41">
        <v>127746886.02359401</v>
      </c>
      <c r="F41">
        <v>29600000</v>
      </c>
      <c r="G41">
        <v>0</v>
      </c>
      <c r="J41" t="e">
        <f t="shared" si="5"/>
        <v>#N/A</v>
      </c>
      <c r="K41">
        <f t="shared" si="3"/>
        <v>0</v>
      </c>
      <c r="L41" s="2" t="s">
        <v>998</v>
      </c>
      <c r="M41">
        <v>0</v>
      </c>
      <c r="N41">
        <v>0</v>
      </c>
      <c r="O41">
        <v>141616545.765468</v>
      </c>
      <c r="P41">
        <v>12058650</v>
      </c>
      <c r="Q41">
        <v>70289922.240465894</v>
      </c>
    </row>
    <row r="42" spans="1:17" x14ac:dyDescent="0.25">
      <c r="A42" t="str">
        <f t="shared" si="4"/>
        <v>Solar PV large20751600230</v>
      </c>
      <c r="B42" t="s">
        <v>981</v>
      </c>
      <c r="C42">
        <v>0</v>
      </c>
      <c r="D42">
        <v>0</v>
      </c>
      <c r="E42">
        <v>95821358.209919006</v>
      </c>
      <c r="F42">
        <v>22200000</v>
      </c>
      <c r="G42">
        <v>0</v>
      </c>
      <c r="J42" t="e">
        <f t="shared" si="5"/>
        <v>#N/A</v>
      </c>
      <c r="K42">
        <f t="shared" si="3"/>
        <v>0</v>
      </c>
      <c r="L42" s="2" t="s">
        <v>999</v>
      </c>
      <c r="M42">
        <v>0</v>
      </c>
      <c r="N42">
        <v>0</v>
      </c>
      <c r="O42">
        <v>141616545.765468</v>
      </c>
      <c r="P42">
        <v>12058650</v>
      </c>
      <c r="Q42">
        <v>70289922.240465894</v>
      </c>
    </row>
    <row r="43" spans="1:17" x14ac:dyDescent="0.25">
      <c r="A43" t="str">
        <f t="shared" si="4"/>
        <v>Wind Offshore20751800226</v>
      </c>
      <c r="B43" t="s">
        <v>982</v>
      </c>
      <c r="C43">
        <v>0</v>
      </c>
      <c r="D43">
        <v>0</v>
      </c>
      <c r="E43">
        <v>165229867.507763</v>
      </c>
      <c r="F43">
        <v>33000000</v>
      </c>
      <c r="G43">
        <v>0</v>
      </c>
      <c r="J43" t="str">
        <f t="shared" si="5"/>
        <v>Wind Offshore69</v>
      </c>
      <c r="K43">
        <f t="shared" si="3"/>
        <v>0</v>
      </c>
      <c r="L43" t="s">
        <v>925</v>
      </c>
      <c r="M43">
        <v>0</v>
      </c>
      <c r="N43">
        <v>0</v>
      </c>
      <c r="O43">
        <v>494541756.95257902</v>
      </c>
      <c r="P43">
        <v>99000000</v>
      </c>
      <c r="Q43">
        <v>0</v>
      </c>
    </row>
    <row r="44" spans="1:17" x14ac:dyDescent="0.25">
      <c r="A44" t="str">
        <f t="shared" si="4"/>
        <v>hydrogen OCGT20760700243</v>
      </c>
      <c r="B44" t="s">
        <v>983</v>
      </c>
      <c r="C44">
        <v>4002.79464947924</v>
      </c>
      <c r="D44">
        <v>2760</v>
      </c>
      <c r="E44">
        <v>12631130.1725915</v>
      </c>
      <c r="F44">
        <v>23678843.405154198</v>
      </c>
      <c r="G44">
        <v>0</v>
      </c>
      <c r="J44" t="str">
        <f t="shared" si="5"/>
        <v>Wind Offshore70</v>
      </c>
      <c r="K44">
        <f t="shared" si="3"/>
        <v>0</v>
      </c>
      <c r="L44" t="s">
        <v>926</v>
      </c>
      <c r="M44">
        <v>0</v>
      </c>
      <c r="N44">
        <v>0</v>
      </c>
      <c r="O44">
        <v>494615857.17321098</v>
      </c>
      <c r="P44">
        <v>99000000</v>
      </c>
      <c r="Q44">
        <v>317188084.219733</v>
      </c>
    </row>
    <row r="45" spans="1:17" x14ac:dyDescent="0.25">
      <c r="A45" t="str">
        <f t="shared" si="4"/>
        <v>Solar PV large20761600242</v>
      </c>
      <c r="B45" t="s">
        <v>984</v>
      </c>
      <c r="C45">
        <v>0</v>
      </c>
      <c r="D45">
        <v>0</v>
      </c>
      <c r="E45">
        <v>127776661.616174</v>
      </c>
      <c r="F45">
        <v>29600000</v>
      </c>
      <c r="G45">
        <v>0</v>
      </c>
      <c r="J45" t="str">
        <f t="shared" si="5"/>
        <v>Wind Offshore71</v>
      </c>
      <c r="K45">
        <f t="shared" si="3"/>
        <v>0</v>
      </c>
      <c r="L45" t="s">
        <v>927</v>
      </c>
      <c r="M45">
        <v>0</v>
      </c>
      <c r="N45">
        <v>0</v>
      </c>
      <c r="O45">
        <v>659537477.06435394</v>
      </c>
      <c r="P45">
        <v>132000000</v>
      </c>
      <c r="Q45">
        <v>422917445.626311</v>
      </c>
    </row>
    <row r="46" spans="1:17" x14ac:dyDescent="0.25">
      <c r="A46" t="str">
        <f t="shared" si="4"/>
        <v>Wind Offshore20761800241</v>
      </c>
      <c r="B46" t="s">
        <v>985</v>
      </c>
      <c r="C46">
        <v>0</v>
      </c>
      <c r="D46">
        <v>0</v>
      </c>
      <c r="E46">
        <v>495724387.53553402</v>
      </c>
      <c r="F46">
        <v>99000000</v>
      </c>
      <c r="G46">
        <v>0</v>
      </c>
      <c r="J46" t="str">
        <f t="shared" si="5"/>
        <v>Wind Offshore72</v>
      </c>
      <c r="K46">
        <f t="shared" si="3"/>
        <v>0</v>
      </c>
      <c r="L46" t="s">
        <v>928</v>
      </c>
      <c r="M46">
        <v>0</v>
      </c>
      <c r="N46">
        <v>0</v>
      </c>
      <c r="O46">
        <v>659587778.45526803</v>
      </c>
      <c r="P46">
        <v>132000000</v>
      </c>
      <c r="Q46">
        <v>422917445.626311</v>
      </c>
    </row>
    <row r="47" spans="1:17" x14ac:dyDescent="0.25">
      <c r="A47" t="str">
        <f t="shared" si="4"/>
        <v>Solar PV large20771600244</v>
      </c>
      <c r="B47" t="s">
        <v>986</v>
      </c>
      <c r="C47">
        <v>0</v>
      </c>
      <c r="D47">
        <v>0</v>
      </c>
      <c r="E47">
        <v>31947859.600465599</v>
      </c>
      <c r="F47">
        <v>7400000</v>
      </c>
      <c r="G47">
        <v>0</v>
      </c>
      <c r="J47" t="str">
        <f t="shared" si="5"/>
        <v>Wind Onshore77</v>
      </c>
      <c r="K47">
        <f t="shared" si="3"/>
        <v>0</v>
      </c>
      <c r="L47" t="s">
        <v>933</v>
      </c>
      <c r="M47">
        <v>0</v>
      </c>
      <c r="N47">
        <v>0</v>
      </c>
      <c r="O47">
        <v>337162999.65512002</v>
      </c>
      <c r="P47">
        <v>28940760</v>
      </c>
      <c r="Q47">
        <v>168695813.351711</v>
      </c>
    </row>
    <row r="48" spans="1:17" x14ac:dyDescent="0.25">
      <c r="A48" t="e">
        <f t="shared" si="4"/>
        <v>#N/A</v>
      </c>
      <c r="B48" s="13" t="s">
        <v>987</v>
      </c>
      <c r="C48">
        <v>36491.2163604542</v>
      </c>
      <c r="D48">
        <v>2760</v>
      </c>
      <c r="E48">
        <v>12751672.173346501</v>
      </c>
      <c r="F48">
        <v>23678843.405154198</v>
      </c>
      <c r="G48">
        <v>89788585.923046097</v>
      </c>
      <c r="J48" t="str">
        <f t="shared" si="5"/>
        <v>hydrogen OCGT20730700216</v>
      </c>
      <c r="K48">
        <f t="shared" si="3"/>
        <v>1840</v>
      </c>
      <c r="L48" t="s">
        <v>975</v>
      </c>
      <c r="M48">
        <v>3983.94660766895</v>
      </c>
      <c r="N48">
        <v>1840</v>
      </c>
      <c r="O48">
        <v>8455433.8453252893</v>
      </c>
      <c r="P48">
        <v>15785895.603436099</v>
      </c>
      <c r="Q48">
        <v>59859057.282030798</v>
      </c>
    </row>
    <row r="49" spans="1:17" x14ac:dyDescent="0.25">
      <c r="A49" t="e">
        <f t="shared" si="4"/>
        <v>#N/A</v>
      </c>
      <c r="B49" s="13" t="s">
        <v>988</v>
      </c>
      <c r="C49">
        <v>0</v>
      </c>
      <c r="D49">
        <v>0</v>
      </c>
      <c r="E49">
        <v>495793439.24172401</v>
      </c>
      <c r="F49">
        <v>99000000</v>
      </c>
      <c r="G49">
        <v>317188084.219733</v>
      </c>
      <c r="J49" t="str">
        <f t="shared" si="5"/>
        <v>hydrogen OCGT20760700243</v>
      </c>
      <c r="K49">
        <f t="shared" si="3"/>
        <v>4600</v>
      </c>
      <c r="L49" t="s">
        <v>983</v>
      </c>
      <c r="M49">
        <v>4002.80650236872</v>
      </c>
      <c r="N49">
        <v>2760</v>
      </c>
      <c r="O49">
        <v>12631097.458616501</v>
      </c>
      <c r="P49">
        <v>23678843.405154198</v>
      </c>
      <c r="Q49">
        <v>89788585.923046097</v>
      </c>
    </row>
    <row r="50" spans="1:17" x14ac:dyDescent="0.25">
      <c r="A50" t="e">
        <f t="shared" si="4"/>
        <v>#N/A</v>
      </c>
      <c r="B50" s="13" t="s">
        <v>989</v>
      </c>
      <c r="C50">
        <v>0</v>
      </c>
      <c r="D50">
        <v>0</v>
      </c>
      <c r="E50">
        <v>283233121.98210299</v>
      </c>
      <c r="F50">
        <v>24117300</v>
      </c>
      <c r="G50">
        <v>140579844.459759</v>
      </c>
      <c r="J50" t="str">
        <f t="shared" si="5"/>
        <v>hydrogen OCGT20710700197</v>
      </c>
      <c r="K50">
        <f t="shared" si="3"/>
        <v>6440</v>
      </c>
      <c r="L50" t="s">
        <v>971</v>
      </c>
      <c r="M50">
        <v>4006.5282512838098</v>
      </c>
      <c r="N50">
        <v>1840</v>
      </c>
      <c r="O50">
        <v>8413883.6210739408</v>
      </c>
      <c r="P50">
        <v>15785895.603436099</v>
      </c>
      <c r="Q50">
        <v>59859057.282030798</v>
      </c>
    </row>
    <row r="51" spans="1:17" x14ac:dyDescent="0.25">
      <c r="A51" t="str">
        <f t="shared" si="4"/>
        <v>Wind Offshore69</v>
      </c>
      <c r="B51" t="s">
        <v>925</v>
      </c>
      <c r="C51">
        <v>0</v>
      </c>
      <c r="D51">
        <v>0</v>
      </c>
      <c r="E51">
        <v>494541801.54816502</v>
      </c>
      <c r="F51">
        <v>99000000</v>
      </c>
      <c r="G51">
        <v>0</v>
      </c>
      <c r="J51" t="str">
        <f t="shared" si="5"/>
        <v>hydrogen OCGT20680700171</v>
      </c>
      <c r="K51">
        <f t="shared" si="3"/>
        <v>8280</v>
      </c>
      <c r="L51" t="s">
        <v>964</v>
      </c>
      <c r="M51">
        <v>4029.1803766768599</v>
      </c>
      <c r="N51">
        <v>1840</v>
      </c>
      <c r="O51">
        <v>8372203.7103507202</v>
      </c>
      <c r="P51">
        <v>15785895.603436099</v>
      </c>
      <c r="Q51">
        <v>59859057.282030798</v>
      </c>
    </row>
    <row r="52" spans="1:17" x14ac:dyDescent="0.25">
      <c r="A52" t="str">
        <f t="shared" si="4"/>
        <v>Wind Offshore70</v>
      </c>
      <c r="B52" t="s">
        <v>926</v>
      </c>
      <c r="C52">
        <v>0</v>
      </c>
      <c r="D52">
        <v>0</v>
      </c>
      <c r="E52">
        <v>494615901.76879698</v>
      </c>
      <c r="F52">
        <v>99000000</v>
      </c>
      <c r="G52">
        <v>0</v>
      </c>
      <c r="J52" t="str">
        <f t="shared" si="5"/>
        <v>hydrogen OCGT20740700225</v>
      </c>
      <c r="K52">
        <f t="shared" si="3"/>
        <v>11040</v>
      </c>
      <c r="L52" t="s">
        <v>979</v>
      </c>
      <c r="M52">
        <v>4033.0746167502398</v>
      </c>
      <c r="N52">
        <v>2760</v>
      </c>
      <c r="O52">
        <v>12547557.462923501</v>
      </c>
      <c r="P52">
        <v>23678843.405154198</v>
      </c>
      <c r="Q52">
        <v>89788585.923046097</v>
      </c>
    </row>
    <row r="53" spans="1:17" x14ac:dyDescent="0.25">
      <c r="A53" t="str">
        <f t="shared" si="4"/>
        <v>Wind Offshore71</v>
      </c>
      <c r="B53" t="s">
        <v>927</v>
      </c>
      <c r="C53">
        <v>0</v>
      </c>
      <c r="D53">
        <v>0</v>
      </c>
      <c r="E53">
        <v>659537536.52513504</v>
      </c>
      <c r="F53">
        <v>132000000</v>
      </c>
      <c r="G53">
        <v>0</v>
      </c>
      <c r="J53" t="str">
        <f t="shared" si="5"/>
        <v>hydrogen OCGT20550700103</v>
      </c>
      <c r="K53">
        <f t="shared" si="3"/>
        <v>13800</v>
      </c>
      <c r="L53" t="s">
        <v>948</v>
      </c>
      <c r="M53">
        <v>4047.2895267988101</v>
      </c>
      <c r="N53">
        <v>2760</v>
      </c>
      <c r="O53">
        <v>12508324.311189501</v>
      </c>
      <c r="P53">
        <v>23678843.405154198</v>
      </c>
      <c r="Q53">
        <v>89788585.923046097</v>
      </c>
    </row>
    <row r="54" spans="1:17" x14ac:dyDescent="0.25">
      <c r="A54" t="str">
        <f t="shared" si="4"/>
        <v>Wind Offshore72</v>
      </c>
      <c r="B54" t="s">
        <v>928</v>
      </c>
      <c r="C54">
        <v>0</v>
      </c>
      <c r="D54">
        <v>0</v>
      </c>
      <c r="E54">
        <v>659587837.91604996</v>
      </c>
      <c r="F54">
        <v>132000000</v>
      </c>
      <c r="G54">
        <v>0</v>
      </c>
      <c r="J54" t="str">
        <f t="shared" si="5"/>
        <v>hydrogen OCGT20570700107</v>
      </c>
      <c r="K54">
        <f t="shared" si="3"/>
        <v>15640</v>
      </c>
      <c r="L54" t="s">
        <v>949</v>
      </c>
      <c r="M54">
        <v>4066.2115879878802</v>
      </c>
      <c r="N54">
        <v>1840</v>
      </c>
      <c r="O54">
        <v>8304066.2815384399</v>
      </c>
      <c r="P54">
        <v>15785895.603436099</v>
      </c>
      <c r="Q54">
        <v>59859057.282030798</v>
      </c>
    </row>
    <row r="55" spans="1:17" x14ac:dyDescent="0.25">
      <c r="A55" t="str">
        <f>VLOOKUP(B55,$L$2:$Q$60,1,0)</f>
        <v>Wind Onshore77</v>
      </c>
      <c r="B55" t="s">
        <v>933</v>
      </c>
      <c r="C55">
        <v>0</v>
      </c>
      <c r="D55">
        <v>0</v>
      </c>
      <c r="E55">
        <v>337163036.19651997</v>
      </c>
      <c r="F55">
        <v>28940760</v>
      </c>
      <c r="G55">
        <v>0</v>
      </c>
      <c r="J55" t="str">
        <f t="shared" si="5"/>
        <v>hydrogen OCGT20600700123</v>
      </c>
      <c r="K55">
        <f t="shared" si="3"/>
        <v>17480</v>
      </c>
      <c r="L55" t="s">
        <v>794</v>
      </c>
      <c r="M55">
        <v>4076.1051428096098</v>
      </c>
      <c r="N55">
        <v>1840</v>
      </c>
      <c r="O55">
        <v>8285862.1406664699</v>
      </c>
      <c r="P55">
        <v>15785895.603436099</v>
      </c>
      <c r="Q55">
        <v>59859057.282030798</v>
      </c>
    </row>
    <row r="56" spans="1:17" x14ac:dyDescent="0.25">
      <c r="J56" t="str">
        <f t="shared" si="5"/>
        <v>hydrogen OCGT20580700108</v>
      </c>
      <c r="K56">
        <f t="shared" si="3"/>
        <v>18400</v>
      </c>
      <c r="L56" t="s">
        <v>951</v>
      </c>
      <c r="M56">
        <v>4415.5776846273502</v>
      </c>
      <c r="N56">
        <v>920</v>
      </c>
      <c r="O56">
        <v>3830616.3318609102</v>
      </c>
      <c r="P56">
        <v>7892947.8017180804</v>
      </c>
      <c r="Q56">
        <v>29929528.641015399</v>
      </c>
    </row>
    <row r="57" spans="1:17" x14ac:dyDescent="0.25">
      <c r="J57" t="str">
        <f t="shared" si="5"/>
        <v>hydrogen OCGT20530700099</v>
      </c>
      <c r="K57">
        <f t="shared" si="3"/>
        <v>19320</v>
      </c>
      <c r="L57" t="s">
        <v>945</v>
      </c>
      <c r="M57">
        <v>4484.1464782516996</v>
      </c>
      <c r="N57">
        <v>920</v>
      </c>
      <c r="O57">
        <v>3767533.04172651</v>
      </c>
      <c r="P57">
        <v>7892947.8017180804</v>
      </c>
      <c r="Q57">
        <v>29929528.641015399</v>
      </c>
    </row>
    <row r="58" spans="1:17" x14ac:dyDescent="0.25">
      <c r="J58" t="e">
        <f t="shared" si="5"/>
        <v>#N/A</v>
      </c>
      <c r="K58">
        <f t="shared" si="3"/>
        <v>20240</v>
      </c>
      <c r="L58" s="2" t="s">
        <v>992</v>
      </c>
      <c r="M58">
        <v>36403.902936104299</v>
      </c>
      <c r="N58">
        <v>920</v>
      </c>
      <c r="O58">
        <v>4330885.7573280297</v>
      </c>
      <c r="P58">
        <v>7892947.8017180804</v>
      </c>
      <c r="Q58">
        <v>29929528.6568259</v>
      </c>
    </row>
    <row r="59" spans="1:17" x14ac:dyDescent="0.25">
      <c r="J59" t="e">
        <f t="shared" si="5"/>
        <v>#N/A</v>
      </c>
      <c r="K59">
        <f t="shared" si="3"/>
        <v>21160</v>
      </c>
      <c r="L59" s="2" t="s">
        <v>993</v>
      </c>
      <c r="M59">
        <v>36403.902936104299</v>
      </c>
      <c r="N59">
        <v>920</v>
      </c>
      <c r="O59">
        <v>4330885.7573280297</v>
      </c>
      <c r="P59">
        <v>7892947.8017180804</v>
      </c>
      <c r="Q59">
        <v>29929528.6568259</v>
      </c>
    </row>
    <row r="60" spans="1:17" x14ac:dyDescent="0.25">
      <c r="J60" t="e">
        <f t="shared" si="5"/>
        <v>#N/A</v>
      </c>
      <c r="K60">
        <f t="shared" si="3"/>
        <v>22080</v>
      </c>
      <c r="L60" s="2" t="s">
        <v>994</v>
      </c>
      <c r="M60">
        <v>36403.902936104299</v>
      </c>
      <c r="N60">
        <v>920</v>
      </c>
      <c r="O60">
        <v>4330885.7573280297</v>
      </c>
      <c r="P60">
        <v>7892947.8017180804</v>
      </c>
      <c r="Q60">
        <v>29929528.6568259</v>
      </c>
    </row>
  </sheetData>
  <autoFilter ref="L1:Q1" xr:uid="{12E6EFA5-9494-41DF-B57E-AC5D1C28654F}">
    <sortState xmlns:xlrd2="http://schemas.microsoft.com/office/spreadsheetml/2017/richdata2" ref="L2:Q60">
      <sortCondition ref="M1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50D71-8ACE-4DC8-99AA-51ED603E78E3}">
  <dimension ref="A1:AA58"/>
  <sheetViews>
    <sheetView topLeftCell="C16" zoomScale="85" zoomScaleNormal="85" workbookViewId="0">
      <selection activeCell="U53" sqref="U53"/>
    </sheetView>
  </sheetViews>
  <sheetFormatPr defaultRowHeight="15" x14ac:dyDescent="0.25"/>
  <cols>
    <col min="2" max="2" width="20.5703125" customWidth="1"/>
    <col min="3" max="3" width="34.28515625" customWidth="1"/>
    <col min="11" max="11" width="31.140625" customWidth="1"/>
    <col min="12" max="12" width="26.7109375" customWidth="1"/>
  </cols>
  <sheetData>
    <row r="1" spans="1:27" x14ac:dyDescent="0.25">
      <c r="C1" t="s">
        <v>756</v>
      </c>
      <c r="L1" t="s">
        <v>1046</v>
      </c>
    </row>
    <row r="2" spans="1:27" x14ac:dyDescent="0.25">
      <c r="B2" t="e">
        <f>VLOOKUP(C2,$N$2:$S$59,1,0)</f>
        <v>#N/A</v>
      </c>
      <c r="C2" t="s">
        <v>11</v>
      </c>
      <c r="D2" t="s">
        <v>12</v>
      </c>
      <c r="E2" t="s">
        <v>163</v>
      </c>
      <c r="F2" t="s">
        <v>164</v>
      </c>
      <c r="G2" t="s">
        <v>15</v>
      </c>
      <c r="H2" t="s">
        <v>16</v>
      </c>
      <c r="K2" t="e">
        <f>VLOOKUP(M2,$C$2:$H$59,1,0)</f>
        <v>#N/A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X2" t="s">
        <v>1045</v>
      </c>
    </row>
    <row r="3" spans="1:27" x14ac:dyDescent="0.25">
      <c r="A3">
        <f>E3</f>
        <v>0</v>
      </c>
      <c r="B3" t="str">
        <f t="shared" ref="B3:B34" si="0">VLOOKUP(C3,$L$3:$Q$60,1,0)</f>
        <v>Wind Offshore20571800106</v>
      </c>
      <c r="C3" t="s">
        <v>950</v>
      </c>
      <c r="D3">
        <v>0</v>
      </c>
      <c r="E3">
        <v>0</v>
      </c>
      <c r="F3">
        <v>164228989.66848099</v>
      </c>
      <c r="G3">
        <v>33000000</v>
      </c>
      <c r="H3">
        <v>0</v>
      </c>
      <c r="J3">
        <f>N3</f>
        <v>0</v>
      </c>
      <c r="K3" t="str">
        <f t="shared" ref="K3:K34" si="1">VLOOKUP(L3,$C$2:$H$59,1,0)</f>
        <v>Wind Offshore20571800106</v>
      </c>
      <c r="L3" t="s">
        <v>950</v>
      </c>
      <c r="M3">
        <v>0</v>
      </c>
      <c r="N3">
        <v>0</v>
      </c>
      <c r="O3">
        <v>164392065.488556</v>
      </c>
      <c r="P3">
        <v>33000000</v>
      </c>
      <c r="Q3">
        <v>0</v>
      </c>
    </row>
    <row r="4" spans="1:27" x14ac:dyDescent="0.25">
      <c r="A4">
        <f>A3+E4</f>
        <v>0</v>
      </c>
      <c r="B4" t="str">
        <f t="shared" si="0"/>
        <v>Wind Offshore20601800121</v>
      </c>
      <c r="C4" t="s">
        <v>954</v>
      </c>
      <c r="D4">
        <v>0</v>
      </c>
      <c r="E4">
        <v>0</v>
      </c>
      <c r="F4">
        <v>657062714.46617603</v>
      </c>
      <c r="G4">
        <v>132000000</v>
      </c>
      <c r="H4">
        <v>422917445.626311</v>
      </c>
      <c r="J4">
        <f>N4+J3</f>
        <v>0</v>
      </c>
      <c r="K4" t="str">
        <f t="shared" si="1"/>
        <v>Wind Offshore20601800121</v>
      </c>
      <c r="L4" t="s">
        <v>954</v>
      </c>
      <c r="M4">
        <v>0</v>
      </c>
      <c r="N4">
        <v>0</v>
      </c>
      <c r="O4">
        <v>657715364.79731905</v>
      </c>
      <c r="P4">
        <v>132000000</v>
      </c>
      <c r="Q4">
        <v>0</v>
      </c>
      <c r="T4" t="s">
        <v>1049</v>
      </c>
      <c r="U4" t="s">
        <v>4</v>
      </c>
      <c r="V4" t="s">
        <v>146</v>
      </c>
    </row>
    <row r="5" spans="1:27" x14ac:dyDescent="0.25">
      <c r="A5">
        <f t="shared" ref="A5:A58" si="2">A4+E5</f>
        <v>0</v>
      </c>
      <c r="B5" t="str">
        <f t="shared" si="0"/>
        <v>Solar PV large20631600137</v>
      </c>
      <c r="C5" t="s">
        <v>957</v>
      </c>
      <c r="D5">
        <v>0</v>
      </c>
      <c r="E5">
        <v>0</v>
      </c>
      <c r="F5">
        <v>95536201.434345305</v>
      </c>
      <c r="G5">
        <v>22200000</v>
      </c>
      <c r="H5">
        <v>0</v>
      </c>
      <c r="J5">
        <f t="shared" ref="J5:J54" si="3">N5+J4</f>
        <v>0</v>
      </c>
      <c r="K5" t="str">
        <f t="shared" si="1"/>
        <v>Solar PV large20631600137</v>
      </c>
      <c r="L5" t="s">
        <v>957</v>
      </c>
      <c r="M5">
        <v>0</v>
      </c>
      <c r="N5">
        <v>0</v>
      </c>
      <c r="O5">
        <v>96225451.3620518</v>
      </c>
      <c r="P5">
        <v>22200000</v>
      </c>
      <c r="Q5">
        <v>0</v>
      </c>
      <c r="T5" t="s">
        <v>5</v>
      </c>
      <c r="U5">
        <v>4126.0014630184696</v>
      </c>
      <c r="V5">
        <v>102043.308</v>
      </c>
      <c r="Y5">
        <f>U5-U13</f>
        <v>0</v>
      </c>
      <c r="Z5">
        <f t="shared" ref="Z5:AA9" si="4">V5-V13</f>
        <v>0</v>
      </c>
      <c r="AA5">
        <f t="shared" si="4"/>
        <v>0</v>
      </c>
    </row>
    <row r="6" spans="1:27" x14ac:dyDescent="0.25">
      <c r="A6">
        <f t="shared" si="2"/>
        <v>0</v>
      </c>
      <c r="B6" t="str">
        <f t="shared" si="0"/>
        <v>Wind Onshore20631900138</v>
      </c>
      <c r="C6" t="s">
        <v>958</v>
      </c>
      <c r="D6">
        <v>0</v>
      </c>
      <c r="E6">
        <v>0</v>
      </c>
      <c r="F6">
        <v>280039249.99081802</v>
      </c>
      <c r="G6">
        <v>24117300</v>
      </c>
      <c r="H6">
        <v>140579844.459759</v>
      </c>
      <c r="J6">
        <f t="shared" si="3"/>
        <v>0</v>
      </c>
      <c r="K6" t="str">
        <f t="shared" si="1"/>
        <v>Wind Onshore20631900138</v>
      </c>
      <c r="L6" t="s">
        <v>958</v>
      </c>
      <c r="M6">
        <v>0</v>
      </c>
      <c r="N6">
        <v>0</v>
      </c>
      <c r="O6">
        <v>280294088.97429198</v>
      </c>
      <c r="P6">
        <v>24117300</v>
      </c>
      <c r="Q6">
        <v>0</v>
      </c>
      <c r="T6" t="s">
        <v>6</v>
      </c>
      <c r="U6">
        <v>8252.0029260369502</v>
      </c>
      <c r="V6">
        <v>84942</v>
      </c>
      <c r="Y6">
        <f t="shared" ref="Y6:Y12" si="5">U6-U14</f>
        <v>0</v>
      </c>
      <c r="Z6">
        <f t="shared" si="4"/>
        <v>0</v>
      </c>
      <c r="AA6">
        <f t="shared" si="4"/>
        <v>0</v>
      </c>
    </row>
    <row r="7" spans="1:27" x14ac:dyDescent="0.25">
      <c r="A7">
        <f t="shared" si="2"/>
        <v>0</v>
      </c>
      <c r="B7" t="str">
        <f t="shared" si="0"/>
        <v>Solar PV large20641600142</v>
      </c>
      <c r="C7" t="s">
        <v>959</v>
      </c>
      <c r="D7">
        <v>0</v>
      </c>
      <c r="E7">
        <v>0</v>
      </c>
      <c r="F7">
        <v>95546541.86473</v>
      </c>
      <c r="G7">
        <v>22200000</v>
      </c>
      <c r="H7">
        <v>59724119.985583201</v>
      </c>
      <c r="J7">
        <f t="shared" si="3"/>
        <v>0</v>
      </c>
      <c r="K7" t="str">
        <f t="shared" si="1"/>
        <v>Solar PV large20641600142</v>
      </c>
      <c r="L7" t="s">
        <v>959</v>
      </c>
      <c r="M7">
        <v>0</v>
      </c>
      <c r="N7">
        <v>0</v>
      </c>
      <c r="O7">
        <v>96235842.011696398</v>
      </c>
      <c r="P7">
        <v>22200000</v>
      </c>
      <c r="Q7">
        <v>0</v>
      </c>
      <c r="T7" t="s">
        <v>7</v>
      </c>
      <c r="U7">
        <v>18725.698947545301</v>
      </c>
      <c r="V7">
        <v>63489.514999999999</v>
      </c>
      <c r="Y7">
        <f t="shared" si="5"/>
        <v>0</v>
      </c>
      <c r="Z7">
        <f t="shared" si="4"/>
        <v>0</v>
      </c>
      <c r="AA7">
        <f t="shared" si="4"/>
        <v>0</v>
      </c>
    </row>
    <row r="8" spans="1:27" x14ac:dyDescent="0.25">
      <c r="A8">
        <f t="shared" si="2"/>
        <v>0</v>
      </c>
      <c r="B8" t="str">
        <f t="shared" si="0"/>
        <v>Solar PV large20651600151</v>
      </c>
      <c r="C8" t="s">
        <v>1002</v>
      </c>
      <c r="D8">
        <v>0</v>
      </c>
      <c r="E8">
        <v>0</v>
      </c>
      <c r="F8">
        <v>63704859.339100599</v>
      </c>
      <c r="G8">
        <v>14800000</v>
      </c>
      <c r="H8">
        <v>39816079.990388803</v>
      </c>
      <c r="J8">
        <f t="shared" si="3"/>
        <v>0</v>
      </c>
      <c r="K8" t="str">
        <f t="shared" si="1"/>
        <v>Solar PV large20651600151</v>
      </c>
      <c r="L8" t="s">
        <v>1002</v>
      </c>
      <c r="M8">
        <v>0</v>
      </c>
      <c r="N8">
        <v>0</v>
      </c>
      <c r="O8">
        <v>64164429.472589903</v>
      </c>
      <c r="P8">
        <v>14800000</v>
      </c>
      <c r="Q8">
        <v>0</v>
      </c>
      <c r="T8" t="s">
        <v>8</v>
      </c>
      <c r="U8">
        <v>20312.6225871678</v>
      </c>
      <c r="V8">
        <v>42700</v>
      </c>
      <c r="Y8">
        <f t="shared" si="5"/>
        <v>0</v>
      </c>
      <c r="Z8">
        <f t="shared" si="4"/>
        <v>0</v>
      </c>
      <c r="AA8">
        <f t="shared" si="4"/>
        <v>0</v>
      </c>
    </row>
    <row r="9" spans="1:27" x14ac:dyDescent="0.25">
      <c r="A9">
        <f t="shared" si="2"/>
        <v>0</v>
      </c>
      <c r="B9" t="str">
        <f t="shared" si="0"/>
        <v>Wind Offshore20651800150</v>
      </c>
      <c r="C9" t="s">
        <v>1003</v>
      </c>
      <c r="D9">
        <v>0</v>
      </c>
      <c r="E9">
        <v>0</v>
      </c>
      <c r="F9">
        <v>657308654.067258</v>
      </c>
      <c r="G9">
        <v>132000000</v>
      </c>
      <c r="H9">
        <v>422917445.626311</v>
      </c>
      <c r="J9">
        <f t="shared" si="3"/>
        <v>0</v>
      </c>
      <c r="K9" t="str">
        <f t="shared" si="1"/>
        <v>Wind Offshore20651800150</v>
      </c>
      <c r="L9" t="s">
        <v>1003</v>
      </c>
      <c r="M9">
        <v>0</v>
      </c>
      <c r="N9">
        <v>0</v>
      </c>
      <c r="O9">
        <v>657961632.30248594</v>
      </c>
      <c r="P9">
        <v>132000000</v>
      </c>
      <c r="Q9">
        <v>0</v>
      </c>
      <c r="T9" t="s">
        <v>9</v>
      </c>
      <c r="U9">
        <v>25708.1629618843</v>
      </c>
      <c r="V9">
        <v>32723</v>
      </c>
      <c r="Y9">
        <f t="shared" si="5"/>
        <v>0</v>
      </c>
      <c r="Z9">
        <f t="shared" si="4"/>
        <v>0</v>
      </c>
      <c r="AA9">
        <f t="shared" si="4"/>
        <v>0</v>
      </c>
    </row>
    <row r="10" spans="1:27" x14ac:dyDescent="0.25">
      <c r="A10">
        <f t="shared" si="2"/>
        <v>0</v>
      </c>
      <c r="B10" t="str">
        <f t="shared" si="0"/>
        <v>Solar PV large20661600155</v>
      </c>
      <c r="C10" t="s">
        <v>1004</v>
      </c>
      <c r="D10">
        <v>0</v>
      </c>
      <c r="E10">
        <v>0</v>
      </c>
      <c r="F10">
        <v>95568814.569270402</v>
      </c>
      <c r="G10">
        <v>22200000</v>
      </c>
      <c r="H10">
        <v>59724119.985583201</v>
      </c>
      <c r="J10">
        <f t="shared" si="3"/>
        <v>0</v>
      </c>
      <c r="K10" t="str">
        <f t="shared" si="1"/>
        <v>Solar PV large20661600155</v>
      </c>
      <c r="L10" t="s">
        <v>1004</v>
      </c>
      <c r="M10">
        <v>0</v>
      </c>
      <c r="N10">
        <v>0</v>
      </c>
      <c r="O10">
        <v>96258214.869832993</v>
      </c>
      <c r="P10">
        <v>22200000</v>
      </c>
      <c r="Q10">
        <v>0</v>
      </c>
      <c r="T10" t="s">
        <v>1045</v>
      </c>
      <c r="Y10">
        <f>U10-U18</f>
        <v>0</v>
      </c>
      <c r="Z10">
        <f t="shared" ref="Z10:AA12" si="6">V10-V18</f>
        <v>0</v>
      </c>
      <c r="AA10">
        <f t="shared" si="6"/>
        <v>0</v>
      </c>
    </row>
    <row r="11" spans="1:27" x14ac:dyDescent="0.25">
      <c r="A11">
        <f t="shared" si="2"/>
        <v>0</v>
      </c>
      <c r="B11" t="str">
        <f t="shared" si="0"/>
        <v>Solar PV large20671600160</v>
      </c>
      <c r="C11" t="s">
        <v>1005</v>
      </c>
      <c r="D11">
        <v>0</v>
      </c>
      <c r="E11">
        <v>0</v>
      </c>
      <c r="F11">
        <v>127440788.086895</v>
      </c>
      <c r="G11">
        <v>29600000</v>
      </c>
      <c r="H11">
        <v>79632159.980777606</v>
      </c>
      <c r="J11">
        <f t="shared" si="3"/>
        <v>0</v>
      </c>
      <c r="K11" t="str">
        <f t="shared" si="1"/>
        <v>Solar PV large20671600160</v>
      </c>
      <c r="L11" t="s">
        <v>1005</v>
      </c>
      <c r="M11">
        <v>0</v>
      </c>
      <c r="N11">
        <v>0</v>
      </c>
      <c r="O11">
        <v>128360041.179619</v>
      </c>
      <c r="P11">
        <v>29600000</v>
      </c>
      <c r="Q11">
        <v>0</v>
      </c>
      <c r="T11" t="s">
        <v>1047</v>
      </c>
      <c r="Y11">
        <f t="shared" si="5"/>
        <v>0</v>
      </c>
      <c r="Z11">
        <f t="shared" si="6"/>
        <v>0</v>
      </c>
      <c r="AA11">
        <f t="shared" si="6"/>
        <v>0</v>
      </c>
    </row>
    <row r="12" spans="1:27" x14ac:dyDescent="0.25">
      <c r="A12">
        <f t="shared" si="2"/>
        <v>0</v>
      </c>
      <c r="B12" t="str">
        <f t="shared" si="0"/>
        <v>Solar PV large20681600171</v>
      </c>
      <c r="C12" t="s">
        <v>1007</v>
      </c>
      <c r="D12">
        <v>0</v>
      </c>
      <c r="E12">
        <v>0</v>
      </c>
      <c r="F12">
        <v>127456823.459812</v>
      </c>
      <c r="G12">
        <v>29600000</v>
      </c>
      <c r="H12">
        <v>79632159.980777606</v>
      </c>
      <c r="J12">
        <f t="shared" si="3"/>
        <v>0</v>
      </c>
      <c r="K12" t="str">
        <f t="shared" si="1"/>
        <v>Solar PV large20681600171</v>
      </c>
      <c r="L12" t="s">
        <v>1007</v>
      </c>
      <c r="M12">
        <v>0</v>
      </c>
      <c r="N12">
        <v>0</v>
      </c>
      <c r="O12">
        <v>128376115.64321899</v>
      </c>
      <c r="P12">
        <v>29600000</v>
      </c>
      <c r="Q12">
        <v>0</v>
      </c>
      <c r="T12" t="s">
        <v>1046</v>
      </c>
      <c r="U12" t="s">
        <v>4</v>
      </c>
      <c r="V12" t="s">
        <v>146</v>
      </c>
      <c r="Y12" t="e">
        <f t="shared" si="5"/>
        <v>#VALUE!</v>
      </c>
      <c r="Z12" t="e">
        <f t="shared" si="6"/>
        <v>#VALUE!</v>
      </c>
      <c r="AA12">
        <f t="shared" si="6"/>
        <v>0</v>
      </c>
    </row>
    <row r="13" spans="1:27" x14ac:dyDescent="0.25">
      <c r="A13">
        <f t="shared" si="2"/>
        <v>0</v>
      </c>
      <c r="B13" t="str">
        <f t="shared" si="0"/>
        <v>Wind Offshore20681800170</v>
      </c>
      <c r="C13" t="s">
        <v>1008</v>
      </c>
      <c r="D13">
        <v>0</v>
      </c>
      <c r="E13">
        <v>0</v>
      </c>
      <c r="F13">
        <v>493095587.26333302</v>
      </c>
      <c r="G13">
        <v>99000000</v>
      </c>
      <c r="H13">
        <v>317188084.219733</v>
      </c>
      <c r="J13">
        <f t="shared" si="3"/>
        <v>0</v>
      </c>
      <c r="K13" t="str">
        <f t="shared" si="1"/>
        <v>Wind Offshore20681800170</v>
      </c>
      <c r="L13" t="s">
        <v>1008</v>
      </c>
      <c r="M13">
        <v>0</v>
      </c>
      <c r="N13">
        <v>0</v>
      </c>
      <c r="O13">
        <v>493585442.77488101</v>
      </c>
      <c r="P13">
        <v>99000000</v>
      </c>
      <c r="Q13">
        <v>0</v>
      </c>
      <c r="T13" t="s">
        <v>5</v>
      </c>
      <c r="U13">
        <v>4126.0014630184696</v>
      </c>
      <c r="V13">
        <v>102043.308</v>
      </c>
    </row>
    <row r="14" spans="1:27" x14ac:dyDescent="0.25">
      <c r="A14">
        <f t="shared" si="2"/>
        <v>0</v>
      </c>
      <c r="B14" t="str">
        <f t="shared" si="0"/>
        <v>Solar PV large20691600180</v>
      </c>
      <c r="C14" t="s">
        <v>1009</v>
      </c>
      <c r="D14">
        <v>0</v>
      </c>
      <c r="E14">
        <v>0</v>
      </c>
      <c r="F14">
        <v>127473152.594256</v>
      </c>
      <c r="G14">
        <v>29600000</v>
      </c>
      <c r="H14">
        <v>79632159.980777606</v>
      </c>
      <c r="J14">
        <f t="shared" si="3"/>
        <v>0</v>
      </c>
      <c r="K14" t="str">
        <f t="shared" si="1"/>
        <v>Solar PV large20691600180</v>
      </c>
      <c r="L14" t="s">
        <v>1009</v>
      </c>
      <c r="M14">
        <v>0</v>
      </c>
      <c r="N14">
        <v>0</v>
      </c>
      <c r="O14">
        <v>128392444.77766301</v>
      </c>
      <c r="P14">
        <v>29600000</v>
      </c>
      <c r="Q14">
        <v>0</v>
      </c>
      <c r="T14" t="s">
        <v>6</v>
      </c>
      <c r="U14">
        <v>8252.0029260369502</v>
      </c>
      <c r="V14">
        <v>84942</v>
      </c>
    </row>
    <row r="15" spans="1:27" x14ac:dyDescent="0.25">
      <c r="A15">
        <f t="shared" si="2"/>
        <v>0</v>
      </c>
      <c r="B15" t="str">
        <f t="shared" si="0"/>
        <v>Wind Onshore20691900181</v>
      </c>
      <c r="C15" t="s">
        <v>1010</v>
      </c>
      <c r="D15">
        <v>0</v>
      </c>
      <c r="E15">
        <v>0</v>
      </c>
      <c r="F15">
        <v>420756156.68682402</v>
      </c>
      <c r="G15">
        <v>36175950</v>
      </c>
      <c r="H15">
        <v>210869766.68963799</v>
      </c>
      <c r="J15">
        <f t="shared" si="3"/>
        <v>0</v>
      </c>
      <c r="K15" t="str">
        <f t="shared" si="1"/>
        <v>Wind Onshore20691900181</v>
      </c>
      <c r="L15" t="s">
        <v>1010</v>
      </c>
      <c r="M15">
        <v>0</v>
      </c>
      <c r="N15">
        <v>0</v>
      </c>
      <c r="O15">
        <v>421139869.84202403</v>
      </c>
      <c r="P15">
        <v>36175950</v>
      </c>
      <c r="Q15">
        <v>0</v>
      </c>
      <c r="T15" t="s">
        <v>7</v>
      </c>
      <c r="U15">
        <v>18725.698947545301</v>
      </c>
      <c r="V15">
        <v>63489.514999999999</v>
      </c>
    </row>
    <row r="16" spans="1:27" x14ac:dyDescent="0.25">
      <c r="A16">
        <f t="shared" si="2"/>
        <v>0</v>
      </c>
      <c r="B16" t="str">
        <f t="shared" si="0"/>
        <v>Solar PV large20701600190</v>
      </c>
      <c r="C16" t="s">
        <v>1011</v>
      </c>
      <c r="D16">
        <v>0</v>
      </c>
      <c r="E16">
        <v>0</v>
      </c>
      <c r="F16">
        <v>127489479.399407</v>
      </c>
      <c r="G16">
        <v>29600000</v>
      </c>
      <c r="H16">
        <v>79632159.980777606</v>
      </c>
      <c r="J16">
        <f t="shared" si="3"/>
        <v>0</v>
      </c>
      <c r="K16" t="str">
        <f t="shared" si="1"/>
        <v>Solar PV large20701600190</v>
      </c>
      <c r="L16" t="s">
        <v>1011</v>
      </c>
      <c r="M16">
        <v>0</v>
      </c>
      <c r="N16">
        <v>0</v>
      </c>
      <c r="O16">
        <v>128408771.58281399</v>
      </c>
      <c r="P16">
        <v>29600000</v>
      </c>
      <c r="Q16">
        <v>0</v>
      </c>
      <c r="T16" t="s">
        <v>8</v>
      </c>
      <c r="U16">
        <v>20312.6225871678</v>
      </c>
      <c r="V16">
        <v>42700</v>
      </c>
    </row>
    <row r="17" spans="1:24" x14ac:dyDescent="0.25">
      <c r="A17">
        <f t="shared" si="2"/>
        <v>0</v>
      </c>
      <c r="B17" t="str">
        <f t="shared" si="0"/>
        <v>Wind Offshore20701800189</v>
      </c>
      <c r="C17" t="s">
        <v>1012</v>
      </c>
      <c r="D17">
        <v>0</v>
      </c>
      <c r="E17">
        <v>0</v>
      </c>
      <c r="F17">
        <v>493172184.22950703</v>
      </c>
      <c r="G17">
        <v>99000000</v>
      </c>
      <c r="H17">
        <v>317188084.219733</v>
      </c>
      <c r="J17">
        <f t="shared" si="3"/>
        <v>0</v>
      </c>
      <c r="K17" t="str">
        <f t="shared" si="1"/>
        <v>Wind Offshore20701800189</v>
      </c>
      <c r="L17" t="s">
        <v>1012</v>
      </c>
      <c r="M17">
        <v>0</v>
      </c>
      <c r="N17">
        <v>0</v>
      </c>
      <c r="O17">
        <v>493662039.74105603</v>
      </c>
      <c r="P17">
        <v>99000000</v>
      </c>
      <c r="Q17">
        <v>0</v>
      </c>
      <c r="T17" t="s">
        <v>9</v>
      </c>
      <c r="U17">
        <v>25708.1629618843</v>
      </c>
      <c r="V17">
        <v>32723</v>
      </c>
    </row>
    <row r="18" spans="1:24" x14ac:dyDescent="0.25">
      <c r="A18">
        <f t="shared" si="2"/>
        <v>0</v>
      </c>
      <c r="B18" t="str">
        <f t="shared" si="0"/>
        <v>Solar PV large20711600197</v>
      </c>
      <c r="C18" t="s">
        <v>1014</v>
      </c>
      <c r="D18">
        <v>0</v>
      </c>
      <c r="E18">
        <v>0</v>
      </c>
      <c r="F18">
        <v>127505724.97667199</v>
      </c>
      <c r="G18">
        <v>29600000</v>
      </c>
      <c r="H18">
        <v>79632159.980777606</v>
      </c>
      <c r="J18">
        <f t="shared" si="3"/>
        <v>0</v>
      </c>
      <c r="K18" t="str">
        <f t="shared" si="1"/>
        <v>Solar PV large20711600197</v>
      </c>
      <c r="L18" t="s">
        <v>1014</v>
      </c>
      <c r="M18">
        <v>0</v>
      </c>
      <c r="N18">
        <v>0</v>
      </c>
      <c r="O18">
        <v>128425017.160079</v>
      </c>
      <c r="P18">
        <v>29600000</v>
      </c>
      <c r="Q18">
        <v>0</v>
      </c>
      <c r="T18" s="2" t="s">
        <v>1048</v>
      </c>
      <c r="X18" t="s">
        <v>1056</v>
      </c>
    </row>
    <row r="19" spans="1:24" x14ac:dyDescent="0.25">
      <c r="A19">
        <f t="shared" si="2"/>
        <v>0</v>
      </c>
      <c r="B19" t="str">
        <f t="shared" si="0"/>
        <v>Solar PV large20721600207</v>
      </c>
      <c r="C19" t="s">
        <v>1015</v>
      </c>
      <c r="D19">
        <v>0</v>
      </c>
      <c r="E19">
        <v>0</v>
      </c>
      <c r="F19">
        <v>127521889.73017</v>
      </c>
      <c r="G19">
        <v>29600000</v>
      </c>
      <c r="H19">
        <v>79632159.980777606</v>
      </c>
      <c r="J19">
        <f t="shared" si="3"/>
        <v>0</v>
      </c>
      <c r="K19" t="str">
        <f t="shared" si="1"/>
        <v>Solar PV large20721600207</v>
      </c>
      <c r="L19" t="s">
        <v>1015</v>
      </c>
      <c r="M19">
        <v>0</v>
      </c>
      <c r="N19">
        <v>0</v>
      </c>
      <c r="O19">
        <v>128441181.91357701</v>
      </c>
      <c r="P19">
        <v>29600000</v>
      </c>
      <c r="Q19">
        <v>0</v>
      </c>
      <c r="T19" t="s">
        <v>1047</v>
      </c>
    </row>
    <row r="20" spans="1:24" x14ac:dyDescent="0.25">
      <c r="A20">
        <f t="shared" si="2"/>
        <v>0</v>
      </c>
      <c r="B20" t="str">
        <f t="shared" si="0"/>
        <v>Wind Offshore20721800206</v>
      </c>
      <c r="C20" t="s">
        <v>1016</v>
      </c>
      <c r="D20">
        <v>0</v>
      </c>
      <c r="E20">
        <v>0</v>
      </c>
      <c r="F20">
        <v>493248099.57753402</v>
      </c>
      <c r="G20">
        <v>99000000</v>
      </c>
      <c r="H20">
        <v>317188084.219733</v>
      </c>
      <c r="J20">
        <f t="shared" si="3"/>
        <v>0</v>
      </c>
      <c r="K20" t="str">
        <f t="shared" si="1"/>
        <v>Wind Offshore20721800206</v>
      </c>
      <c r="L20" t="s">
        <v>1016</v>
      </c>
      <c r="M20">
        <v>0</v>
      </c>
      <c r="N20">
        <v>0</v>
      </c>
      <c r="O20">
        <v>493737955.08908302</v>
      </c>
      <c r="P20">
        <v>99000000</v>
      </c>
      <c r="Q20">
        <v>0</v>
      </c>
    </row>
    <row r="21" spans="1:24" x14ac:dyDescent="0.25">
      <c r="A21">
        <f t="shared" si="2"/>
        <v>0</v>
      </c>
      <c r="B21" t="str">
        <f t="shared" si="0"/>
        <v>Solar PV large20731600216</v>
      </c>
      <c r="C21" t="s">
        <v>1018</v>
      </c>
      <c r="D21">
        <v>0</v>
      </c>
      <c r="E21">
        <v>0</v>
      </c>
      <c r="F21">
        <v>127537974.06200799</v>
      </c>
      <c r="G21">
        <v>29600000</v>
      </c>
      <c r="H21">
        <v>79632159.980777606</v>
      </c>
      <c r="J21">
        <f t="shared" si="3"/>
        <v>0</v>
      </c>
      <c r="K21" t="str">
        <f t="shared" si="1"/>
        <v>Solar PV large20731600216</v>
      </c>
      <c r="L21" t="s">
        <v>1018</v>
      </c>
      <c r="M21">
        <v>0</v>
      </c>
      <c r="N21">
        <v>0</v>
      </c>
      <c r="O21">
        <v>128457266.245415</v>
      </c>
      <c r="P21">
        <v>29600000</v>
      </c>
      <c r="Q21">
        <v>0</v>
      </c>
      <c r="X21" t="s">
        <v>1048</v>
      </c>
    </row>
    <row r="22" spans="1:24" x14ac:dyDescent="0.25">
      <c r="A22">
        <f t="shared" si="2"/>
        <v>0</v>
      </c>
      <c r="B22" t="str">
        <f t="shared" si="0"/>
        <v>Wind Offshore20731800211</v>
      </c>
      <c r="C22" t="s">
        <v>1019</v>
      </c>
      <c r="D22">
        <v>0</v>
      </c>
      <c r="E22">
        <v>0</v>
      </c>
      <c r="F22">
        <v>164428591.40693</v>
      </c>
      <c r="G22">
        <v>33000000</v>
      </c>
      <c r="H22">
        <v>105729361.40657701</v>
      </c>
      <c r="J22">
        <f t="shared" si="3"/>
        <v>0</v>
      </c>
      <c r="K22" t="str">
        <f t="shared" si="1"/>
        <v>Wind Offshore20731800211</v>
      </c>
      <c r="L22" t="s">
        <v>1019</v>
      </c>
      <c r="M22">
        <v>0</v>
      </c>
      <c r="N22">
        <v>0</v>
      </c>
      <c r="O22">
        <v>164591876.57744601</v>
      </c>
      <c r="P22">
        <v>33000000</v>
      </c>
      <c r="Q22">
        <v>0</v>
      </c>
      <c r="X22" t="s">
        <v>1047</v>
      </c>
    </row>
    <row r="23" spans="1:24" x14ac:dyDescent="0.25">
      <c r="A23">
        <f t="shared" si="2"/>
        <v>0</v>
      </c>
      <c r="B23" t="str">
        <f t="shared" si="0"/>
        <v>Solar PV large20741600225</v>
      </c>
      <c r="C23" t="s">
        <v>1021</v>
      </c>
      <c r="D23">
        <v>0</v>
      </c>
      <c r="E23">
        <v>0</v>
      </c>
      <c r="F23">
        <v>127553978.37229501</v>
      </c>
      <c r="G23">
        <v>29600000</v>
      </c>
      <c r="H23">
        <v>79632159.980777606</v>
      </c>
      <c r="J23">
        <f t="shared" si="3"/>
        <v>0</v>
      </c>
      <c r="K23" t="str">
        <f t="shared" si="1"/>
        <v>Solar PV large20741600225</v>
      </c>
      <c r="L23" t="s">
        <v>1021</v>
      </c>
      <c r="M23">
        <v>0</v>
      </c>
      <c r="N23">
        <v>0</v>
      </c>
      <c r="O23">
        <v>128473270.555702</v>
      </c>
      <c r="P23">
        <v>29600000</v>
      </c>
      <c r="Q23">
        <v>0</v>
      </c>
    </row>
    <row r="24" spans="1:24" x14ac:dyDescent="0.25">
      <c r="A24">
        <f t="shared" si="2"/>
        <v>0</v>
      </c>
      <c r="B24" t="str">
        <f t="shared" si="0"/>
        <v>Solar PV large20751600231</v>
      </c>
      <c r="C24" t="s">
        <v>1022</v>
      </c>
      <c r="D24">
        <v>0</v>
      </c>
      <c r="E24">
        <v>0</v>
      </c>
      <c r="F24">
        <v>95677427.294360995</v>
      </c>
      <c r="G24">
        <v>22200000</v>
      </c>
      <c r="H24">
        <v>59724119.985583201</v>
      </c>
      <c r="J24">
        <f t="shared" si="3"/>
        <v>0</v>
      </c>
      <c r="K24" t="str">
        <f t="shared" si="1"/>
        <v>Solar PV large20751600231</v>
      </c>
      <c r="L24" t="s">
        <v>1022</v>
      </c>
      <c r="M24">
        <v>0</v>
      </c>
      <c r="N24">
        <v>0</v>
      </c>
      <c r="O24">
        <v>96366896.431916401</v>
      </c>
      <c r="P24">
        <v>22200000</v>
      </c>
      <c r="Q24">
        <v>0</v>
      </c>
    </row>
    <row r="25" spans="1:24" x14ac:dyDescent="0.25">
      <c r="A25">
        <f t="shared" si="2"/>
        <v>0</v>
      </c>
      <c r="B25" t="str">
        <f t="shared" si="0"/>
        <v>Wind Offshore20751800227</v>
      </c>
      <c r="C25" t="s">
        <v>1023</v>
      </c>
      <c r="D25">
        <v>0</v>
      </c>
      <c r="E25">
        <v>0</v>
      </c>
      <c r="F25">
        <v>164453520.71057001</v>
      </c>
      <c r="G25">
        <v>33000000</v>
      </c>
      <c r="H25">
        <v>105729361.40657701</v>
      </c>
      <c r="J25">
        <f t="shared" si="3"/>
        <v>0</v>
      </c>
      <c r="K25" t="str">
        <f t="shared" si="1"/>
        <v>Wind Offshore20751800227</v>
      </c>
      <c r="L25" t="s">
        <v>1023</v>
      </c>
      <c r="M25">
        <v>0</v>
      </c>
      <c r="N25">
        <v>0</v>
      </c>
      <c r="O25">
        <v>164616805.88108599</v>
      </c>
      <c r="P25">
        <v>33000000</v>
      </c>
      <c r="Q25">
        <v>0</v>
      </c>
    </row>
    <row r="26" spans="1:24" x14ac:dyDescent="0.25">
      <c r="A26">
        <f t="shared" si="2"/>
        <v>0</v>
      </c>
      <c r="B26" t="str">
        <f t="shared" si="0"/>
        <v>Solar PV large20761600242</v>
      </c>
      <c r="C26" t="s">
        <v>984</v>
      </c>
      <c r="D26">
        <v>0</v>
      </c>
      <c r="E26">
        <v>0</v>
      </c>
      <c r="F26">
        <v>127585748.518702</v>
      </c>
      <c r="G26">
        <v>29600000</v>
      </c>
      <c r="H26">
        <v>79632159.980777606</v>
      </c>
      <c r="J26">
        <f t="shared" si="3"/>
        <v>0</v>
      </c>
      <c r="K26" t="str">
        <f t="shared" si="1"/>
        <v>Solar PV large20761600242</v>
      </c>
      <c r="L26" t="s">
        <v>984</v>
      </c>
      <c r="M26">
        <v>0</v>
      </c>
      <c r="N26">
        <v>0</v>
      </c>
      <c r="O26">
        <v>128505040.70211001</v>
      </c>
      <c r="P26">
        <v>29600000</v>
      </c>
      <c r="Q26">
        <v>0</v>
      </c>
    </row>
    <row r="27" spans="1:24" x14ac:dyDescent="0.25">
      <c r="A27">
        <f t="shared" si="2"/>
        <v>0</v>
      </c>
      <c r="B27" t="str">
        <f t="shared" si="0"/>
        <v>Wind Offshore20761800241</v>
      </c>
      <c r="C27" t="s">
        <v>985</v>
      </c>
      <c r="D27">
        <v>0</v>
      </c>
      <c r="E27">
        <v>0</v>
      </c>
      <c r="F27">
        <v>493397677.25977302</v>
      </c>
      <c r="G27">
        <v>99000000</v>
      </c>
      <c r="H27">
        <v>317188084.219733</v>
      </c>
      <c r="J27">
        <f t="shared" si="3"/>
        <v>0</v>
      </c>
      <c r="K27" t="str">
        <f t="shared" si="1"/>
        <v>Wind Offshore20761800241</v>
      </c>
      <c r="L27" t="s">
        <v>985</v>
      </c>
      <c r="M27">
        <v>0</v>
      </c>
      <c r="N27">
        <v>0</v>
      </c>
      <c r="O27">
        <v>493887532.771321</v>
      </c>
      <c r="P27">
        <v>99000000</v>
      </c>
      <c r="Q27">
        <v>0</v>
      </c>
    </row>
    <row r="28" spans="1:24" x14ac:dyDescent="0.25">
      <c r="A28">
        <f t="shared" si="2"/>
        <v>0</v>
      </c>
      <c r="B28" t="str">
        <f t="shared" si="0"/>
        <v>Wind Offshore20781800252</v>
      </c>
      <c r="C28" t="s">
        <v>1025</v>
      </c>
      <c r="D28">
        <v>0</v>
      </c>
      <c r="E28">
        <v>0</v>
      </c>
      <c r="F28">
        <v>657961805.96990395</v>
      </c>
      <c r="G28">
        <v>132000000</v>
      </c>
      <c r="H28">
        <v>422917445.626311</v>
      </c>
      <c r="J28">
        <f t="shared" si="3"/>
        <v>0</v>
      </c>
      <c r="K28" t="str">
        <f t="shared" si="1"/>
        <v>Wind Offshore20781800252</v>
      </c>
      <c r="L28" t="s">
        <v>1025</v>
      </c>
      <c r="M28">
        <v>0</v>
      </c>
      <c r="N28">
        <v>0</v>
      </c>
      <c r="O28">
        <v>658614946.65196896</v>
      </c>
      <c r="P28">
        <v>132000000</v>
      </c>
      <c r="Q28">
        <v>0</v>
      </c>
    </row>
    <row r="29" spans="1:24" x14ac:dyDescent="0.25">
      <c r="A29">
        <f t="shared" si="2"/>
        <v>0</v>
      </c>
      <c r="B29" t="str">
        <f t="shared" si="0"/>
        <v>Wind Onshore20781900253</v>
      </c>
      <c r="C29" t="s">
        <v>1026</v>
      </c>
      <c r="D29">
        <v>0</v>
      </c>
      <c r="E29">
        <v>0</v>
      </c>
      <c r="F29">
        <v>281188092.87491697</v>
      </c>
      <c r="G29">
        <v>24117300</v>
      </c>
      <c r="H29">
        <v>140579844.459759</v>
      </c>
      <c r="J29">
        <f t="shared" si="3"/>
        <v>0</v>
      </c>
      <c r="K29" t="str">
        <f t="shared" si="1"/>
        <v>Wind Onshore20781900253</v>
      </c>
      <c r="L29" t="s">
        <v>1026</v>
      </c>
      <c r="M29">
        <v>0</v>
      </c>
      <c r="N29">
        <v>0</v>
      </c>
      <c r="O29">
        <v>281445592.99076498</v>
      </c>
      <c r="P29">
        <v>24117300</v>
      </c>
      <c r="Q29">
        <v>0</v>
      </c>
    </row>
    <row r="30" spans="1:24" x14ac:dyDescent="0.25">
      <c r="A30">
        <f t="shared" si="2"/>
        <v>0</v>
      </c>
      <c r="B30" t="str">
        <f t="shared" si="0"/>
        <v>Solar PV large20791600255</v>
      </c>
      <c r="C30" t="s">
        <v>1027</v>
      </c>
      <c r="D30">
        <v>0</v>
      </c>
      <c r="E30">
        <v>0</v>
      </c>
      <c r="F30">
        <v>31908203.3663605</v>
      </c>
      <c r="G30">
        <v>7400000</v>
      </c>
      <c r="H30">
        <v>19908039.995194402</v>
      </c>
      <c r="J30">
        <f t="shared" si="3"/>
        <v>0</v>
      </c>
      <c r="K30" t="str">
        <f t="shared" si="1"/>
        <v>Solar PV large20791600255</v>
      </c>
      <c r="L30" t="s">
        <v>1027</v>
      </c>
      <c r="M30">
        <v>0</v>
      </c>
      <c r="N30">
        <v>0</v>
      </c>
      <c r="O30">
        <v>32138026.412212301</v>
      </c>
      <c r="P30">
        <v>7400000</v>
      </c>
      <c r="Q30">
        <v>0</v>
      </c>
    </row>
    <row r="31" spans="1:24" x14ac:dyDescent="0.25">
      <c r="A31">
        <f t="shared" si="2"/>
        <v>0</v>
      </c>
      <c r="B31" t="str">
        <f t="shared" si="0"/>
        <v>Solar PV large20801600262</v>
      </c>
      <c r="C31" t="s">
        <v>1028</v>
      </c>
      <c r="D31">
        <v>0</v>
      </c>
      <c r="E31">
        <v>0</v>
      </c>
      <c r="F31">
        <v>63824172.968950398</v>
      </c>
      <c r="G31">
        <v>14800000</v>
      </c>
      <c r="H31">
        <v>39816079.990388803</v>
      </c>
      <c r="J31">
        <f t="shared" si="3"/>
        <v>0</v>
      </c>
      <c r="K31" t="str">
        <f t="shared" si="1"/>
        <v>Solar PV large20801600262</v>
      </c>
      <c r="L31" t="s">
        <v>1028</v>
      </c>
      <c r="M31">
        <v>0</v>
      </c>
      <c r="N31">
        <v>0</v>
      </c>
      <c r="O31">
        <v>64283819.060653999</v>
      </c>
      <c r="P31">
        <v>14800000</v>
      </c>
      <c r="Q31">
        <v>0</v>
      </c>
    </row>
    <row r="32" spans="1:24" x14ac:dyDescent="0.25">
      <c r="A32">
        <f t="shared" si="2"/>
        <v>0</v>
      </c>
      <c r="B32" t="str">
        <f t="shared" si="0"/>
        <v>Wind Offshore20801800261</v>
      </c>
      <c r="C32" t="s">
        <v>1029</v>
      </c>
      <c r="D32">
        <v>0</v>
      </c>
      <c r="E32">
        <v>0</v>
      </c>
      <c r="F32">
        <v>493544300.41208899</v>
      </c>
      <c r="G32">
        <v>99000000</v>
      </c>
      <c r="H32">
        <v>317188084.219733</v>
      </c>
      <c r="J32">
        <f t="shared" si="3"/>
        <v>0</v>
      </c>
      <c r="K32" t="str">
        <f t="shared" si="1"/>
        <v>Wind Offshore20801800261</v>
      </c>
      <c r="L32" t="s">
        <v>1029</v>
      </c>
      <c r="M32">
        <v>0</v>
      </c>
      <c r="N32">
        <v>0</v>
      </c>
      <c r="O32">
        <v>494034155.92363697</v>
      </c>
      <c r="P32">
        <v>99000000</v>
      </c>
      <c r="Q32">
        <v>0</v>
      </c>
    </row>
    <row r="33" spans="1:17" x14ac:dyDescent="0.25">
      <c r="A33">
        <f t="shared" si="2"/>
        <v>0</v>
      </c>
      <c r="B33" t="str">
        <f t="shared" si="0"/>
        <v>Solar PV large20811600266</v>
      </c>
      <c r="C33" t="s">
        <v>1030</v>
      </c>
      <c r="D33">
        <v>0</v>
      </c>
      <c r="E33">
        <v>0</v>
      </c>
      <c r="F33">
        <v>95747850.850783005</v>
      </c>
      <c r="G33">
        <v>22200000</v>
      </c>
      <c r="H33">
        <v>59724119.985583201</v>
      </c>
      <c r="J33">
        <f t="shared" si="3"/>
        <v>0</v>
      </c>
      <c r="K33" t="str">
        <f t="shared" si="1"/>
        <v>Solar PV large20811600266</v>
      </c>
      <c r="L33" t="s">
        <v>1030</v>
      </c>
      <c r="M33">
        <v>0</v>
      </c>
      <c r="N33">
        <v>0</v>
      </c>
      <c r="O33">
        <v>96437319.988338396</v>
      </c>
      <c r="P33">
        <v>22200000</v>
      </c>
      <c r="Q33">
        <v>0</v>
      </c>
    </row>
    <row r="34" spans="1:17" x14ac:dyDescent="0.25">
      <c r="A34">
        <f t="shared" si="2"/>
        <v>0</v>
      </c>
      <c r="B34" t="str">
        <f t="shared" si="0"/>
        <v>Solar PV large20821600274</v>
      </c>
      <c r="C34" t="s">
        <v>1031</v>
      </c>
      <c r="D34">
        <v>0</v>
      </c>
      <c r="E34">
        <v>0</v>
      </c>
      <c r="F34">
        <v>95759384.579496801</v>
      </c>
      <c r="G34">
        <v>22200000</v>
      </c>
      <c r="H34">
        <v>59724119.985583201</v>
      </c>
      <c r="J34">
        <f t="shared" si="3"/>
        <v>0</v>
      </c>
      <c r="K34" t="str">
        <f t="shared" si="1"/>
        <v>Solar PV large20821600274</v>
      </c>
      <c r="L34" t="s">
        <v>1031</v>
      </c>
      <c r="M34">
        <v>0</v>
      </c>
      <c r="N34">
        <v>0</v>
      </c>
      <c r="O34">
        <v>96448853.717052206</v>
      </c>
      <c r="P34">
        <v>22200000</v>
      </c>
      <c r="Q34">
        <v>0</v>
      </c>
    </row>
    <row r="35" spans="1:17" x14ac:dyDescent="0.25">
      <c r="A35">
        <f t="shared" si="2"/>
        <v>0</v>
      </c>
      <c r="B35" t="str">
        <f t="shared" ref="B35:B58" si="7">VLOOKUP(C35,$L$3:$Q$60,1,0)</f>
        <v>Wind Offshore20821800273</v>
      </c>
      <c r="C35" t="s">
        <v>1032</v>
      </c>
      <c r="D35">
        <v>0</v>
      </c>
      <c r="E35">
        <v>0</v>
      </c>
      <c r="F35">
        <v>493616522.32210201</v>
      </c>
      <c r="G35">
        <v>99000000</v>
      </c>
      <c r="H35">
        <v>317188084.219733</v>
      </c>
      <c r="J35">
        <f t="shared" si="3"/>
        <v>0</v>
      </c>
      <c r="K35" t="str">
        <f t="shared" ref="K35:K54" si="8">VLOOKUP(L35,$C$2:$H$59,1,0)</f>
        <v>Wind Offshore20821800273</v>
      </c>
      <c r="L35" t="s">
        <v>1032</v>
      </c>
      <c r="M35">
        <v>0</v>
      </c>
      <c r="N35">
        <v>0</v>
      </c>
      <c r="O35">
        <v>494106377.83364999</v>
      </c>
      <c r="P35">
        <v>99000000</v>
      </c>
      <c r="Q35">
        <v>0</v>
      </c>
    </row>
    <row r="36" spans="1:17" x14ac:dyDescent="0.25">
      <c r="A36">
        <f t="shared" si="2"/>
        <v>0</v>
      </c>
      <c r="B36" t="str">
        <f t="shared" si="7"/>
        <v>Wind Offshore20831800281</v>
      </c>
      <c r="C36" t="s">
        <v>1033</v>
      </c>
      <c r="D36">
        <v>0</v>
      </c>
      <c r="E36">
        <v>0</v>
      </c>
      <c r="F36">
        <v>493652364.01638001</v>
      </c>
      <c r="G36">
        <v>99000000</v>
      </c>
      <c r="H36">
        <v>317188084.219733</v>
      </c>
      <c r="J36">
        <f t="shared" si="3"/>
        <v>0</v>
      </c>
      <c r="K36" t="str">
        <f t="shared" si="8"/>
        <v>Wind Offshore20831800281</v>
      </c>
      <c r="L36" t="s">
        <v>1033</v>
      </c>
      <c r="M36">
        <v>0</v>
      </c>
      <c r="N36">
        <v>0</v>
      </c>
      <c r="O36">
        <v>494142219.52792799</v>
      </c>
      <c r="P36">
        <v>99000000</v>
      </c>
      <c r="Q36">
        <v>0</v>
      </c>
    </row>
    <row r="37" spans="1:17" x14ac:dyDescent="0.25">
      <c r="A37">
        <f t="shared" si="2"/>
        <v>0</v>
      </c>
      <c r="B37" t="str">
        <f t="shared" si="7"/>
        <v>Wind Onshore20831900282</v>
      </c>
      <c r="C37" t="s">
        <v>1034</v>
      </c>
      <c r="D37">
        <v>0</v>
      </c>
      <c r="E37">
        <v>0</v>
      </c>
      <c r="F37">
        <v>422338444.37086803</v>
      </c>
      <c r="G37">
        <v>36175950</v>
      </c>
      <c r="H37">
        <v>210869766.68963799</v>
      </c>
      <c r="J37">
        <f t="shared" si="3"/>
        <v>0</v>
      </c>
      <c r="K37" t="str">
        <f t="shared" si="8"/>
        <v>Wind Onshore20831900282</v>
      </c>
      <c r="L37" t="s">
        <v>1034</v>
      </c>
      <c r="M37">
        <v>0</v>
      </c>
      <c r="N37">
        <v>0</v>
      </c>
      <c r="O37">
        <v>422725202.71517801</v>
      </c>
      <c r="P37">
        <v>36175950</v>
      </c>
      <c r="Q37">
        <v>0</v>
      </c>
    </row>
    <row r="38" spans="1:17" x14ac:dyDescent="0.25">
      <c r="A38">
        <f t="shared" si="2"/>
        <v>0</v>
      </c>
      <c r="B38" t="str">
        <f t="shared" si="7"/>
        <v>Wind Offshore20841800288</v>
      </c>
      <c r="C38" t="s">
        <v>1036</v>
      </c>
      <c r="D38">
        <v>0</v>
      </c>
      <c r="E38">
        <v>0</v>
      </c>
      <c r="F38">
        <v>658250703.19169402</v>
      </c>
      <c r="G38">
        <v>132000000</v>
      </c>
      <c r="H38">
        <v>422917445.626311</v>
      </c>
      <c r="J38">
        <f t="shared" si="3"/>
        <v>0</v>
      </c>
      <c r="K38" t="str">
        <f t="shared" si="8"/>
        <v>Wind Offshore20841800288</v>
      </c>
      <c r="L38" t="s">
        <v>1036</v>
      </c>
      <c r="M38">
        <v>0</v>
      </c>
      <c r="N38">
        <v>0</v>
      </c>
      <c r="O38">
        <v>658903843.87375903</v>
      </c>
      <c r="P38">
        <v>132000000</v>
      </c>
      <c r="Q38">
        <v>0</v>
      </c>
    </row>
    <row r="39" spans="1:17" x14ac:dyDescent="0.25">
      <c r="A39">
        <f t="shared" si="2"/>
        <v>0</v>
      </c>
      <c r="B39" t="str">
        <f t="shared" si="7"/>
        <v>Solar PV large20871600296</v>
      </c>
      <c r="C39" t="s">
        <v>1038</v>
      </c>
      <c r="D39">
        <v>0</v>
      </c>
      <c r="E39">
        <v>0</v>
      </c>
      <c r="F39">
        <v>95816198.185405493</v>
      </c>
      <c r="G39">
        <v>22200000</v>
      </c>
      <c r="H39">
        <v>59724119.985583201</v>
      </c>
      <c r="J39">
        <f t="shared" si="3"/>
        <v>0</v>
      </c>
      <c r="K39" t="str">
        <f t="shared" si="8"/>
        <v>Solar PV large20871600296</v>
      </c>
      <c r="L39" t="s">
        <v>1038</v>
      </c>
      <c r="M39">
        <v>0</v>
      </c>
      <c r="N39">
        <v>0</v>
      </c>
      <c r="O39">
        <v>96505667.322960898</v>
      </c>
      <c r="P39">
        <v>22200000</v>
      </c>
      <c r="Q39">
        <v>0</v>
      </c>
    </row>
    <row r="40" spans="1:17" x14ac:dyDescent="0.25">
      <c r="A40">
        <f t="shared" si="2"/>
        <v>0</v>
      </c>
      <c r="B40" t="str">
        <f t="shared" si="7"/>
        <v>Wind Onshore20881900301</v>
      </c>
      <c r="C40" t="s">
        <v>1040</v>
      </c>
      <c r="D40">
        <v>0</v>
      </c>
      <c r="E40">
        <v>0</v>
      </c>
      <c r="F40">
        <v>281925354.25927198</v>
      </c>
      <c r="G40">
        <v>24117300</v>
      </c>
      <c r="H40">
        <v>140579844.459759</v>
      </c>
      <c r="J40">
        <f t="shared" si="3"/>
        <v>0</v>
      </c>
      <c r="K40" t="str">
        <f t="shared" si="8"/>
        <v>Wind Onshore20881900301</v>
      </c>
      <c r="L40" t="s">
        <v>1040</v>
      </c>
      <c r="M40">
        <v>0</v>
      </c>
      <c r="N40">
        <v>0</v>
      </c>
      <c r="O40">
        <v>282183733.09664297</v>
      </c>
      <c r="P40">
        <v>24117300</v>
      </c>
      <c r="Q40">
        <v>0</v>
      </c>
    </row>
    <row r="41" spans="1:17" x14ac:dyDescent="0.25">
      <c r="A41">
        <f t="shared" si="2"/>
        <v>0</v>
      </c>
      <c r="B41" t="str">
        <f t="shared" si="7"/>
        <v>Solar PV large20891600305</v>
      </c>
      <c r="C41" t="s">
        <v>1041</v>
      </c>
      <c r="D41">
        <v>0</v>
      </c>
      <c r="E41">
        <v>0</v>
      </c>
      <c r="F41">
        <v>63892353.2532271</v>
      </c>
      <c r="G41">
        <v>14800000</v>
      </c>
      <c r="H41">
        <v>39816079.990388803</v>
      </c>
      <c r="J41">
        <f t="shared" si="3"/>
        <v>0</v>
      </c>
      <c r="K41" t="str">
        <f t="shared" si="8"/>
        <v>Solar PV large20891600305</v>
      </c>
      <c r="L41" t="s">
        <v>1041</v>
      </c>
      <c r="M41">
        <v>0</v>
      </c>
      <c r="N41">
        <v>0</v>
      </c>
      <c r="O41">
        <v>64351999.344930798</v>
      </c>
      <c r="P41">
        <v>14800000</v>
      </c>
      <c r="Q41">
        <v>0</v>
      </c>
    </row>
    <row r="42" spans="1:17" x14ac:dyDescent="0.25">
      <c r="A42">
        <f t="shared" si="2"/>
        <v>0</v>
      </c>
      <c r="B42" t="str">
        <f t="shared" si="7"/>
        <v>Solar PV large20901600309</v>
      </c>
      <c r="C42" t="s">
        <v>1042</v>
      </c>
      <c r="D42">
        <v>0</v>
      </c>
      <c r="E42">
        <v>0</v>
      </c>
      <c r="F42">
        <v>95849612.469106406</v>
      </c>
      <c r="G42">
        <v>22200000</v>
      </c>
      <c r="H42">
        <v>59724119.985583201</v>
      </c>
      <c r="J42">
        <f t="shared" si="3"/>
        <v>0</v>
      </c>
      <c r="K42" t="str">
        <f t="shared" si="8"/>
        <v>Solar PV large20901600309</v>
      </c>
      <c r="L42" t="s">
        <v>1042</v>
      </c>
      <c r="M42">
        <v>0</v>
      </c>
      <c r="N42">
        <v>0</v>
      </c>
      <c r="O42">
        <v>96539081.606661901</v>
      </c>
      <c r="P42">
        <v>22200000</v>
      </c>
      <c r="Q42">
        <v>0</v>
      </c>
    </row>
    <row r="43" spans="1:17" x14ac:dyDescent="0.25">
      <c r="A43">
        <f t="shared" si="2"/>
        <v>0</v>
      </c>
      <c r="B43" t="e">
        <f t="shared" si="7"/>
        <v>#N/A</v>
      </c>
      <c r="C43" t="s">
        <v>1053</v>
      </c>
      <c r="D43">
        <v>0</v>
      </c>
      <c r="E43">
        <v>0</v>
      </c>
      <c r="F43">
        <v>31953546.640370701</v>
      </c>
      <c r="G43">
        <v>7400000</v>
      </c>
      <c r="H43">
        <v>19908040.011004899</v>
      </c>
      <c r="J43">
        <f t="shared" si="3"/>
        <v>0</v>
      </c>
      <c r="K43" t="e">
        <f t="shared" si="8"/>
        <v>#N/A</v>
      </c>
      <c r="L43" t="s">
        <v>1044</v>
      </c>
      <c r="M43">
        <v>0</v>
      </c>
      <c r="N43">
        <v>0</v>
      </c>
      <c r="O43">
        <v>96550109.0586676</v>
      </c>
      <c r="P43">
        <v>22200000</v>
      </c>
      <c r="Q43">
        <v>59724119.985583201</v>
      </c>
    </row>
    <row r="44" spans="1:17" x14ac:dyDescent="0.25">
      <c r="A44">
        <f t="shared" si="2"/>
        <v>0</v>
      </c>
      <c r="B44" t="e">
        <f t="shared" si="7"/>
        <v>#N/A</v>
      </c>
      <c r="C44" t="s">
        <v>1054</v>
      </c>
      <c r="D44">
        <v>0</v>
      </c>
      <c r="E44">
        <v>0</v>
      </c>
      <c r="F44">
        <v>31953546.640370701</v>
      </c>
      <c r="G44">
        <v>7400000</v>
      </c>
      <c r="H44">
        <v>19908040.011004899</v>
      </c>
      <c r="J44">
        <f t="shared" si="3"/>
        <v>1840</v>
      </c>
      <c r="K44" t="str">
        <f t="shared" si="8"/>
        <v>hydrogen OCGT20880700302</v>
      </c>
      <c r="L44" t="s">
        <v>1039</v>
      </c>
      <c r="M44">
        <v>3867.58217073995</v>
      </c>
      <c r="N44">
        <v>1840</v>
      </c>
      <c r="O44">
        <v>8669544.4092746302</v>
      </c>
      <c r="P44">
        <v>15785895.603436099</v>
      </c>
      <c r="Q44">
        <v>0</v>
      </c>
    </row>
    <row r="45" spans="1:17" x14ac:dyDescent="0.25">
      <c r="A45">
        <f t="shared" si="2"/>
        <v>0</v>
      </c>
      <c r="B45" t="e">
        <f t="shared" si="7"/>
        <v>#N/A</v>
      </c>
      <c r="C45" t="s">
        <v>1055</v>
      </c>
      <c r="D45">
        <v>0</v>
      </c>
      <c r="E45">
        <v>0</v>
      </c>
      <c r="F45">
        <v>31953546.640370701</v>
      </c>
      <c r="G45">
        <v>7400000</v>
      </c>
      <c r="H45">
        <v>19908040.011004899</v>
      </c>
      <c r="J45">
        <f t="shared" si="3"/>
        <v>4600</v>
      </c>
      <c r="K45" t="str">
        <f t="shared" si="8"/>
        <v>hydrogen OCGT20860700292</v>
      </c>
      <c r="L45" t="s">
        <v>1037</v>
      </c>
      <c r="M45">
        <v>4014.2555948865202</v>
      </c>
      <c r="N45">
        <v>2760</v>
      </c>
      <c r="O45">
        <v>12599497.963267401</v>
      </c>
      <c r="P45">
        <v>23678843.405154198</v>
      </c>
      <c r="Q45">
        <v>0</v>
      </c>
    </row>
    <row r="46" spans="1:17" x14ac:dyDescent="0.25">
      <c r="A46">
        <f t="shared" si="2"/>
        <v>1840</v>
      </c>
      <c r="B46" t="str">
        <f t="shared" si="7"/>
        <v>hydrogen OCGT20880700302</v>
      </c>
      <c r="C46" t="s">
        <v>1039</v>
      </c>
      <c r="D46">
        <v>3870.84072909513</v>
      </c>
      <c r="E46">
        <v>1840</v>
      </c>
      <c r="F46">
        <v>8663548.6619011108</v>
      </c>
      <c r="G46">
        <v>15785895.603436099</v>
      </c>
      <c r="H46">
        <v>59859057.282030798</v>
      </c>
      <c r="J46">
        <f t="shared" si="3"/>
        <v>5520</v>
      </c>
      <c r="K46" t="str">
        <f t="shared" si="8"/>
        <v>hydrogen OCGT20840700287</v>
      </c>
      <c r="L46" t="s">
        <v>1035</v>
      </c>
      <c r="M46">
        <v>4033.1669991369999</v>
      </c>
      <c r="N46">
        <v>920</v>
      </c>
      <c r="O46">
        <v>4182434.16251203</v>
      </c>
      <c r="P46">
        <v>7892947.8017180804</v>
      </c>
      <c r="Q46">
        <v>0</v>
      </c>
    </row>
    <row r="47" spans="1:17" x14ac:dyDescent="0.25">
      <c r="A47">
        <f t="shared" si="2"/>
        <v>2760</v>
      </c>
      <c r="B47" t="str">
        <f t="shared" si="7"/>
        <v>hydrogen OCGT20840700287</v>
      </c>
      <c r="C47" t="s">
        <v>1035</v>
      </c>
      <c r="D47">
        <v>3970.3183606143298</v>
      </c>
      <c r="E47">
        <v>920</v>
      </c>
      <c r="F47">
        <v>4240254.9099528901</v>
      </c>
      <c r="G47">
        <v>7892947.8017180804</v>
      </c>
      <c r="H47">
        <v>29929528.641015399</v>
      </c>
      <c r="J47">
        <f t="shared" si="3"/>
        <v>8280</v>
      </c>
      <c r="K47" t="str">
        <f t="shared" si="8"/>
        <v>hydrogen OCGT20740700226</v>
      </c>
      <c r="L47" t="s">
        <v>1020</v>
      </c>
      <c r="M47">
        <v>4044.0506649256899</v>
      </c>
      <c r="N47">
        <v>2760</v>
      </c>
      <c r="O47">
        <v>12517263.5699593</v>
      </c>
      <c r="P47">
        <v>23678843.405154198</v>
      </c>
      <c r="Q47">
        <v>0</v>
      </c>
    </row>
    <row r="48" spans="1:17" x14ac:dyDescent="0.25">
      <c r="A48">
        <f t="shared" si="2"/>
        <v>5520</v>
      </c>
      <c r="B48" t="str">
        <f t="shared" si="7"/>
        <v>hydrogen OCGT20860700292</v>
      </c>
      <c r="C48" t="s">
        <v>1037</v>
      </c>
      <c r="D48">
        <v>4014.3664133218099</v>
      </c>
      <c r="E48">
        <v>2760</v>
      </c>
      <c r="F48">
        <v>12599192.104386</v>
      </c>
      <c r="G48">
        <v>23678843.405154198</v>
      </c>
      <c r="H48">
        <v>89788585.923046097</v>
      </c>
      <c r="J48">
        <f t="shared" si="3"/>
        <v>11040</v>
      </c>
      <c r="K48" t="str">
        <f t="shared" si="8"/>
        <v>hydrogen OCGT20730700217</v>
      </c>
      <c r="L48" t="s">
        <v>1017</v>
      </c>
      <c r="M48">
        <v>4046.5148652879998</v>
      </c>
      <c r="N48">
        <v>2760</v>
      </c>
      <c r="O48">
        <v>12510462.3769593</v>
      </c>
      <c r="P48">
        <v>23678843.405154198</v>
      </c>
      <c r="Q48">
        <v>0</v>
      </c>
    </row>
    <row r="49" spans="1:17" x14ac:dyDescent="0.25">
      <c r="A49">
        <f t="shared" si="2"/>
        <v>7360</v>
      </c>
      <c r="B49" t="str">
        <f t="shared" si="7"/>
        <v>hydrogen OCGT20780700254</v>
      </c>
      <c r="C49" t="s">
        <v>1024</v>
      </c>
      <c r="D49">
        <v>4023.9651816755199</v>
      </c>
      <c r="E49">
        <v>1840</v>
      </c>
      <c r="F49">
        <v>8381799.6691531902</v>
      </c>
      <c r="G49">
        <v>15785895.603436099</v>
      </c>
      <c r="H49">
        <v>59859057.282030798</v>
      </c>
      <c r="J49">
        <f t="shared" si="3"/>
        <v>12880</v>
      </c>
      <c r="K49" t="str">
        <f t="shared" si="8"/>
        <v>hydrogen OCGT20760700243</v>
      </c>
      <c r="L49" t="s">
        <v>983</v>
      </c>
      <c r="M49">
        <v>4075.15226368503</v>
      </c>
      <c r="N49">
        <v>1840</v>
      </c>
      <c r="O49">
        <v>8287615.43825569</v>
      </c>
      <c r="P49">
        <v>15785895.603436099</v>
      </c>
      <c r="Q49">
        <v>0</v>
      </c>
    </row>
    <row r="50" spans="1:17" x14ac:dyDescent="0.25">
      <c r="A50">
        <f t="shared" si="2"/>
        <v>9200</v>
      </c>
      <c r="B50" t="str">
        <f t="shared" si="7"/>
        <v>hydrogen OCGT20760700243</v>
      </c>
      <c r="C50" t="s">
        <v>983</v>
      </c>
      <c r="D50">
        <v>4033.1278050153001</v>
      </c>
      <c r="E50">
        <v>1840</v>
      </c>
      <c r="F50">
        <v>8364940.4422079902</v>
      </c>
      <c r="G50">
        <v>15785895.603436099</v>
      </c>
      <c r="H50">
        <v>59859057.282030798</v>
      </c>
      <c r="J50">
        <f t="shared" si="3"/>
        <v>14720</v>
      </c>
      <c r="K50" t="str">
        <f t="shared" si="8"/>
        <v>hydrogen OCGT20780700254</v>
      </c>
      <c r="L50" t="s">
        <v>1024</v>
      </c>
      <c r="M50">
        <v>4085.1868528820601</v>
      </c>
      <c r="N50">
        <v>1840</v>
      </c>
      <c r="O50">
        <v>8269151.79413315</v>
      </c>
      <c r="P50">
        <v>15785895.603436099</v>
      </c>
      <c r="Q50">
        <v>0</v>
      </c>
    </row>
    <row r="51" spans="1:17" x14ac:dyDescent="0.25">
      <c r="A51">
        <f t="shared" si="2"/>
        <v>11960</v>
      </c>
      <c r="B51" t="str">
        <f t="shared" si="7"/>
        <v>hydrogen OCGT20740700226</v>
      </c>
      <c r="C51" t="s">
        <v>1020</v>
      </c>
      <c r="D51">
        <v>4044.1388026076602</v>
      </c>
      <c r="E51">
        <v>2760</v>
      </c>
      <c r="F51">
        <v>12517020.309956999</v>
      </c>
      <c r="G51">
        <v>23678843.405154198</v>
      </c>
      <c r="H51">
        <v>89788585.923046097</v>
      </c>
      <c r="J51">
        <f t="shared" si="3"/>
        <v>16560</v>
      </c>
      <c r="K51" t="str">
        <f t="shared" si="8"/>
        <v>hydrogen OCGT20680700172</v>
      </c>
      <c r="L51" t="s">
        <v>1006</v>
      </c>
      <c r="M51">
        <v>4103.8942591559698</v>
      </c>
      <c r="N51">
        <v>1840</v>
      </c>
      <c r="O51">
        <v>8234730.1665891698</v>
      </c>
      <c r="P51">
        <v>15785895.603436099</v>
      </c>
      <c r="Q51">
        <v>0</v>
      </c>
    </row>
    <row r="52" spans="1:17" x14ac:dyDescent="0.25">
      <c r="A52">
        <f t="shared" si="2"/>
        <v>14720</v>
      </c>
      <c r="B52" t="str">
        <f t="shared" si="7"/>
        <v>hydrogen OCGT20730700217</v>
      </c>
      <c r="C52" t="s">
        <v>1017</v>
      </c>
      <c r="D52">
        <v>4046.5153511088001</v>
      </c>
      <c r="E52">
        <v>2760</v>
      </c>
      <c r="F52">
        <v>12510461.0360939</v>
      </c>
      <c r="G52">
        <v>23678843.405154198</v>
      </c>
      <c r="H52">
        <v>89788585.923046097</v>
      </c>
      <c r="J52">
        <f t="shared" si="3"/>
        <v>18400</v>
      </c>
      <c r="K52" t="str">
        <f t="shared" si="8"/>
        <v>hydrogen OCGT20710700198</v>
      </c>
      <c r="L52" t="s">
        <v>1013</v>
      </c>
      <c r="M52">
        <v>4104.1676292871998</v>
      </c>
      <c r="N52">
        <v>1840</v>
      </c>
      <c r="O52">
        <v>8234227.1655477099</v>
      </c>
      <c r="P52">
        <v>15785895.603436099</v>
      </c>
      <c r="Q52">
        <v>0</v>
      </c>
    </row>
    <row r="53" spans="1:17" x14ac:dyDescent="0.25">
      <c r="A53">
        <f t="shared" si="2"/>
        <v>16560</v>
      </c>
      <c r="B53" t="str">
        <f t="shared" si="7"/>
        <v>hydrogen OCGT20710700198</v>
      </c>
      <c r="C53" t="s">
        <v>1013</v>
      </c>
      <c r="D53">
        <v>4067.2684717882698</v>
      </c>
      <c r="E53">
        <v>1840</v>
      </c>
      <c r="F53">
        <v>8302121.6153457304</v>
      </c>
      <c r="G53">
        <v>15785895.603436099</v>
      </c>
      <c r="H53">
        <v>59859057.282030798</v>
      </c>
      <c r="J53">
        <f t="shared" si="3"/>
        <v>19320</v>
      </c>
      <c r="K53" t="str">
        <f t="shared" si="8"/>
        <v>hydrogen OCGT20650700144</v>
      </c>
      <c r="L53" t="s">
        <v>1001</v>
      </c>
      <c r="M53">
        <v>4670.1948530743803</v>
      </c>
      <c r="N53">
        <v>920</v>
      </c>
      <c r="O53">
        <v>3596368.5368896401</v>
      </c>
      <c r="P53">
        <v>7892947.8017180804</v>
      </c>
      <c r="Q53">
        <v>0</v>
      </c>
    </row>
    <row r="54" spans="1:17" x14ac:dyDescent="0.25">
      <c r="A54">
        <f t="shared" si="2"/>
        <v>18400</v>
      </c>
      <c r="B54" t="str">
        <f t="shared" si="7"/>
        <v>hydrogen OCGT20680700172</v>
      </c>
      <c r="C54" t="s">
        <v>1006</v>
      </c>
      <c r="D54">
        <v>4071.6159321159498</v>
      </c>
      <c r="E54">
        <v>1840</v>
      </c>
      <c r="F54">
        <v>8294122.2883427897</v>
      </c>
      <c r="G54">
        <v>15785895.603436099</v>
      </c>
      <c r="H54">
        <v>59859057.282030798</v>
      </c>
      <c r="J54">
        <f t="shared" si="3"/>
        <v>22080</v>
      </c>
      <c r="K54" t="e">
        <f t="shared" si="8"/>
        <v>#N/A</v>
      </c>
      <c r="L54" t="s">
        <v>1043</v>
      </c>
      <c r="M54">
        <v>36483.229644808001</v>
      </c>
      <c r="N54">
        <v>2760</v>
      </c>
      <c r="O54">
        <v>12773715.50853</v>
      </c>
      <c r="P54">
        <v>23678843.405154198</v>
      </c>
      <c r="Q54">
        <v>89788585.923046097</v>
      </c>
    </row>
    <row r="55" spans="1:17" x14ac:dyDescent="0.25">
      <c r="A55">
        <f t="shared" si="2"/>
        <v>19320</v>
      </c>
      <c r="B55" t="str">
        <f t="shared" si="7"/>
        <v>hydrogen OCGT20650700144</v>
      </c>
      <c r="C55" t="s">
        <v>1001</v>
      </c>
      <c r="D55">
        <v>4421.8743280129602</v>
      </c>
      <c r="E55">
        <v>920</v>
      </c>
      <c r="F55">
        <v>3824823.4199461401</v>
      </c>
      <c r="G55">
        <v>7892947.8017180804</v>
      </c>
      <c r="H55">
        <v>29929528.641015399</v>
      </c>
    </row>
    <row r="56" spans="1:17" x14ac:dyDescent="0.25">
      <c r="A56">
        <f t="shared" si="2"/>
        <v>20240</v>
      </c>
      <c r="B56" t="e">
        <f t="shared" si="7"/>
        <v>#N/A</v>
      </c>
      <c r="C56" t="s">
        <v>1050</v>
      </c>
      <c r="D56">
        <v>36315.919039854503</v>
      </c>
      <c r="E56">
        <v>920</v>
      </c>
      <c r="F56">
        <v>4411830.9418778103</v>
      </c>
      <c r="G56">
        <v>7892947.8017180804</v>
      </c>
      <c r="H56">
        <v>29929528.6568259</v>
      </c>
    </row>
    <row r="57" spans="1:17" x14ac:dyDescent="0.25">
      <c r="A57">
        <f t="shared" si="2"/>
        <v>21160</v>
      </c>
      <c r="B57" t="e">
        <f t="shared" si="7"/>
        <v>#N/A</v>
      </c>
      <c r="C57" t="s">
        <v>1051</v>
      </c>
      <c r="D57">
        <v>36315.919039854503</v>
      </c>
      <c r="E57">
        <v>920</v>
      </c>
      <c r="F57">
        <v>4411830.9418778401</v>
      </c>
      <c r="G57">
        <v>7892947.8017180804</v>
      </c>
      <c r="H57">
        <v>29929528.6568259</v>
      </c>
    </row>
    <row r="58" spans="1:17" x14ac:dyDescent="0.25">
      <c r="A58">
        <f t="shared" si="2"/>
        <v>22080</v>
      </c>
      <c r="B58" t="e">
        <f t="shared" si="7"/>
        <v>#N/A</v>
      </c>
      <c r="C58" t="s">
        <v>1052</v>
      </c>
      <c r="D58">
        <v>36315.919039854503</v>
      </c>
      <c r="E58">
        <v>920</v>
      </c>
      <c r="F58">
        <v>4411830.9418778401</v>
      </c>
      <c r="G58">
        <v>7892947.8017180804</v>
      </c>
      <c r="H58">
        <v>29929528.6568259</v>
      </c>
    </row>
  </sheetData>
  <autoFilter ref="C2:H2" xr:uid="{71550D71-8ACE-4DC8-99AA-51ED603E78E3}">
    <sortState xmlns:xlrd2="http://schemas.microsoft.com/office/spreadsheetml/2017/richdata2" ref="C3:H58">
      <sortCondition ref="D2"/>
    </sortState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13402-4825-4B36-8549-30CB81864493}">
  <dimension ref="A1:X57"/>
  <sheetViews>
    <sheetView topLeftCell="A13" zoomScale="85" zoomScaleNormal="85" workbookViewId="0">
      <selection activeCell="W28" sqref="W28"/>
    </sheetView>
  </sheetViews>
  <sheetFormatPr defaultRowHeight="15" x14ac:dyDescent="0.25"/>
  <cols>
    <col min="1" max="1" width="21.5703125" customWidth="1"/>
    <col min="19" max="19" width="27.140625" customWidth="1"/>
  </cols>
  <sheetData>
    <row r="1" spans="1:24" x14ac:dyDescent="0.25">
      <c r="A1" t="s">
        <v>1046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I1" t="s">
        <v>66</v>
      </c>
      <c r="S1" t="s">
        <v>1069</v>
      </c>
    </row>
    <row r="2" spans="1:24" x14ac:dyDescent="0.25">
      <c r="A2" t="s">
        <v>890</v>
      </c>
      <c r="B2">
        <v>0</v>
      </c>
      <c r="C2">
        <v>0</v>
      </c>
      <c r="D2">
        <v>32279651.289084401</v>
      </c>
      <c r="E2">
        <v>7400000</v>
      </c>
      <c r="F2">
        <f>C2</f>
        <v>0</v>
      </c>
      <c r="I2" t="s">
        <v>3</v>
      </c>
      <c r="J2" t="s">
        <v>4</v>
      </c>
      <c r="K2" t="s">
        <v>146</v>
      </c>
      <c r="S2" t="s">
        <v>890</v>
      </c>
      <c r="T2">
        <v>0</v>
      </c>
      <c r="U2">
        <v>0</v>
      </c>
      <c r="V2">
        <v>36325360.703349203</v>
      </c>
      <c r="W2">
        <v>7400000</v>
      </c>
      <c r="X2">
        <f>U2</f>
        <v>0</v>
      </c>
    </row>
    <row r="3" spans="1:24" x14ac:dyDescent="0.25">
      <c r="A3" t="s">
        <v>940</v>
      </c>
      <c r="B3">
        <v>0</v>
      </c>
      <c r="C3">
        <v>0</v>
      </c>
      <c r="D3">
        <v>77480390.076773494</v>
      </c>
      <c r="E3">
        <v>17760000</v>
      </c>
      <c r="F3">
        <f t="shared" ref="F3:F34" si="0">F2+C3</f>
        <v>0</v>
      </c>
      <c r="I3" t="s">
        <v>5</v>
      </c>
      <c r="J3">
        <v>4126.0014630184696</v>
      </c>
      <c r="K3">
        <v>102043.308</v>
      </c>
      <c r="S3" t="s">
        <v>940</v>
      </c>
      <c r="T3">
        <v>0</v>
      </c>
      <c r="U3">
        <v>0</v>
      </c>
      <c r="V3">
        <v>87190092.671009198</v>
      </c>
      <c r="W3">
        <v>17760000</v>
      </c>
      <c r="X3">
        <f>X2+U3</f>
        <v>0</v>
      </c>
    </row>
    <row r="4" spans="1:24" x14ac:dyDescent="0.25">
      <c r="A4" t="s">
        <v>941</v>
      </c>
      <c r="B4">
        <v>0</v>
      </c>
      <c r="C4">
        <v>0</v>
      </c>
      <c r="D4">
        <v>109776892.46867201</v>
      </c>
      <c r="E4">
        <v>25160000</v>
      </c>
      <c r="F4">
        <f t="shared" si="0"/>
        <v>0</v>
      </c>
      <c r="I4" t="s">
        <v>6</v>
      </c>
      <c r="J4">
        <v>8252.0029260369502</v>
      </c>
      <c r="K4">
        <v>84942</v>
      </c>
      <c r="S4" t="s">
        <v>941</v>
      </c>
      <c r="T4">
        <v>0</v>
      </c>
      <c r="U4">
        <v>0</v>
      </c>
      <c r="V4">
        <v>123532304.477172</v>
      </c>
      <c r="W4">
        <v>25160000</v>
      </c>
      <c r="X4">
        <f t="shared" ref="X4:X55" si="1">X3+U4</f>
        <v>0</v>
      </c>
    </row>
    <row r="5" spans="1:24" x14ac:dyDescent="0.25">
      <c r="A5" t="s">
        <v>1057</v>
      </c>
      <c r="B5">
        <v>0</v>
      </c>
      <c r="C5">
        <v>0</v>
      </c>
      <c r="D5">
        <v>77498706.554936901</v>
      </c>
      <c r="E5">
        <v>17760000</v>
      </c>
      <c r="F5">
        <f t="shared" si="0"/>
        <v>0</v>
      </c>
      <c r="I5" t="s">
        <v>7</v>
      </c>
      <c r="J5">
        <v>18725.698947545301</v>
      </c>
      <c r="K5">
        <v>63489.514999999999</v>
      </c>
      <c r="S5" t="s">
        <v>1057</v>
      </c>
      <c r="T5">
        <v>0</v>
      </c>
      <c r="U5">
        <v>0</v>
      </c>
      <c r="V5">
        <v>87208409.149172604</v>
      </c>
      <c r="W5">
        <v>17760000</v>
      </c>
      <c r="X5">
        <f t="shared" si="1"/>
        <v>0</v>
      </c>
    </row>
    <row r="6" spans="1:24" x14ac:dyDescent="0.25">
      <c r="A6" t="s">
        <v>1058</v>
      </c>
      <c r="B6">
        <v>0</v>
      </c>
      <c r="C6">
        <v>0</v>
      </c>
      <c r="D6">
        <v>82506604.727586299</v>
      </c>
      <c r="E6">
        <v>16500000</v>
      </c>
      <c r="F6">
        <f t="shared" si="0"/>
        <v>0</v>
      </c>
      <c r="I6" t="s">
        <v>8</v>
      </c>
      <c r="J6">
        <v>21582.1614988658</v>
      </c>
      <c r="K6">
        <v>42700</v>
      </c>
      <c r="S6" t="s">
        <v>1058</v>
      </c>
      <c r="T6">
        <v>0</v>
      </c>
      <c r="U6">
        <v>0</v>
      </c>
      <c r="V6">
        <v>88276677.944628403</v>
      </c>
      <c r="W6">
        <v>16500000</v>
      </c>
      <c r="X6">
        <f t="shared" si="1"/>
        <v>0</v>
      </c>
    </row>
    <row r="7" spans="1:24" x14ac:dyDescent="0.25">
      <c r="A7" t="s">
        <v>1059</v>
      </c>
      <c r="B7">
        <v>0</v>
      </c>
      <c r="C7">
        <v>0</v>
      </c>
      <c r="D7">
        <v>280807334.59596997</v>
      </c>
      <c r="E7">
        <v>24117300</v>
      </c>
      <c r="F7">
        <f t="shared" si="0"/>
        <v>0</v>
      </c>
      <c r="I7" t="s">
        <v>9</v>
      </c>
      <c r="J7">
        <v>28247.240785280301</v>
      </c>
      <c r="K7">
        <v>32723</v>
      </c>
      <c r="S7" t="s">
        <v>1059</v>
      </c>
      <c r="T7">
        <v>0</v>
      </c>
      <c r="U7">
        <v>0</v>
      </c>
      <c r="V7">
        <v>300567834.31550097</v>
      </c>
      <c r="W7">
        <v>24117300</v>
      </c>
      <c r="X7">
        <f t="shared" si="1"/>
        <v>0</v>
      </c>
    </row>
    <row r="8" spans="1:24" x14ac:dyDescent="0.25">
      <c r="A8" t="s">
        <v>1063</v>
      </c>
      <c r="B8">
        <v>0</v>
      </c>
      <c r="C8">
        <v>0</v>
      </c>
      <c r="D8">
        <v>165060172.12770399</v>
      </c>
      <c r="E8">
        <v>33000000</v>
      </c>
      <c r="F8">
        <f t="shared" si="0"/>
        <v>0</v>
      </c>
      <c r="S8" t="s">
        <v>1063</v>
      </c>
      <c r="T8">
        <v>0</v>
      </c>
      <c r="U8">
        <v>0</v>
      </c>
      <c r="V8">
        <v>176600318.56178799</v>
      </c>
      <c r="W8">
        <v>33000000</v>
      </c>
      <c r="X8">
        <f t="shared" si="1"/>
        <v>0</v>
      </c>
    </row>
    <row r="9" spans="1:24" x14ac:dyDescent="0.25">
      <c r="A9" t="s">
        <v>1065</v>
      </c>
      <c r="B9">
        <v>0</v>
      </c>
      <c r="C9">
        <v>0</v>
      </c>
      <c r="D9">
        <v>64619755.264207199</v>
      </c>
      <c r="E9">
        <v>14800000</v>
      </c>
      <c r="F9">
        <f t="shared" si="0"/>
        <v>0</v>
      </c>
      <c r="S9" t="s">
        <v>1065</v>
      </c>
      <c r="T9">
        <v>0</v>
      </c>
      <c r="U9">
        <v>0</v>
      </c>
      <c r="V9">
        <v>72711174.092737004</v>
      </c>
      <c r="W9">
        <v>14800000</v>
      </c>
      <c r="X9">
        <f t="shared" si="1"/>
        <v>0</v>
      </c>
    </row>
    <row r="10" spans="1:24" x14ac:dyDescent="0.25">
      <c r="A10" t="s">
        <v>1067</v>
      </c>
      <c r="B10">
        <v>0</v>
      </c>
      <c r="C10">
        <v>0</v>
      </c>
      <c r="D10">
        <v>96951742.937582299</v>
      </c>
      <c r="E10">
        <v>22200000</v>
      </c>
      <c r="F10">
        <f t="shared" si="0"/>
        <v>0</v>
      </c>
      <c r="S10" t="s">
        <v>902</v>
      </c>
      <c r="T10">
        <v>0</v>
      </c>
      <c r="U10">
        <v>1840</v>
      </c>
      <c r="V10">
        <v>78732768.806201205</v>
      </c>
      <c r="W10">
        <v>55294000</v>
      </c>
      <c r="X10">
        <f t="shared" si="1"/>
        <v>1840</v>
      </c>
    </row>
    <row r="11" spans="1:24" x14ac:dyDescent="0.25">
      <c r="A11" t="s">
        <v>1068</v>
      </c>
      <c r="B11">
        <v>0</v>
      </c>
      <c r="C11">
        <v>0</v>
      </c>
      <c r="D11">
        <v>495284353.10154599</v>
      </c>
      <c r="E11">
        <v>99000000</v>
      </c>
      <c r="F11">
        <f t="shared" si="0"/>
        <v>0</v>
      </c>
      <c r="S11" t="s">
        <v>903</v>
      </c>
      <c r="T11">
        <v>0</v>
      </c>
      <c r="U11">
        <v>320</v>
      </c>
      <c r="V11">
        <v>135443329.96498799</v>
      </c>
      <c r="W11">
        <v>44466520</v>
      </c>
      <c r="X11">
        <f t="shared" si="1"/>
        <v>2160</v>
      </c>
    </row>
    <row r="12" spans="1:24" x14ac:dyDescent="0.25">
      <c r="A12" t="s">
        <v>902</v>
      </c>
      <c r="B12">
        <v>0</v>
      </c>
      <c r="C12">
        <v>1840</v>
      </c>
      <c r="D12">
        <v>69265031.811316401</v>
      </c>
      <c r="E12">
        <v>55294000</v>
      </c>
      <c r="F12">
        <f t="shared" si="0"/>
        <v>1840</v>
      </c>
      <c r="S12" t="s">
        <v>40</v>
      </c>
      <c r="T12">
        <v>0</v>
      </c>
      <c r="U12">
        <v>0</v>
      </c>
      <c r="V12">
        <v>108760261.021795</v>
      </c>
      <c r="W12">
        <v>22200000</v>
      </c>
      <c r="X12">
        <f t="shared" si="1"/>
        <v>2160</v>
      </c>
    </row>
    <row r="13" spans="1:24" x14ac:dyDescent="0.25">
      <c r="A13" t="s">
        <v>903</v>
      </c>
      <c r="B13">
        <v>0</v>
      </c>
      <c r="C13">
        <v>320</v>
      </c>
      <c r="D13">
        <v>126344948.81271601</v>
      </c>
      <c r="E13">
        <v>44466520</v>
      </c>
      <c r="F13">
        <f t="shared" si="0"/>
        <v>2160</v>
      </c>
      <c r="S13" t="s">
        <v>41</v>
      </c>
      <c r="T13">
        <v>0</v>
      </c>
      <c r="U13">
        <v>0</v>
      </c>
      <c r="V13">
        <v>108771835.61309201</v>
      </c>
      <c r="W13">
        <v>22200000</v>
      </c>
      <c r="X13">
        <f t="shared" si="1"/>
        <v>2160</v>
      </c>
    </row>
    <row r="14" spans="1:24" x14ac:dyDescent="0.25">
      <c r="A14" t="s">
        <v>40</v>
      </c>
      <c r="B14">
        <v>0</v>
      </c>
      <c r="C14">
        <v>0</v>
      </c>
      <c r="D14">
        <v>96625724.813876107</v>
      </c>
      <c r="E14">
        <v>22200000</v>
      </c>
      <c r="F14">
        <f t="shared" si="0"/>
        <v>2160</v>
      </c>
      <c r="S14" t="s">
        <v>42</v>
      </c>
      <c r="T14">
        <v>0</v>
      </c>
      <c r="U14">
        <v>0</v>
      </c>
      <c r="V14">
        <v>108783738.029177</v>
      </c>
      <c r="W14">
        <v>22200000</v>
      </c>
      <c r="X14">
        <f t="shared" si="1"/>
        <v>2160</v>
      </c>
    </row>
    <row r="15" spans="1:24" x14ac:dyDescent="0.25">
      <c r="A15" t="s">
        <v>41</v>
      </c>
      <c r="B15">
        <v>0</v>
      </c>
      <c r="C15">
        <v>0</v>
      </c>
      <c r="D15">
        <v>96636429.875417396</v>
      </c>
      <c r="E15">
        <v>22200000</v>
      </c>
      <c r="F15">
        <f t="shared" si="0"/>
        <v>2160</v>
      </c>
      <c r="S15" t="s">
        <v>904</v>
      </c>
      <c r="T15">
        <v>0</v>
      </c>
      <c r="U15">
        <v>0</v>
      </c>
      <c r="V15">
        <v>108796063.662194</v>
      </c>
      <c r="W15">
        <v>22200000</v>
      </c>
      <c r="X15">
        <f t="shared" si="1"/>
        <v>2160</v>
      </c>
    </row>
    <row r="16" spans="1:24" x14ac:dyDescent="0.25">
      <c r="A16" t="s">
        <v>42</v>
      </c>
      <c r="B16">
        <v>0</v>
      </c>
      <c r="C16">
        <v>0</v>
      </c>
      <c r="D16">
        <v>96647528.005068496</v>
      </c>
      <c r="E16">
        <v>22200000</v>
      </c>
      <c r="F16">
        <f t="shared" si="0"/>
        <v>2160</v>
      </c>
      <c r="S16" t="s">
        <v>905</v>
      </c>
      <c r="T16">
        <v>0</v>
      </c>
      <c r="U16">
        <v>0</v>
      </c>
      <c r="V16">
        <v>108808421.514544</v>
      </c>
      <c r="W16">
        <v>22200000</v>
      </c>
      <c r="X16">
        <f t="shared" si="1"/>
        <v>2160</v>
      </c>
    </row>
    <row r="17" spans="1:24" x14ac:dyDescent="0.25">
      <c r="A17" t="s">
        <v>904</v>
      </c>
      <c r="B17">
        <v>0</v>
      </c>
      <c r="C17">
        <v>0</v>
      </c>
      <c r="D17">
        <v>96659371.205153406</v>
      </c>
      <c r="E17">
        <v>22200000</v>
      </c>
      <c r="F17">
        <f t="shared" si="0"/>
        <v>2160</v>
      </c>
      <c r="S17" t="s">
        <v>906</v>
      </c>
      <c r="T17">
        <v>0</v>
      </c>
      <c r="U17">
        <v>0</v>
      </c>
      <c r="V17">
        <v>108820789.37557399</v>
      </c>
      <c r="W17">
        <v>22200000</v>
      </c>
      <c r="X17">
        <f t="shared" si="1"/>
        <v>2160</v>
      </c>
    </row>
    <row r="18" spans="1:24" x14ac:dyDescent="0.25">
      <c r="A18" t="s">
        <v>905</v>
      </c>
      <c r="B18">
        <v>0</v>
      </c>
      <c r="C18">
        <v>0</v>
      </c>
      <c r="D18">
        <v>96671394.779665098</v>
      </c>
      <c r="E18">
        <v>22200000</v>
      </c>
      <c r="F18">
        <f t="shared" si="0"/>
        <v>2160</v>
      </c>
      <c r="S18" t="s">
        <v>907</v>
      </c>
      <c r="T18">
        <v>0</v>
      </c>
      <c r="U18">
        <v>0</v>
      </c>
      <c r="V18">
        <v>145110794.273276</v>
      </c>
      <c r="W18">
        <v>29600000</v>
      </c>
      <c r="X18">
        <f t="shared" si="1"/>
        <v>2160</v>
      </c>
    </row>
    <row r="19" spans="1:24" x14ac:dyDescent="0.25">
      <c r="A19" t="s">
        <v>906</v>
      </c>
      <c r="B19">
        <v>0</v>
      </c>
      <c r="C19">
        <v>0</v>
      </c>
      <c r="D19">
        <v>96683691.150162697</v>
      </c>
      <c r="E19">
        <v>22200000</v>
      </c>
      <c r="F19">
        <f t="shared" si="0"/>
        <v>2160</v>
      </c>
      <c r="S19" t="s">
        <v>908</v>
      </c>
      <c r="T19">
        <v>0</v>
      </c>
      <c r="U19">
        <v>0</v>
      </c>
      <c r="V19">
        <v>145127121.07842699</v>
      </c>
      <c r="W19">
        <v>29600000</v>
      </c>
      <c r="X19">
        <f t="shared" si="1"/>
        <v>2160</v>
      </c>
    </row>
    <row r="20" spans="1:24" x14ac:dyDescent="0.25">
      <c r="A20" t="s">
        <v>907</v>
      </c>
      <c r="B20">
        <v>0</v>
      </c>
      <c r="C20">
        <v>0</v>
      </c>
      <c r="D20">
        <v>128927956.616216</v>
      </c>
      <c r="E20">
        <v>29600000</v>
      </c>
      <c r="F20">
        <f t="shared" si="0"/>
        <v>2160</v>
      </c>
      <c r="S20" t="s">
        <v>909</v>
      </c>
      <c r="T20">
        <v>0</v>
      </c>
      <c r="U20">
        <v>0</v>
      </c>
      <c r="V20">
        <v>145143366.65569201</v>
      </c>
      <c r="W20">
        <v>29600000</v>
      </c>
      <c r="X20">
        <f t="shared" si="1"/>
        <v>2160</v>
      </c>
    </row>
    <row r="21" spans="1:24" x14ac:dyDescent="0.25">
      <c r="A21" t="s">
        <v>908</v>
      </c>
      <c r="B21">
        <v>0</v>
      </c>
      <c r="C21">
        <v>0</v>
      </c>
      <c r="D21">
        <v>128944283.421367</v>
      </c>
      <c r="E21">
        <v>29600000</v>
      </c>
      <c r="F21">
        <f t="shared" si="0"/>
        <v>2160</v>
      </c>
      <c r="S21" t="s">
        <v>910</v>
      </c>
      <c r="T21">
        <v>0</v>
      </c>
      <c r="U21">
        <v>0</v>
      </c>
      <c r="V21">
        <v>145159531.40918899</v>
      </c>
      <c r="W21">
        <v>29600000</v>
      </c>
      <c r="X21">
        <f t="shared" si="1"/>
        <v>2160</v>
      </c>
    </row>
    <row r="22" spans="1:24" x14ac:dyDescent="0.25">
      <c r="A22" t="s">
        <v>909</v>
      </c>
      <c r="B22">
        <v>0</v>
      </c>
      <c r="C22">
        <v>0</v>
      </c>
      <c r="D22">
        <v>128960528.998632</v>
      </c>
      <c r="E22">
        <v>29600000</v>
      </c>
      <c r="F22">
        <f t="shared" si="0"/>
        <v>2160</v>
      </c>
      <c r="S22" t="s">
        <v>911</v>
      </c>
      <c r="T22">
        <v>0</v>
      </c>
      <c r="U22">
        <v>0</v>
      </c>
      <c r="V22">
        <v>145175615.74102801</v>
      </c>
      <c r="W22">
        <v>29600000</v>
      </c>
      <c r="X22">
        <f t="shared" si="1"/>
        <v>2160</v>
      </c>
    </row>
    <row r="23" spans="1:24" x14ac:dyDescent="0.25">
      <c r="A23" t="s">
        <v>910</v>
      </c>
      <c r="B23">
        <v>0</v>
      </c>
      <c r="C23">
        <v>0</v>
      </c>
      <c r="D23">
        <v>128976693.75213</v>
      </c>
      <c r="E23">
        <v>29600000</v>
      </c>
      <c r="F23">
        <f t="shared" si="0"/>
        <v>2160</v>
      </c>
      <c r="S23" t="s">
        <v>912</v>
      </c>
      <c r="T23">
        <v>0</v>
      </c>
      <c r="U23">
        <v>0</v>
      </c>
      <c r="V23">
        <v>145191620.05131501</v>
      </c>
      <c r="W23">
        <v>29600000</v>
      </c>
      <c r="X23">
        <f t="shared" si="1"/>
        <v>2160</v>
      </c>
    </row>
    <row r="24" spans="1:24" x14ac:dyDescent="0.25">
      <c r="A24" t="s">
        <v>911</v>
      </c>
      <c r="B24">
        <v>0</v>
      </c>
      <c r="C24">
        <v>0</v>
      </c>
      <c r="D24">
        <v>128992778.083968</v>
      </c>
      <c r="E24">
        <v>29600000</v>
      </c>
      <c r="F24">
        <f t="shared" si="0"/>
        <v>2160</v>
      </c>
      <c r="S24" t="s">
        <v>913</v>
      </c>
      <c r="T24">
        <v>0</v>
      </c>
      <c r="U24">
        <v>0</v>
      </c>
      <c r="V24">
        <v>145207544.73816699</v>
      </c>
      <c r="W24">
        <v>29600000</v>
      </c>
      <c r="X24">
        <f t="shared" si="1"/>
        <v>2160</v>
      </c>
    </row>
    <row r="25" spans="1:24" x14ac:dyDescent="0.25">
      <c r="A25" t="s">
        <v>912</v>
      </c>
      <c r="B25">
        <v>0</v>
      </c>
      <c r="C25">
        <v>0</v>
      </c>
      <c r="D25">
        <v>129008782.394255</v>
      </c>
      <c r="E25">
        <v>29600000</v>
      </c>
      <c r="F25">
        <f t="shared" si="0"/>
        <v>2160</v>
      </c>
      <c r="S25" t="s">
        <v>914</v>
      </c>
      <c r="T25">
        <v>0</v>
      </c>
      <c r="U25">
        <v>0</v>
      </c>
      <c r="V25">
        <v>145223390.19772199</v>
      </c>
      <c r="W25">
        <v>29600000</v>
      </c>
      <c r="X25">
        <f t="shared" si="1"/>
        <v>2160</v>
      </c>
    </row>
    <row r="26" spans="1:24" x14ac:dyDescent="0.25">
      <c r="A26" t="s">
        <v>913</v>
      </c>
      <c r="B26">
        <v>0</v>
      </c>
      <c r="C26">
        <v>0</v>
      </c>
      <c r="D26">
        <v>129024707.081108</v>
      </c>
      <c r="E26">
        <v>29600000</v>
      </c>
      <c r="F26">
        <f t="shared" si="0"/>
        <v>2160</v>
      </c>
      <c r="S26" t="s">
        <v>915</v>
      </c>
      <c r="T26">
        <v>0</v>
      </c>
      <c r="U26">
        <v>0</v>
      </c>
      <c r="V26">
        <v>145239156.82414499</v>
      </c>
      <c r="W26">
        <v>29600000</v>
      </c>
      <c r="X26">
        <f t="shared" si="1"/>
        <v>2160</v>
      </c>
    </row>
    <row r="27" spans="1:24" x14ac:dyDescent="0.25">
      <c r="A27" t="s">
        <v>914</v>
      </c>
      <c r="B27">
        <v>0</v>
      </c>
      <c r="C27">
        <v>0</v>
      </c>
      <c r="D27">
        <v>129040552.540663</v>
      </c>
      <c r="E27">
        <v>29600000</v>
      </c>
      <c r="F27">
        <f t="shared" si="0"/>
        <v>2160</v>
      </c>
      <c r="S27" t="s">
        <v>916</v>
      </c>
      <c r="T27">
        <v>0</v>
      </c>
      <c r="U27">
        <v>0</v>
      </c>
      <c r="V27">
        <v>145254845.00964001</v>
      </c>
      <c r="W27">
        <v>29600000</v>
      </c>
      <c r="X27">
        <f t="shared" si="1"/>
        <v>2160</v>
      </c>
    </row>
    <row r="28" spans="1:24" x14ac:dyDescent="0.25">
      <c r="A28" t="s">
        <v>915</v>
      </c>
      <c r="B28">
        <v>0</v>
      </c>
      <c r="C28">
        <v>0</v>
      </c>
      <c r="D28">
        <v>129056319.16708501</v>
      </c>
      <c r="E28">
        <v>29600000</v>
      </c>
      <c r="F28">
        <f t="shared" si="0"/>
        <v>2160</v>
      </c>
      <c r="S28" t="s">
        <v>919</v>
      </c>
      <c r="T28">
        <v>0</v>
      </c>
      <c r="U28">
        <v>0</v>
      </c>
      <c r="V28">
        <v>528761507.83146</v>
      </c>
      <c r="W28">
        <v>99000000</v>
      </c>
      <c r="X28">
        <f t="shared" si="1"/>
        <v>2160</v>
      </c>
    </row>
    <row r="29" spans="1:24" x14ac:dyDescent="0.25">
      <c r="A29" t="s">
        <v>916</v>
      </c>
      <c r="B29">
        <v>0</v>
      </c>
      <c r="C29">
        <v>0</v>
      </c>
      <c r="D29">
        <v>129072007.35258099</v>
      </c>
      <c r="E29">
        <v>29600000</v>
      </c>
      <c r="F29">
        <f t="shared" si="0"/>
        <v>2160</v>
      </c>
      <c r="S29" t="s">
        <v>920</v>
      </c>
      <c r="T29">
        <v>0</v>
      </c>
      <c r="U29">
        <v>0</v>
      </c>
      <c r="V29">
        <v>528874707.62112498</v>
      </c>
      <c r="W29">
        <v>99000000</v>
      </c>
      <c r="X29">
        <f t="shared" si="1"/>
        <v>2160</v>
      </c>
    </row>
    <row r="30" spans="1:24" x14ac:dyDescent="0.25">
      <c r="A30" t="s">
        <v>919</v>
      </c>
      <c r="B30">
        <v>0</v>
      </c>
      <c r="C30">
        <v>0</v>
      </c>
      <c r="D30">
        <v>494146723.67398202</v>
      </c>
      <c r="E30">
        <v>99000000</v>
      </c>
      <c r="F30">
        <f t="shared" si="0"/>
        <v>2160</v>
      </c>
      <c r="S30" t="s">
        <v>921</v>
      </c>
      <c r="T30">
        <v>0</v>
      </c>
      <c r="U30">
        <v>0</v>
      </c>
      <c r="V30">
        <v>528951399.18499398</v>
      </c>
      <c r="W30">
        <v>99000000</v>
      </c>
      <c r="X30">
        <f t="shared" si="1"/>
        <v>2160</v>
      </c>
    </row>
    <row r="31" spans="1:24" x14ac:dyDescent="0.25">
      <c r="A31" t="s">
        <v>920</v>
      </c>
      <c r="B31">
        <v>0</v>
      </c>
      <c r="C31">
        <v>0</v>
      </c>
      <c r="D31">
        <v>494257078.05113</v>
      </c>
      <c r="E31">
        <v>99000000</v>
      </c>
      <c r="F31">
        <f t="shared" si="0"/>
        <v>2160</v>
      </c>
      <c r="S31" t="s">
        <v>922</v>
      </c>
      <c r="T31">
        <v>0</v>
      </c>
      <c r="U31">
        <v>0</v>
      </c>
      <c r="V31">
        <v>529028922.12890702</v>
      </c>
      <c r="W31">
        <v>99000000</v>
      </c>
      <c r="X31">
        <f t="shared" si="1"/>
        <v>2160</v>
      </c>
    </row>
    <row r="32" spans="1:24" x14ac:dyDescent="0.25">
      <c r="A32" t="s">
        <v>921</v>
      </c>
      <c r="B32">
        <v>0</v>
      </c>
      <c r="C32">
        <v>0</v>
      </c>
      <c r="D32">
        <v>494332027.76347899</v>
      </c>
      <c r="E32">
        <v>99000000</v>
      </c>
      <c r="F32">
        <f t="shared" si="0"/>
        <v>2160</v>
      </c>
      <c r="S32" t="s">
        <v>923</v>
      </c>
      <c r="T32">
        <v>0</v>
      </c>
      <c r="U32">
        <v>0</v>
      </c>
      <c r="V32">
        <v>529182276.83506203</v>
      </c>
      <c r="W32">
        <v>99000000</v>
      </c>
      <c r="X32">
        <f t="shared" si="1"/>
        <v>2160</v>
      </c>
    </row>
    <row r="33" spans="1:24" x14ac:dyDescent="0.25">
      <c r="A33" t="s">
        <v>922</v>
      </c>
      <c r="B33">
        <v>0</v>
      </c>
      <c r="C33">
        <v>0</v>
      </c>
      <c r="D33">
        <v>494408617.65905702</v>
      </c>
      <c r="E33">
        <v>99000000</v>
      </c>
      <c r="F33">
        <f t="shared" si="0"/>
        <v>2160</v>
      </c>
      <c r="S33" t="s">
        <v>924</v>
      </c>
      <c r="T33">
        <v>0</v>
      </c>
      <c r="U33">
        <v>0</v>
      </c>
      <c r="V33">
        <v>529257814.49479002</v>
      </c>
      <c r="W33">
        <v>99000000</v>
      </c>
      <c r="X33">
        <f t="shared" si="1"/>
        <v>2160</v>
      </c>
    </row>
    <row r="34" spans="1:24" x14ac:dyDescent="0.25">
      <c r="A34" t="s">
        <v>923</v>
      </c>
      <c r="B34">
        <v>0</v>
      </c>
      <c r="C34">
        <v>0</v>
      </c>
      <c r="D34">
        <v>494561837.53280902</v>
      </c>
      <c r="E34">
        <v>99000000</v>
      </c>
      <c r="F34">
        <f t="shared" si="0"/>
        <v>2160</v>
      </c>
      <c r="S34" t="s">
        <v>925</v>
      </c>
      <c r="T34">
        <v>0</v>
      </c>
      <c r="U34">
        <v>0</v>
      </c>
      <c r="V34">
        <v>529332602.40571201</v>
      </c>
      <c r="W34">
        <v>99000000</v>
      </c>
      <c r="X34">
        <f t="shared" si="1"/>
        <v>2160</v>
      </c>
    </row>
    <row r="35" spans="1:24" x14ac:dyDescent="0.25">
      <c r="A35" t="s">
        <v>924</v>
      </c>
      <c r="B35">
        <v>0</v>
      </c>
      <c r="C35">
        <v>0</v>
      </c>
      <c r="D35">
        <v>494637375.19253802</v>
      </c>
      <c r="E35">
        <v>99000000</v>
      </c>
      <c r="F35">
        <f t="shared" ref="F35:F57" si="2">F34+C35</f>
        <v>2160</v>
      </c>
      <c r="S35" t="s">
        <v>926</v>
      </c>
      <c r="T35">
        <v>0</v>
      </c>
      <c r="U35">
        <v>0</v>
      </c>
      <c r="V35">
        <v>529406648.00945503</v>
      </c>
      <c r="W35">
        <v>99000000</v>
      </c>
      <c r="X35">
        <f t="shared" si="1"/>
        <v>2160</v>
      </c>
    </row>
    <row r="36" spans="1:24" x14ac:dyDescent="0.25">
      <c r="A36" t="s">
        <v>925</v>
      </c>
      <c r="B36">
        <v>0</v>
      </c>
      <c r="C36">
        <v>0</v>
      </c>
      <c r="D36">
        <v>494712163.103459</v>
      </c>
      <c r="E36">
        <v>99000000</v>
      </c>
      <c r="F36">
        <f t="shared" si="2"/>
        <v>2160</v>
      </c>
      <c r="S36" t="s">
        <v>927</v>
      </c>
      <c r="T36">
        <v>0</v>
      </c>
      <c r="U36">
        <v>0</v>
      </c>
      <c r="V36">
        <v>705924526.33523798</v>
      </c>
      <c r="W36">
        <v>132000000</v>
      </c>
      <c r="X36">
        <f t="shared" si="1"/>
        <v>2160</v>
      </c>
    </row>
    <row r="37" spans="1:24" x14ac:dyDescent="0.25">
      <c r="A37" t="s">
        <v>926</v>
      </c>
      <c r="B37">
        <v>0</v>
      </c>
      <c r="C37">
        <v>0</v>
      </c>
      <c r="D37">
        <v>494786208.70720297</v>
      </c>
      <c r="E37">
        <v>99000000</v>
      </c>
      <c r="F37">
        <f t="shared" si="2"/>
        <v>2160</v>
      </c>
      <c r="S37" t="s">
        <v>928</v>
      </c>
      <c r="T37">
        <v>0</v>
      </c>
      <c r="U37">
        <v>0</v>
      </c>
      <c r="V37">
        <v>705973278.23171902</v>
      </c>
      <c r="W37">
        <v>132000000</v>
      </c>
      <c r="X37">
        <f t="shared" si="1"/>
        <v>2160</v>
      </c>
    </row>
    <row r="38" spans="1:24" x14ac:dyDescent="0.25">
      <c r="A38" t="s">
        <v>927</v>
      </c>
      <c r="B38">
        <v>0</v>
      </c>
      <c r="C38">
        <v>0</v>
      </c>
      <c r="D38">
        <v>659763940.59890103</v>
      </c>
      <c r="E38">
        <v>132000000</v>
      </c>
      <c r="F38">
        <f t="shared" si="2"/>
        <v>2160</v>
      </c>
      <c r="S38" t="s">
        <v>930</v>
      </c>
      <c r="T38">
        <v>0</v>
      </c>
      <c r="U38">
        <v>0</v>
      </c>
      <c r="V38">
        <v>358278479.73018599</v>
      </c>
      <c r="W38">
        <v>28940760</v>
      </c>
      <c r="X38">
        <f t="shared" si="1"/>
        <v>2160</v>
      </c>
    </row>
    <row r="39" spans="1:24" x14ac:dyDescent="0.25">
      <c r="A39" t="s">
        <v>928</v>
      </c>
      <c r="B39">
        <v>0</v>
      </c>
      <c r="C39">
        <v>0</v>
      </c>
      <c r="D39">
        <v>659812692.49538195</v>
      </c>
      <c r="E39">
        <v>132000000</v>
      </c>
      <c r="F39">
        <f t="shared" si="2"/>
        <v>2160</v>
      </c>
      <c r="S39" t="s">
        <v>931</v>
      </c>
      <c r="T39">
        <v>0</v>
      </c>
      <c r="U39">
        <v>0</v>
      </c>
      <c r="V39">
        <v>358874514.75525898</v>
      </c>
      <c r="W39">
        <v>28940760</v>
      </c>
      <c r="X39">
        <f t="shared" si="1"/>
        <v>2160</v>
      </c>
    </row>
    <row r="40" spans="1:24" x14ac:dyDescent="0.25">
      <c r="A40" t="s">
        <v>930</v>
      </c>
      <c r="B40">
        <v>0</v>
      </c>
      <c r="C40">
        <v>0</v>
      </c>
      <c r="D40">
        <v>334627312.97574902</v>
      </c>
      <c r="E40">
        <v>28940760</v>
      </c>
      <c r="F40">
        <f t="shared" si="2"/>
        <v>2160</v>
      </c>
      <c r="S40" t="s">
        <v>932</v>
      </c>
      <c r="T40">
        <v>0</v>
      </c>
      <c r="U40">
        <v>0</v>
      </c>
      <c r="V40">
        <v>359745376.87752402</v>
      </c>
      <c r="W40">
        <v>28940760</v>
      </c>
      <c r="X40">
        <f t="shared" si="1"/>
        <v>2160</v>
      </c>
    </row>
    <row r="41" spans="1:24" x14ac:dyDescent="0.25">
      <c r="A41" t="s">
        <v>931</v>
      </c>
      <c r="B41">
        <v>0</v>
      </c>
      <c r="C41">
        <v>0</v>
      </c>
      <c r="D41">
        <v>335208288.128609</v>
      </c>
      <c r="E41">
        <v>28940760</v>
      </c>
      <c r="F41">
        <f t="shared" si="2"/>
        <v>2160</v>
      </c>
      <c r="S41" t="s">
        <v>933</v>
      </c>
      <c r="T41">
        <v>0</v>
      </c>
      <c r="U41">
        <v>0</v>
      </c>
      <c r="V41">
        <v>360217128.23754299</v>
      </c>
      <c r="W41">
        <v>28940760</v>
      </c>
      <c r="X41">
        <f t="shared" si="1"/>
        <v>2160</v>
      </c>
    </row>
    <row r="42" spans="1:24" x14ac:dyDescent="0.25">
      <c r="A42" t="s">
        <v>932</v>
      </c>
      <c r="B42">
        <v>0</v>
      </c>
      <c r="C42">
        <v>0</v>
      </c>
      <c r="D42">
        <v>336056489.66117698</v>
      </c>
      <c r="E42">
        <v>28940760</v>
      </c>
      <c r="F42">
        <f t="shared" si="2"/>
        <v>2160</v>
      </c>
      <c r="S42" t="s">
        <v>937</v>
      </c>
      <c r="T42">
        <v>0</v>
      </c>
      <c r="U42">
        <v>0</v>
      </c>
      <c r="V42">
        <v>60652550.891760498</v>
      </c>
      <c r="W42">
        <v>1140000</v>
      </c>
      <c r="X42">
        <f t="shared" si="1"/>
        <v>2160</v>
      </c>
    </row>
    <row r="43" spans="1:24" x14ac:dyDescent="0.25">
      <c r="A43" t="s">
        <v>933</v>
      </c>
      <c r="B43">
        <v>0</v>
      </c>
      <c r="C43">
        <v>0</v>
      </c>
      <c r="D43">
        <v>336516548.87537199</v>
      </c>
      <c r="E43">
        <v>28940760</v>
      </c>
      <c r="F43">
        <f t="shared" si="2"/>
        <v>2160</v>
      </c>
      <c r="S43" t="s">
        <v>938</v>
      </c>
      <c r="T43">
        <v>0</v>
      </c>
      <c r="U43">
        <v>0</v>
      </c>
      <c r="V43">
        <v>60652233.913966902</v>
      </c>
      <c r="W43">
        <v>1140000</v>
      </c>
      <c r="X43">
        <f t="shared" si="1"/>
        <v>2160</v>
      </c>
    </row>
    <row r="44" spans="1:24" x14ac:dyDescent="0.25">
      <c r="A44" t="s">
        <v>937</v>
      </c>
      <c r="B44">
        <v>0</v>
      </c>
      <c r="C44">
        <v>0</v>
      </c>
      <c r="D44">
        <v>58881884.208536401</v>
      </c>
      <c r="E44">
        <v>1140000</v>
      </c>
      <c r="F44">
        <f t="shared" si="2"/>
        <v>2160</v>
      </c>
      <c r="S44" t="s">
        <v>939</v>
      </c>
      <c r="T44">
        <v>0</v>
      </c>
      <c r="U44">
        <v>0</v>
      </c>
      <c r="V44">
        <v>60649943.427960999</v>
      </c>
      <c r="W44">
        <v>1140000</v>
      </c>
      <c r="X44">
        <f t="shared" si="1"/>
        <v>2160</v>
      </c>
    </row>
    <row r="45" spans="1:24" x14ac:dyDescent="0.25">
      <c r="A45" t="s">
        <v>938</v>
      </c>
      <c r="B45">
        <v>0</v>
      </c>
      <c r="C45">
        <v>0</v>
      </c>
      <c r="D45">
        <v>58881573.0802119</v>
      </c>
      <c r="E45">
        <v>1140000</v>
      </c>
      <c r="F45">
        <f t="shared" si="2"/>
        <v>2160</v>
      </c>
      <c r="S45" t="s">
        <v>1066</v>
      </c>
      <c r="T45">
        <v>6894.4131231975198</v>
      </c>
      <c r="U45">
        <v>1840</v>
      </c>
      <c r="V45">
        <v>3100175.45675271</v>
      </c>
      <c r="W45">
        <v>15785895.603436099</v>
      </c>
      <c r="X45">
        <f t="shared" si="1"/>
        <v>4000</v>
      </c>
    </row>
    <row r="46" spans="1:24" x14ac:dyDescent="0.25">
      <c r="A46" t="s">
        <v>939</v>
      </c>
      <c r="B46">
        <v>0</v>
      </c>
      <c r="C46">
        <v>0</v>
      </c>
      <c r="D46">
        <v>58879324.813659802</v>
      </c>
      <c r="E46">
        <v>1140000</v>
      </c>
      <c r="F46">
        <f t="shared" si="2"/>
        <v>2160</v>
      </c>
      <c r="S46" t="s">
        <v>1064</v>
      </c>
      <c r="T46">
        <v>6921.1812462308098</v>
      </c>
      <c r="U46">
        <v>920</v>
      </c>
      <c r="V46">
        <v>1525461.0551857301</v>
      </c>
      <c r="W46">
        <v>7892947.8017180804</v>
      </c>
      <c r="X46">
        <f t="shared" si="1"/>
        <v>4920</v>
      </c>
    </row>
    <row r="47" spans="1:24" x14ac:dyDescent="0.25">
      <c r="A47" t="s">
        <v>1066</v>
      </c>
      <c r="B47">
        <v>6918.0780859363704</v>
      </c>
      <c r="C47">
        <v>1840</v>
      </c>
      <c r="D47">
        <v>3056631.9253132301</v>
      </c>
      <c r="E47">
        <v>15785895.603436099</v>
      </c>
      <c r="F47">
        <f t="shared" si="2"/>
        <v>4000</v>
      </c>
      <c r="S47" t="s">
        <v>1062</v>
      </c>
      <c r="T47">
        <v>6939.4506296837999</v>
      </c>
      <c r="U47">
        <v>1840</v>
      </c>
      <c r="V47">
        <v>3017306.4448179598</v>
      </c>
      <c r="W47">
        <v>15785895.603436099</v>
      </c>
      <c r="X47">
        <f t="shared" si="1"/>
        <v>6760</v>
      </c>
    </row>
    <row r="48" spans="1:24" x14ac:dyDescent="0.25">
      <c r="A48" t="s">
        <v>1064</v>
      </c>
      <c r="B48">
        <v>6941.6544715714599</v>
      </c>
      <c r="C48">
        <v>920</v>
      </c>
      <c r="D48">
        <v>1506625.68787233</v>
      </c>
      <c r="E48">
        <v>7892947.8017180804</v>
      </c>
      <c r="F48">
        <f t="shared" si="2"/>
        <v>4920</v>
      </c>
      <c r="S48" t="s">
        <v>1061</v>
      </c>
      <c r="T48">
        <v>6973.6848605170899</v>
      </c>
      <c r="U48">
        <v>920</v>
      </c>
      <c r="V48">
        <v>1477157.73004235</v>
      </c>
      <c r="W48">
        <v>7892947.8017180804</v>
      </c>
      <c r="X48">
        <f t="shared" si="1"/>
        <v>7680</v>
      </c>
    </row>
    <row r="49" spans="1:24" x14ac:dyDescent="0.25">
      <c r="A49" t="s">
        <v>1062</v>
      </c>
      <c r="B49">
        <v>6956.7854297131398</v>
      </c>
      <c r="C49">
        <v>1840</v>
      </c>
      <c r="D49">
        <v>2985410.4127639802</v>
      </c>
      <c r="E49">
        <v>15785895.603436099</v>
      </c>
      <c r="F49">
        <f t="shared" si="2"/>
        <v>6760</v>
      </c>
      <c r="S49" t="s">
        <v>1060</v>
      </c>
      <c r="T49">
        <v>7059.5476804605796</v>
      </c>
      <c r="U49">
        <v>2760</v>
      </c>
      <c r="V49">
        <v>4194491.8070830302</v>
      </c>
      <c r="W49">
        <v>23678843.405154198</v>
      </c>
      <c r="X49">
        <f t="shared" si="1"/>
        <v>10440</v>
      </c>
    </row>
    <row r="50" spans="1:24" x14ac:dyDescent="0.25">
      <c r="A50" t="s">
        <v>1061</v>
      </c>
      <c r="B50">
        <v>6986.7953683672604</v>
      </c>
      <c r="C50">
        <v>920</v>
      </c>
      <c r="D50">
        <v>1465096.0628201901</v>
      </c>
      <c r="E50">
        <v>7892947.8017180804</v>
      </c>
      <c r="F50">
        <f t="shared" si="2"/>
        <v>7680</v>
      </c>
      <c r="S50" t="s">
        <v>900</v>
      </c>
      <c r="T50">
        <v>7062.9153281016297</v>
      </c>
      <c r="U50">
        <v>1840</v>
      </c>
      <c r="V50">
        <v>2790131.3997291401</v>
      </c>
      <c r="W50">
        <v>15785895.603436099</v>
      </c>
      <c r="X50">
        <f t="shared" si="1"/>
        <v>12280</v>
      </c>
    </row>
    <row r="51" spans="1:24" x14ac:dyDescent="0.25">
      <c r="A51" t="s">
        <v>1060</v>
      </c>
      <c r="B51">
        <v>7061.54615788105</v>
      </c>
      <c r="C51">
        <v>2760</v>
      </c>
      <c r="D51">
        <v>4188976.00940254</v>
      </c>
      <c r="E51">
        <v>23678843.405154198</v>
      </c>
      <c r="F51">
        <f t="shared" si="2"/>
        <v>10440</v>
      </c>
      <c r="S51" t="s">
        <v>899</v>
      </c>
      <c r="T51">
        <v>7066.1869020402601</v>
      </c>
      <c r="U51">
        <v>1840</v>
      </c>
      <c r="V51">
        <v>2784111.7036820799</v>
      </c>
      <c r="W51">
        <v>15785895.603436099</v>
      </c>
      <c r="X51">
        <f t="shared" si="1"/>
        <v>14120</v>
      </c>
    </row>
    <row r="52" spans="1:24" x14ac:dyDescent="0.25">
      <c r="A52" t="s">
        <v>900</v>
      </c>
      <c r="B52">
        <v>7064.3740741606698</v>
      </c>
      <c r="C52">
        <v>1840</v>
      </c>
      <c r="D52">
        <v>2787447.3069805098</v>
      </c>
      <c r="E52">
        <v>15785895.603436099</v>
      </c>
      <c r="F52">
        <f t="shared" si="2"/>
        <v>12280</v>
      </c>
      <c r="S52" t="s">
        <v>901</v>
      </c>
      <c r="T52">
        <v>7069.8175226788999</v>
      </c>
      <c r="U52">
        <v>1840</v>
      </c>
      <c r="V52">
        <v>2777431.3617069698</v>
      </c>
      <c r="W52">
        <v>15785895.603436099</v>
      </c>
      <c r="X52">
        <f t="shared" si="1"/>
        <v>15960</v>
      </c>
    </row>
    <row r="53" spans="1:24" x14ac:dyDescent="0.25">
      <c r="A53" t="s">
        <v>899</v>
      </c>
      <c r="B53">
        <v>7066.7575810430599</v>
      </c>
      <c r="C53">
        <v>1840</v>
      </c>
      <c r="D53">
        <v>2783061.6543169101</v>
      </c>
      <c r="E53">
        <v>15785895.603436099</v>
      </c>
      <c r="F53">
        <f t="shared" si="2"/>
        <v>14120</v>
      </c>
      <c r="S53" t="s">
        <v>898</v>
      </c>
      <c r="T53">
        <v>7072.3484468796096</v>
      </c>
      <c r="U53">
        <v>1840</v>
      </c>
      <c r="V53">
        <v>2772774.4611776699</v>
      </c>
      <c r="W53">
        <v>15785895.603436099</v>
      </c>
      <c r="X53">
        <f t="shared" si="1"/>
        <v>17800</v>
      </c>
    </row>
    <row r="54" spans="1:24" x14ac:dyDescent="0.25">
      <c r="A54" t="s">
        <v>898</v>
      </c>
      <c r="B54">
        <v>7071.9467811340701</v>
      </c>
      <c r="C54">
        <v>1840</v>
      </c>
      <c r="D54">
        <v>2773513.5261494601</v>
      </c>
      <c r="E54">
        <v>15785895.603436099</v>
      </c>
      <c r="F54">
        <f t="shared" si="2"/>
        <v>15960</v>
      </c>
      <c r="S54" t="s">
        <v>897</v>
      </c>
      <c r="T54">
        <v>7073.1977888986203</v>
      </c>
      <c r="U54">
        <v>1840</v>
      </c>
      <c r="V54">
        <v>2771211.6718626898</v>
      </c>
      <c r="W54">
        <v>15785895.603436099</v>
      </c>
      <c r="X54">
        <f t="shared" si="1"/>
        <v>19640</v>
      </c>
    </row>
    <row r="55" spans="1:24" x14ac:dyDescent="0.25">
      <c r="A55" t="s">
        <v>897</v>
      </c>
      <c r="B55">
        <v>7072.7462784871004</v>
      </c>
      <c r="C55">
        <v>1840</v>
      </c>
      <c r="D55">
        <v>2772042.4510198701</v>
      </c>
      <c r="E55">
        <v>15785895.603436099</v>
      </c>
      <c r="F55">
        <f t="shared" si="2"/>
        <v>17800</v>
      </c>
      <c r="S55" t="s">
        <v>934</v>
      </c>
      <c r="T55">
        <v>64883.330578738103</v>
      </c>
      <c r="U55">
        <v>0.93</v>
      </c>
      <c r="V55">
        <v>1334.50256177349</v>
      </c>
      <c r="W55">
        <v>61676</v>
      </c>
      <c r="X55">
        <f t="shared" si="1"/>
        <v>19640.93</v>
      </c>
    </row>
    <row r="56" spans="1:24" x14ac:dyDescent="0.25">
      <c r="A56" t="s">
        <v>901</v>
      </c>
      <c r="B56">
        <v>7073.02746459637</v>
      </c>
      <c r="C56">
        <v>1840</v>
      </c>
      <c r="D56">
        <v>2771525.0685788398</v>
      </c>
      <c r="E56">
        <v>15785895.603436099</v>
      </c>
      <c r="F56">
        <f t="shared" si="2"/>
        <v>19640</v>
      </c>
    </row>
    <row r="57" spans="1:24" x14ac:dyDescent="0.25">
      <c r="A57" t="s">
        <v>934</v>
      </c>
      <c r="B57">
        <v>64883.330578738103</v>
      </c>
      <c r="C57">
        <v>0.93</v>
      </c>
      <c r="D57">
        <v>1334.50256177349</v>
      </c>
      <c r="E57">
        <v>61676</v>
      </c>
      <c r="F57">
        <f t="shared" si="2"/>
        <v>19640.93</v>
      </c>
    </row>
  </sheetData>
  <autoFilter ref="S1:X1" xr:uid="{F6913402-4825-4B36-8549-30CB81864493}">
    <sortState xmlns:xlrd2="http://schemas.microsoft.com/office/spreadsheetml/2017/richdata2" ref="S2:X55">
      <sortCondition ref="T1"/>
    </sortState>
  </autoFilter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F5B0F-09B2-469A-AD00-9FAE05C40A03}">
  <dimension ref="A1:K65"/>
  <sheetViews>
    <sheetView topLeftCell="A7" workbookViewId="0">
      <selection activeCell="V18" sqref="V18"/>
    </sheetView>
  </sheetViews>
  <sheetFormatPr defaultRowHeight="15" x14ac:dyDescent="0.25"/>
  <cols>
    <col min="1" max="1" width="32.28515625" customWidth="1"/>
  </cols>
  <sheetData>
    <row r="1" spans="1:11" x14ac:dyDescent="0.25">
      <c r="A1" s="5" t="s">
        <v>11</v>
      </c>
      <c r="B1" t="s">
        <v>12</v>
      </c>
      <c r="C1" t="s">
        <v>163</v>
      </c>
      <c r="D1" t="s">
        <v>164</v>
      </c>
      <c r="E1" t="s">
        <v>15</v>
      </c>
      <c r="F1" t="s">
        <v>16</v>
      </c>
      <c r="I1" s="5" t="s">
        <v>3</v>
      </c>
      <c r="J1" t="s">
        <v>4</v>
      </c>
      <c r="K1" t="s">
        <v>146</v>
      </c>
    </row>
    <row r="2" spans="1:11" x14ac:dyDescent="0.25">
      <c r="A2" s="5" t="s">
        <v>890</v>
      </c>
      <c r="B2">
        <v>0</v>
      </c>
      <c r="C2">
        <v>0</v>
      </c>
      <c r="D2">
        <v>31138660.987218</v>
      </c>
      <c r="E2">
        <v>7400000</v>
      </c>
      <c r="F2">
        <f>C2</f>
        <v>0</v>
      </c>
      <c r="I2" s="5" t="s">
        <v>5</v>
      </c>
      <c r="J2">
        <v>4126.0014630184696</v>
      </c>
      <c r="K2">
        <v>92992.229000000007</v>
      </c>
    </row>
    <row r="3" spans="1:11" x14ac:dyDescent="0.25">
      <c r="A3" s="5" t="s">
        <v>940</v>
      </c>
      <c r="B3">
        <v>0</v>
      </c>
      <c r="C3">
        <v>0</v>
      </c>
      <c r="D3">
        <v>74741876.320149407</v>
      </c>
      <c r="E3">
        <v>17760000</v>
      </c>
      <c r="F3">
        <f>F2+C3</f>
        <v>0</v>
      </c>
      <c r="I3" s="5" t="s">
        <v>6</v>
      </c>
      <c r="J3">
        <v>8252.0029260369502</v>
      </c>
      <c r="K3">
        <v>77407.78</v>
      </c>
    </row>
    <row r="4" spans="1:11" x14ac:dyDescent="0.25">
      <c r="A4" s="5" t="s">
        <v>941</v>
      </c>
      <c r="B4">
        <v>0</v>
      </c>
      <c r="C4">
        <v>0</v>
      </c>
      <c r="D4">
        <v>105897138.150397</v>
      </c>
      <c r="E4">
        <v>25160000</v>
      </c>
      <c r="F4">
        <f t="shared" ref="F4:F60" si="0">F3+C4</f>
        <v>0</v>
      </c>
      <c r="I4" s="5" t="s">
        <v>7</v>
      </c>
      <c r="J4">
        <v>18725.698947545301</v>
      </c>
      <c r="K4">
        <v>57858.095999999998</v>
      </c>
    </row>
    <row r="5" spans="1:11" x14ac:dyDescent="0.25">
      <c r="A5" s="5" t="s">
        <v>1057</v>
      </c>
      <c r="B5">
        <v>0</v>
      </c>
      <c r="C5">
        <v>0</v>
      </c>
      <c r="D5">
        <v>74759920.775886998</v>
      </c>
      <c r="E5">
        <v>17760000</v>
      </c>
      <c r="F5">
        <f t="shared" si="0"/>
        <v>0</v>
      </c>
      <c r="I5" s="5" t="s">
        <v>8</v>
      </c>
      <c r="J5">
        <v>21582.1614988658</v>
      </c>
      <c r="K5">
        <v>38912.578000000001</v>
      </c>
    </row>
    <row r="6" spans="1:11" x14ac:dyDescent="0.25">
      <c r="A6" s="5" t="s">
        <v>1058</v>
      </c>
      <c r="B6">
        <v>0</v>
      </c>
      <c r="C6">
        <v>0</v>
      </c>
      <c r="D6">
        <v>80923794.815657601</v>
      </c>
      <c r="E6">
        <v>16500000</v>
      </c>
      <c r="F6">
        <f t="shared" si="0"/>
        <v>0</v>
      </c>
      <c r="I6" s="5" t="s">
        <v>9</v>
      </c>
      <c r="J6">
        <v>28247.240785280301</v>
      </c>
      <c r="K6">
        <v>29820.522000000001</v>
      </c>
    </row>
    <row r="7" spans="1:11" x14ac:dyDescent="0.25">
      <c r="A7" s="5" t="s">
        <v>1059</v>
      </c>
      <c r="B7">
        <v>0</v>
      </c>
      <c r="C7">
        <v>0</v>
      </c>
      <c r="D7">
        <v>275413865.00822997</v>
      </c>
      <c r="E7">
        <v>24117300</v>
      </c>
      <c r="F7">
        <f t="shared" si="0"/>
        <v>0</v>
      </c>
    </row>
    <row r="8" spans="1:11" x14ac:dyDescent="0.25">
      <c r="A8" s="5" t="s">
        <v>1063</v>
      </c>
      <c r="B8">
        <v>0</v>
      </c>
      <c r="C8">
        <v>0</v>
      </c>
      <c r="D8">
        <v>161893854.849893</v>
      </c>
      <c r="E8">
        <v>33000000</v>
      </c>
      <c r="F8">
        <f t="shared" si="0"/>
        <v>0</v>
      </c>
      <c r="I8" s="5" t="s">
        <v>1071</v>
      </c>
    </row>
    <row r="9" spans="1:11" x14ac:dyDescent="0.25">
      <c r="A9" s="5" t="s">
        <v>902</v>
      </c>
      <c r="B9">
        <v>0</v>
      </c>
      <c r="C9">
        <v>1840</v>
      </c>
      <c r="D9">
        <v>65499283.185567498</v>
      </c>
      <c r="E9">
        <v>55294000</v>
      </c>
      <c r="F9">
        <f t="shared" si="0"/>
        <v>1840</v>
      </c>
      <c r="I9" s="5" t="s">
        <v>1072</v>
      </c>
    </row>
    <row r="10" spans="1:11" x14ac:dyDescent="0.25">
      <c r="A10" s="5" t="s">
        <v>903</v>
      </c>
      <c r="B10">
        <v>0</v>
      </c>
      <c r="C10">
        <v>320</v>
      </c>
      <c r="D10">
        <v>123240692.617035</v>
      </c>
      <c r="E10">
        <v>44466520</v>
      </c>
      <c r="F10">
        <f t="shared" si="0"/>
        <v>2160</v>
      </c>
    </row>
    <row r="11" spans="1:11" x14ac:dyDescent="0.25">
      <c r="A11" s="5" t="s">
        <v>38</v>
      </c>
      <c r="B11">
        <v>0</v>
      </c>
      <c r="C11">
        <v>0</v>
      </c>
      <c r="D11">
        <v>93171206.700726002</v>
      </c>
      <c r="E11">
        <v>22200000</v>
      </c>
      <c r="F11">
        <f t="shared" si="0"/>
        <v>2160</v>
      </c>
    </row>
    <row r="12" spans="1:11" x14ac:dyDescent="0.25">
      <c r="A12" s="5" t="s">
        <v>39</v>
      </c>
      <c r="B12">
        <v>0</v>
      </c>
      <c r="C12">
        <v>0</v>
      </c>
      <c r="D12">
        <v>93192109.361352801</v>
      </c>
      <c r="E12">
        <v>22200000</v>
      </c>
      <c r="F12">
        <f t="shared" si="0"/>
        <v>2160</v>
      </c>
    </row>
    <row r="13" spans="1:11" x14ac:dyDescent="0.25">
      <c r="A13" s="5" t="s">
        <v>40</v>
      </c>
      <c r="B13">
        <v>0</v>
      </c>
      <c r="C13">
        <v>0</v>
      </c>
      <c r="D13">
        <v>93202968.973759994</v>
      </c>
      <c r="E13">
        <v>22200000</v>
      </c>
      <c r="F13">
        <f t="shared" si="0"/>
        <v>2160</v>
      </c>
    </row>
    <row r="14" spans="1:11" x14ac:dyDescent="0.25">
      <c r="A14" s="5" t="s">
        <v>41</v>
      </c>
      <c r="B14">
        <v>0</v>
      </c>
      <c r="C14">
        <v>0</v>
      </c>
      <c r="D14">
        <v>93214576.575522199</v>
      </c>
      <c r="E14">
        <v>22200000</v>
      </c>
      <c r="F14">
        <f t="shared" si="0"/>
        <v>2160</v>
      </c>
    </row>
    <row r="15" spans="1:11" x14ac:dyDescent="0.25">
      <c r="A15" s="5" t="s">
        <v>42</v>
      </c>
      <c r="B15">
        <v>0</v>
      </c>
      <c r="C15">
        <v>0</v>
      </c>
      <c r="D15">
        <v>93226437.703814402</v>
      </c>
      <c r="E15">
        <v>22200000</v>
      </c>
      <c r="F15">
        <f t="shared" si="0"/>
        <v>2160</v>
      </c>
    </row>
    <row r="16" spans="1:11" x14ac:dyDescent="0.25">
      <c r="A16" s="5" t="s">
        <v>904</v>
      </c>
      <c r="B16">
        <v>0</v>
      </c>
      <c r="C16">
        <v>0</v>
      </c>
      <c r="D16">
        <v>93238626.412781894</v>
      </c>
      <c r="E16">
        <v>22200000</v>
      </c>
      <c r="F16">
        <f t="shared" si="0"/>
        <v>2160</v>
      </c>
    </row>
    <row r="17" spans="1:6" x14ac:dyDescent="0.25">
      <c r="A17" s="5" t="s">
        <v>905</v>
      </c>
      <c r="B17">
        <v>0</v>
      </c>
      <c r="C17">
        <v>0</v>
      </c>
      <c r="D17">
        <v>93250812.334008902</v>
      </c>
      <c r="E17">
        <v>22200000</v>
      </c>
      <c r="F17">
        <f t="shared" si="0"/>
        <v>2160</v>
      </c>
    </row>
    <row r="18" spans="1:6" x14ac:dyDescent="0.25">
      <c r="A18" s="5" t="s">
        <v>906</v>
      </c>
      <c r="B18">
        <v>0</v>
      </c>
      <c r="C18">
        <v>0</v>
      </c>
      <c r="D18">
        <v>93262996.5169577</v>
      </c>
      <c r="E18">
        <v>22200000</v>
      </c>
      <c r="F18">
        <f t="shared" si="0"/>
        <v>2160</v>
      </c>
    </row>
    <row r="19" spans="1:6" x14ac:dyDescent="0.25">
      <c r="A19" s="5" t="s">
        <v>907</v>
      </c>
      <c r="B19">
        <v>0</v>
      </c>
      <c r="C19">
        <v>0</v>
      </c>
      <c r="D19">
        <v>124366826.776107</v>
      </c>
      <c r="E19">
        <v>29600000</v>
      </c>
      <c r="F19">
        <f t="shared" si="0"/>
        <v>2160</v>
      </c>
    </row>
    <row r="20" spans="1:6" x14ac:dyDescent="0.25">
      <c r="A20" s="5" t="s">
        <v>908</v>
      </c>
      <c r="B20">
        <v>0</v>
      </c>
      <c r="C20">
        <v>0</v>
      </c>
      <c r="D20">
        <v>124382911.10794599</v>
      </c>
      <c r="E20">
        <v>29600000</v>
      </c>
      <c r="F20">
        <f t="shared" si="0"/>
        <v>2160</v>
      </c>
    </row>
    <row r="21" spans="1:6" x14ac:dyDescent="0.25">
      <c r="A21" s="5" t="s">
        <v>909</v>
      </c>
      <c r="B21">
        <v>0</v>
      </c>
      <c r="C21">
        <v>0</v>
      </c>
      <c r="D21">
        <v>124398915.41823301</v>
      </c>
      <c r="E21">
        <v>29600000</v>
      </c>
      <c r="F21">
        <f t="shared" si="0"/>
        <v>2160</v>
      </c>
    </row>
    <row r="22" spans="1:6" x14ac:dyDescent="0.25">
      <c r="A22" s="5" t="s">
        <v>910</v>
      </c>
      <c r="B22">
        <v>0</v>
      </c>
      <c r="C22">
        <v>0</v>
      </c>
      <c r="D22">
        <v>124414840.105085</v>
      </c>
      <c r="E22">
        <v>29600000</v>
      </c>
      <c r="F22">
        <f t="shared" si="0"/>
        <v>2160</v>
      </c>
    </row>
    <row r="23" spans="1:6" x14ac:dyDescent="0.25">
      <c r="A23" s="5" t="s">
        <v>911</v>
      </c>
      <c r="B23">
        <v>0</v>
      </c>
      <c r="C23">
        <v>0</v>
      </c>
      <c r="D23">
        <v>124430685.56464</v>
      </c>
      <c r="E23">
        <v>29600000</v>
      </c>
      <c r="F23">
        <f t="shared" si="0"/>
        <v>2160</v>
      </c>
    </row>
    <row r="24" spans="1:6" x14ac:dyDescent="0.25">
      <c r="A24" s="5" t="s">
        <v>912</v>
      </c>
      <c r="B24">
        <v>0</v>
      </c>
      <c r="C24">
        <v>0</v>
      </c>
      <c r="D24">
        <v>124446452.191063</v>
      </c>
      <c r="E24">
        <v>29600000</v>
      </c>
      <c r="F24">
        <f t="shared" si="0"/>
        <v>2160</v>
      </c>
    </row>
    <row r="25" spans="1:6" x14ac:dyDescent="0.25">
      <c r="A25" s="5" t="s">
        <v>913</v>
      </c>
      <c r="B25">
        <v>0</v>
      </c>
      <c r="C25">
        <v>0</v>
      </c>
      <c r="D25">
        <v>124462140.37655801</v>
      </c>
      <c r="E25">
        <v>29600000</v>
      </c>
      <c r="F25">
        <f t="shared" si="0"/>
        <v>2160</v>
      </c>
    </row>
    <row r="26" spans="1:6" x14ac:dyDescent="0.25">
      <c r="A26" s="5" t="s">
        <v>914</v>
      </c>
      <c r="B26">
        <v>0</v>
      </c>
      <c r="C26">
        <v>0</v>
      </c>
      <c r="D26">
        <v>124477750.511379</v>
      </c>
      <c r="E26">
        <v>29600000</v>
      </c>
      <c r="F26">
        <f t="shared" si="0"/>
        <v>2160</v>
      </c>
    </row>
    <row r="27" spans="1:6" x14ac:dyDescent="0.25">
      <c r="A27" s="5" t="s">
        <v>915</v>
      </c>
      <c r="B27">
        <v>0</v>
      </c>
      <c r="C27">
        <v>0</v>
      </c>
      <c r="D27">
        <v>124493282.98383801</v>
      </c>
      <c r="E27">
        <v>29600000</v>
      </c>
      <c r="F27">
        <f t="shared" si="0"/>
        <v>2160</v>
      </c>
    </row>
    <row r="28" spans="1:6" x14ac:dyDescent="0.25">
      <c r="A28" s="5" t="s">
        <v>916</v>
      </c>
      <c r="B28">
        <v>0</v>
      </c>
      <c r="C28">
        <v>0</v>
      </c>
      <c r="D28">
        <v>124508738.180315</v>
      </c>
      <c r="E28">
        <v>29600000</v>
      </c>
      <c r="F28">
        <f t="shared" si="0"/>
        <v>2160</v>
      </c>
    </row>
    <row r="29" spans="1:6" x14ac:dyDescent="0.25">
      <c r="A29" s="5" t="s">
        <v>918</v>
      </c>
      <c r="B29">
        <v>0</v>
      </c>
      <c r="C29">
        <v>0</v>
      </c>
      <c r="D29">
        <v>484473596.53639001</v>
      </c>
      <c r="E29">
        <v>99000000</v>
      </c>
      <c r="F29">
        <f t="shared" si="0"/>
        <v>2160</v>
      </c>
    </row>
    <row r="30" spans="1:6" x14ac:dyDescent="0.25">
      <c r="A30" s="5" t="s">
        <v>919</v>
      </c>
      <c r="B30">
        <v>0</v>
      </c>
      <c r="C30">
        <v>0</v>
      </c>
      <c r="D30">
        <v>484657378.99338502</v>
      </c>
      <c r="E30">
        <v>99000000</v>
      </c>
      <c r="F30">
        <f t="shared" si="0"/>
        <v>2160</v>
      </c>
    </row>
    <row r="31" spans="1:6" x14ac:dyDescent="0.25">
      <c r="A31" s="5" t="s">
        <v>920</v>
      </c>
      <c r="B31">
        <v>0</v>
      </c>
      <c r="C31">
        <v>0</v>
      </c>
      <c r="D31">
        <v>484768652.26089102</v>
      </c>
      <c r="E31">
        <v>99000000</v>
      </c>
      <c r="F31">
        <f t="shared" si="0"/>
        <v>2160</v>
      </c>
    </row>
    <row r="32" spans="1:6" x14ac:dyDescent="0.25">
      <c r="A32" s="5" t="s">
        <v>921</v>
      </c>
      <c r="B32">
        <v>0</v>
      </c>
      <c r="C32">
        <v>0</v>
      </c>
      <c r="D32">
        <v>484844555.13098502</v>
      </c>
      <c r="E32">
        <v>99000000</v>
      </c>
      <c r="F32">
        <f t="shared" si="0"/>
        <v>2160</v>
      </c>
    </row>
    <row r="33" spans="1:6" x14ac:dyDescent="0.25">
      <c r="A33" s="5" t="s">
        <v>922</v>
      </c>
      <c r="B33">
        <v>0</v>
      </c>
      <c r="C33">
        <v>0</v>
      </c>
      <c r="D33">
        <v>484920996.64938998</v>
      </c>
      <c r="E33">
        <v>99000000</v>
      </c>
      <c r="F33">
        <f t="shared" si="0"/>
        <v>2160</v>
      </c>
    </row>
    <row r="34" spans="1:6" x14ac:dyDescent="0.25">
      <c r="A34" s="5" t="s">
        <v>923</v>
      </c>
      <c r="B34">
        <v>0</v>
      </c>
      <c r="C34">
        <v>0</v>
      </c>
      <c r="D34">
        <v>485072073.847893</v>
      </c>
      <c r="E34">
        <v>99000000</v>
      </c>
      <c r="F34">
        <f t="shared" si="0"/>
        <v>2160</v>
      </c>
    </row>
    <row r="35" spans="1:6" x14ac:dyDescent="0.25">
      <c r="A35" s="5" t="s">
        <v>924</v>
      </c>
      <c r="B35">
        <v>0</v>
      </c>
      <c r="C35">
        <v>0</v>
      </c>
      <c r="D35">
        <v>485146489.67965603</v>
      </c>
      <c r="E35">
        <v>99000000</v>
      </c>
      <c r="F35">
        <f t="shared" si="0"/>
        <v>2160</v>
      </c>
    </row>
    <row r="36" spans="1:6" x14ac:dyDescent="0.25">
      <c r="A36" s="5" t="s">
        <v>925</v>
      </c>
      <c r="B36">
        <v>0</v>
      </c>
      <c r="C36">
        <v>0</v>
      </c>
      <c r="D36">
        <v>485220166.89731097</v>
      </c>
      <c r="E36">
        <v>99000000</v>
      </c>
      <c r="F36">
        <f t="shared" si="0"/>
        <v>2160</v>
      </c>
    </row>
    <row r="37" spans="1:6" x14ac:dyDescent="0.25">
      <c r="A37" s="5" t="s">
        <v>926</v>
      </c>
      <c r="B37">
        <v>0</v>
      </c>
      <c r="C37">
        <v>0</v>
      </c>
      <c r="D37">
        <v>485293112.831972</v>
      </c>
      <c r="E37">
        <v>99000000</v>
      </c>
      <c r="F37">
        <f t="shared" si="0"/>
        <v>2160</v>
      </c>
    </row>
    <row r="38" spans="1:6" x14ac:dyDescent="0.25">
      <c r="A38" s="5" t="s">
        <v>927</v>
      </c>
      <c r="B38">
        <v>0</v>
      </c>
      <c r="C38">
        <v>0</v>
      </c>
      <c r="D38">
        <v>647105751.78564596</v>
      </c>
      <c r="E38">
        <v>132000000</v>
      </c>
      <c r="F38">
        <f t="shared" si="0"/>
        <v>2160</v>
      </c>
    </row>
    <row r="39" spans="1:6" x14ac:dyDescent="0.25">
      <c r="A39" s="5" t="s">
        <v>928</v>
      </c>
      <c r="B39">
        <v>0</v>
      </c>
      <c r="C39">
        <v>0</v>
      </c>
      <c r="D39">
        <v>647153779.65597904</v>
      </c>
      <c r="E39">
        <v>132000000</v>
      </c>
      <c r="F39">
        <f t="shared" si="0"/>
        <v>2160</v>
      </c>
    </row>
    <row r="40" spans="1:6" x14ac:dyDescent="0.25">
      <c r="A40" s="5" t="s">
        <v>930</v>
      </c>
      <c r="B40">
        <v>0</v>
      </c>
      <c r="C40">
        <v>0</v>
      </c>
      <c r="D40">
        <v>328205099.08397198</v>
      </c>
      <c r="E40">
        <v>28940760</v>
      </c>
      <c r="F40">
        <f t="shared" si="0"/>
        <v>2160</v>
      </c>
    </row>
    <row r="41" spans="1:6" x14ac:dyDescent="0.25">
      <c r="A41" s="5" t="s">
        <v>931</v>
      </c>
      <c r="B41">
        <v>0</v>
      </c>
      <c r="C41">
        <v>0</v>
      </c>
      <c r="D41">
        <v>328772906.89440501</v>
      </c>
      <c r="E41">
        <v>28940760</v>
      </c>
      <c r="F41">
        <f t="shared" si="0"/>
        <v>2160</v>
      </c>
    </row>
    <row r="42" spans="1:6" x14ac:dyDescent="0.25">
      <c r="A42" s="5" t="s">
        <v>932</v>
      </c>
      <c r="B42">
        <v>0</v>
      </c>
      <c r="C42">
        <v>0</v>
      </c>
      <c r="D42">
        <v>329603157.56597102</v>
      </c>
      <c r="E42">
        <v>28940760</v>
      </c>
      <c r="F42">
        <f t="shared" si="0"/>
        <v>2160</v>
      </c>
    </row>
    <row r="43" spans="1:6" x14ac:dyDescent="0.25">
      <c r="A43" s="5" t="s">
        <v>933</v>
      </c>
      <c r="B43">
        <v>0</v>
      </c>
      <c r="C43">
        <v>0</v>
      </c>
      <c r="D43">
        <v>330053365.61562699</v>
      </c>
      <c r="E43">
        <v>28940760</v>
      </c>
      <c r="F43">
        <f t="shared" si="0"/>
        <v>2160</v>
      </c>
    </row>
    <row r="44" spans="1:6" x14ac:dyDescent="0.25">
      <c r="A44" s="5" t="s">
        <v>936</v>
      </c>
      <c r="B44">
        <v>0</v>
      </c>
      <c r="C44">
        <v>0</v>
      </c>
      <c r="D44">
        <v>53930540.363986701</v>
      </c>
      <c r="E44">
        <v>1140000</v>
      </c>
      <c r="F44">
        <f t="shared" si="0"/>
        <v>2160</v>
      </c>
    </row>
    <row r="45" spans="1:6" x14ac:dyDescent="0.25">
      <c r="A45" s="5" t="s">
        <v>937</v>
      </c>
      <c r="B45">
        <v>0</v>
      </c>
      <c r="C45">
        <v>0</v>
      </c>
      <c r="D45">
        <v>53930463.413919002</v>
      </c>
      <c r="E45">
        <v>1140000</v>
      </c>
      <c r="F45">
        <f t="shared" si="0"/>
        <v>2160</v>
      </c>
    </row>
    <row r="46" spans="1:6" x14ac:dyDescent="0.25">
      <c r="A46" s="5" t="s">
        <v>938</v>
      </c>
      <c r="B46">
        <v>0</v>
      </c>
      <c r="C46">
        <v>0</v>
      </c>
      <c r="D46">
        <v>53928001.052278303</v>
      </c>
      <c r="E46">
        <v>1140000</v>
      </c>
      <c r="F46">
        <f t="shared" si="0"/>
        <v>2160</v>
      </c>
    </row>
    <row r="47" spans="1:6" x14ac:dyDescent="0.25">
      <c r="A47" s="5" t="s">
        <v>939</v>
      </c>
      <c r="B47">
        <v>0</v>
      </c>
      <c r="C47">
        <v>0</v>
      </c>
      <c r="D47">
        <v>53910210.863196701</v>
      </c>
      <c r="E47">
        <v>1140000</v>
      </c>
      <c r="F47">
        <f t="shared" si="0"/>
        <v>2160</v>
      </c>
    </row>
    <row r="48" spans="1:6" x14ac:dyDescent="0.25">
      <c r="A48" s="5" t="s">
        <v>1078</v>
      </c>
      <c r="B48">
        <v>0</v>
      </c>
      <c r="C48">
        <v>0</v>
      </c>
      <c r="D48">
        <v>80946927.424946904</v>
      </c>
      <c r="E48">
        <v>16500000</v>
      </c>
      <c r="F48">
        <f t="shared" si="0"/>
        <v>2160</v>
      </c>
    </row>
    <row r="49" spans="1:6" x14ac:dyDescent="0.25">
      <c r="A49" s="5" t="s">
        <v>1074</v>
      </c>
      <c r="B49">
        <v>6906.9148497578599</v>
      </c>
      <c r="C49">
        <v>920</v>
      </c>
      <c r="D49">
        <v>1538586.13994084</v>
      </c>
      <c r="E49">
        <v>7892947.8017180804</v>
      </c>
      <c r="F49">
        <f t="shared" si="0"/>
        <v>3080</v>
      </c>
    </row>
    <row r="50" spans="1:6" x14ac:dyDescent="0.25">
      <c r="A50" s="5" t="s">
        <v>1073</v>
      </c>
      <c r="B50">
        <v>6922.8479777469702</v>
      </c>
      <c r="C50">
        <v>1840</v>
      </c>
      <c r="D50">
        <v>3047855.3243817198</v>
      </c>
      <c r="E50">
        <v>15785895.603436099</v>
      </c>
      <c r="F50">
        <f t="shared" si="0"/>
        <v>4920</v>
      </c>
    </row>
    <row r="51" spans="1:6" x14ac:dyDescent="0.25">
      <c r="A51" s="5" t="s">
        <v>901</v>
      </c>
      <c r="B51">
        <v>7017.4655160666598</v>
      </c>
      <c r="C51">
        <v>1840</v>
      </c>
      <c r="D51">
        <v>2873759.0538734901</v>
      </c>
      <c r="E51">
        <v>15785895.603436099</v>
      </c>
      <c r="F51">
        <f t="shared" si="0"/>
        <v>6760</v>
      </c>
    </row>
    <row r="52" spans="1:6" x14ac:dyDescent="0.25">
      <c r="A52" s="5" t="s">
        <v>900</v>
      </c>
      <c r="B52">
        <v>7035.3513949274502</v>
      </c>
      <c r="C52">
        <v>1840</v>
      </c>
      <c r="D52">
        <v>2840849.0367696499</v>
      </c>
      <c r="E52">
        <v>15785895.603436099</v>
      </c>
      <c r="F52">
        <f t="shared" si="0"/>
        <v>8600</v>
      </c>
    </row>
    <row r="53" spans="1:6" x14ac:dyDescent="0.25">
      <c r="A53" s="5" t="s">
        <v>899</v>
      </c>
      <c r="B53">
        <v>7047.4872092538299</v>
      </c>
      <c r="C53">
        <v>1840</v>
      </c>
      <c r="D53">
        <v>2818519.1384091</v>
      </c>
      <c r="E53">
        <v>15785895.603436099</v>
      </c>
      <c r="F53">
        <f t="shared" si="0"/>
        <v>10440</v>
      </c>
    </row>
    <row r="54" spans="1:6" x14ac:dyDescent="0.25">
      <c r="A54" s="5" t="s">
        <v>898</v>
      </c>
      <c r="B54">
        <v>7059.2703620198299</v>
      </c>
      <c r="C54">
        <v>1840</v>
      </c>
      <c r="D54">
        <v>2796838.1373196598</v>
      </c>
      <c r="E54">
        <v>15785895.603436099</v>
      </c>
      <c r="F54">
        <f t="shared" si="0"/>
        <v>12280</v>
      </c>
    </row>
    <row r="55" spans="1:6" x14ac:dyDescent="0.25">
      <c r="A55" s="5" t="s">
        <v>897</v>
      </c>
      <c r="B55">
        <v>7065.8487939165898</v>
      </c>
      <c r="C55">
        <v>1840</v>
      </c>
      <c r="D55">
        <v>2784733.8226296199</v>
      </c>
      <c r="E55">
        <v>15785895.603436099</v>
      </c>
      <c r="F55">
        <f t="shared" si="0"/>
        <v>14120</v>
      </c>
    </row>
    <row r="56" spans="1:6" x14ac:dyDescent="0.25">
      <c r="A56" s="5" t="s">
        <v>896</v>
      </c>
      <c r="B56">
        <v>7068.6239014822704</v>
      </c>
      <c r="C56">
        <v>1840</v>
      </c>
      <c r="D56">
        <v>2779627.6247087801</v>
      </c>
      <c r="E56">
        <v>15785895.603436099</v>
      </c>
      <c r="F56">
        <f t="shared" si="0"/>
        <v>15960</v>
      </c>
    </row>
    <row r="57" spans="1:6" x14ac:dyDescent="0.25">
      <c r="A57" s="5" t="s">
        <v>1075</v>
      </c>
      <c r="B57">
        <v>39421.152846307697</v>
      </c>
      <c r="C57">
        <v>920</v>
      </c>
      <c r="D57">
        <v>1555015.8399408599</v>
      </c>
      <c r="E57">
        <v>7892947.8017180804</v>
      </c>
      <c r="F57">
        <f t="shared" si="0"/>
        <v>16880</v>
      </c>
    </row>
    <row r="58" spans="1:6" x14ac:dyDescent="0.25">
      <c r="A58" s="5" t="s">
        <v>1076</v>
      </c>
      <c r="B58">
        <v>39421.152846307697</v>
      </c>
      <c r="C58">
        <v>920</v>
      </c>
      <c r="D58">
        <v>1555015.8399408699</v>
      </c>
      <c r="E58">
        <v>7892947.8017180804</v>
      </c>
      <c r="F58">
        <f t="shared" si="0"/>
        <v>17800</v>
      </c>
    </row>
    <row r="59" spans="1:6" x14ac:dyDescent="0.25">
      <c r="A59" s="5" t="s">
        <v>1077</v>
      </c>
      <c r="B59">
        <v>39421.152846307697</v>
      </c>
      <c r="C59">
        <v>920</v>
      </c>
      <c r="D59">
        <v>1555015.8399408399</v>
      </c>
      <c r="E59">
        <v>7892947.8017180804</v>
      </c>
      <c r="F59">
        <f t="shared" si="0"/>
        <v>18720</v>
      </c>
    </row>
    <row r="60" spans="1:6" x14ac:dyDescent="0.25">
      <c r="A60" s="5" t="s">
        <v>934</v>
      </c>
      <c r="B60">
        <v>64883.2867176082</v>
      </c>
      <c r="C60">
        <v>0.93</v>
      </c>
      <c r="D60">
        <v>1334.5433526243</v>
      </c>
      <c r="E60">
        <v>61676</v>
      </c>
      <c r="F60">
        <f t="shared" si="0"/>
        <v>18720.93</v>
      </c>
    </row>
    <row r="61" spans="1:6" x14ac:dyDescent="0.25">
      <c r="A61" s="5"/>
    </row>
    <row r="62" spans="1:6" x14ac:dyDescent="0.25">
      <c r="A62" s="5"/>
    </row>
    <row r="63" spans="1:6" x14ac:dyDescent="0.25">
      <c r="A63" s="5"/>
    </row>
    <row r="64" spans="1:6" x14ac:dyDescent="0.25">
      <c r="A64" s="5"/>
    </row>
    <row r="65" spans="1:1" x14ac:dyDescent="0.25">
      <c r="A65" s="5"/>
    </row>
  </sheetData>
  <autoFilter ref="A1:F1" xr:uid="{B35F5B0F-09B2-469A-AD00-9FAE05C40A03}">
    <sortState xmlns:xlrd2="http://schemas.microsoft.com/office/spreadsheetml/2017/richdata2" ref="A2:F65">
      <sortCondition ref="B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workbookViewId="0">
      <selection activeCell="O12" sqref="N12:O12"/>
    </sheetView>
  </sheetViews>
  <sheetFormatPr defaultRowHeight="15" x14ac:dyDescent="0.25"/>
  <cols>
    <col min="5" max="5" width="11.140625" style="1" bestFit="1" customWidth="1"/>
  </cols>
  <sheetData>
    <row r="1" spans="2:10" x14ac:dyDescent="0.25">
      <c r="B1" t="s">
        <v>0</v>
      </c>
      <c r="C1" t="s">
        <v>1</v>
      </c>
      <c r="E1" t="s">
        <v>2</v>
      </c>
    </row>
    <row r="2" spans="2:10" x14ac:dyDescent="0.25">
      <c r="B2">
        <v>3</v>
      </c>
      <c r="C2">
        <v>20000</v>
      </c>
      <c r="D2">
        <f>1-SUM(D3:D6)</f>
        <v>0.6</v>
      </c>
      <c r="E2">
        <f t="shared" ref="E2:E4" si="0">E3/2</f>
        <v>18.75</v>
      </c>
      <c r="F2">
        <f>(E2-B2)</f>
        <v>15.75</v>
      </c>
      <c r="G2">
        <f>F2/10</f>
        <v>1.575</v>
      </c>
      <c r="H2">
        <f>ROUND(G2,0)</f>
        <v>2</v>
      </c>
    </row>
    <row r="3" spans="2:10" x14ac:dyDescent="0.25">
      <c r="B3">
        <v>6</v>
      </c>
      <c r="C3">
        <v>8000</v>
      </c>
      <c r="D3">
        <v>0.1</v>
      </c>
      <c r="E3">
        <f t="shared" si="0"/>
        <v>37.5</v>
      </c>
      <c r="F3">
        <f t="shared" ref="F3:F10" si="1">(E3-B3)/B3</f>
        <v>5.25</v>
      </c>
      <c r="G3">
        <f t="shared" ref="G3:G11" si="2">F3/10</f>
        <v>0.52500000000000002</v>
      </c>
      <c r="H3">
        <f t="shared" ref="H3:H11" si="3">ROUND(G3,0)</f>
        <v>1</v>
      </c>
    </row>
    <row r="4" spans="2:10" x14ac:dyDescent="0.25">
      <c r="B4">
        <v>10</v>
      </c>
      <c r="C4">
        <v>4000</v>
      </c>
      <c r="D4">
        <v>0.1</v>
      </c>
      <c r="E4">
        <f t="shared" si="0"/>
        <v>75</v>
      </c>
      <c r="F4">
        <f t="shared" si="1"/>
        <v>6.5</v>
      </c>
      <c r="G4">
        <f t="shared" si="2"/>
        <v>0.65</v>
      </c>
      <c r="H4">
        <f t="shared" si="3"/>
        <v>1</v>
      </c>
    </row>
    <row r="5" spans="2:10" x14ac:dyDescent="0.25">
      <c r="B5">
        <v>20</v>
      </c>
      <c r="C5">
        <v>1600</v>
      </c>
      <c r="D5">
        <v>0.1</v>
      </c>
      <c r="E5">
        <f>E6/2</f>
        <v>150</v>
      </c>
      <c r="F5">
        <f t="shared" si="1"/>
        <v>6.5</v>
      </c>
      <c r="G5">
        <f t="shared" si="2"/>
        <v>0.65</v>
      </c>
      <c r="H5">
        <f t="shared" si="3"/>
        <v>1</v>
      </c>
    </row>
    <row r="6" spans="2:10" x14ac:dyDescent="0.25">
      <c r="B6">
        <v>30</v>
      </c>
      <c r="C6">
        <v>1000</v>
      </c>
      <c r="D6">
        <v>0.1</v>
      </c>
      <c r="E6">
        <v>300</v>
      </c>
      <c r="F6">
        <f t="shared" si="1"/>
        <v>9</v>
      </c>
      <c r="G6">
        <f t="shared" si="2"/>
        <v>0.9</v>
      </c>
      <c r="H6">
        <f t="shared" si="3"/>
        <v>1</v>
      </c>
    </row>
    <row r="7" spans="2:10" x14ac:dyDescent="0.25">
      <c r="B7">
        <v>3</v>
      </c>
      <c r="C7">
        <v>20000</v>
      </c>
      <c r="D7">
        <f>1-SUM(D8:D13)</f>
        <v>0.6</v>
      </c>
      <c r="E7">
        <v>0</v>
      </c>
      <c r="F7">
        <f>(E7-B7)/B7</f>
        <v>-1</v>
      </c>
      <c r="G7">
        <f>F7/10</f>
        <v>-0.1</v>
      </c>
      <c r="H7">
        <f>ROUND(G7,0)</f>
        <v>0</v>
      </c>
      <c r="J7">
        <f>G7*10</f>
        <v>-1</v>
      </c>
    </row>
    <row r="8" spans="2:10" x14ac:dyDescent="0.25">
      <c r="B8">
        <v>6</v>
      </c>
      <c r="C8">
        <v>8000</v>
      </c>
      <c r="D8">
        <v>0.1</v>
      </c>
      <c r="E8">
        <v>0</v>
      </c>
      <c r="F8">
        <f t="shared" si="1"/>
        <v>-1</v>
      </c>
      <c r="G8">
        <f t="shared" si="2"/>
        <v>-0.1</v>
      </c>
      <c r="H8">
        <f t="shared" si="3"/>
        <v>0</v>
      </c>
    </row>
    <row r="9" spans="2:10" x14ac:dyDescent="0.25">
      <c r="B9">
        <v>10</v>
      </c>
      <c r="C9">
        <v>4000</v>
      </c>
      <c r="D9">
        <v>0.1</v>
      </c>
      <c r="E9">
        <v>0</v>
      </c>
      <c r="F9">
        <f t="shared" si="1"/>
        <v>-1</v>
      </c>
      <c r="G9">
        <f t="shared" si="2"/>
        <v>-0.1</v>
      </c>
      <c r="H9">
        <f t="shared" si="3"/>
        <v>0</v>
      </c>
    </row>
    <row r="10" spans="2:10" x14ac:dyDescent="0.25">
      <c r="B10">
        <v>20</v>
      </c>
      <c r="C10">
        <v>1600</v>
      </c>
      <c r="D10">
        <v>0.1</v>
      </c>
      <c r="E10">
        <v>0</v>
      </c>
      <c r="F10">
        <f t="shared" si="1"/>
        <v>-1</v>
      </c>
      <c r="G10">
        <f t="shared" si="2"/>
        <v>-0.1</v>
      </c>
      <c r="H10">
        <f t="shared" si="3"/>
        <v>0</v>
      </c>
    </row>
    <row r="11" spans="2:10" x14ac:dyDescent="0.25">
      <c r="B11">
        <v>30</v>
      </c>
      <c r="C11">
        <v>1000</v>
      </c>
      <c r="D11">
        <v>0.1</v>
      </c>
      <c r="E11">
        <v>0</v>
      </c>
      <c r="F11">
        <f>(E11-B11)/B11</f>
        <v>-1</v>
      </c>
      <c r="G11">
        <f t="shared" si="2"/>
        <v>-0.1</v>
      </c>
      <c r="H11">
        <f t="shared" si="3"/>
        <v>0</v>
      </c>
    </row>
    <row r="12" spans="2:10" x14ac:dyDescent="0.25">
      <c r="E12"/>
    </row>
    <row r="13" spans="2:10" x14ac:dyDescent="0.25">
      <c r="E13"/>
    </row>
    <row r="14" spans="2:10" x14ac:dyDescent="0.25">
      <c r="E1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73897-771B-4E91-80E3-1967A49C147B}">
  <dimension ref="A1:N56"/>
  <sheetViews>
    <sheetView topLeftCell="A16" workbookViewId="0">
      <selection activeCell="R59" sqref="R59"/>
    </sheetView>
  </sheetViews>
  <sheetFormatPr defaultRowHeight="15" x14ac:dyDescent="0.25"/>
  <cols>
    <col min="1" max="1" width="43.7109375" style="5" customWidth="1"/>
    <col min="9" max="9" width="18.85546875" customWidth="1"/>
  </cols>
  <sheetData>
    <row r="1" spans="1:14" x14ac:dyDescent="0.25">
      <c r="A1" s="5" t="s">
        <v>11</v>
      </c>
      <c r="B1" t="s">
        <v>12</v>
      </c>
      <c r="C1" t="s">
        <v>163</v>
      </c>
      <c r="D1" t="s">
        <v>164</v>
      </c>
      <c r="E1" t="s">
        <v>15</v>
      </c>
      <c r="F1" t="s">
        <v>16</v>
      </c>
    </row>
    <row r="2" spans="1:14" x14ac:dyDescent="0.25">
      <c r="A2" s="5" t="s">
        <v>890</v>
      </c>
      <c r="B2">
        <v>0</v>
      </c>
      <c r="C2">
        <v>0</v>
      </c>
      <c r="D2">
        <v>33785771.131910302</v>
      </c>
      <c r="E2">
        <v>7400000</v>
      </c>
      <c r="F2">
        <v>19908039.995194402</v>
      </c>
      <c r="I2" s="5"/>
    </row>
    <row r="3" spans="1:14" x14ac:dyDescent="0.25">
      <c r="A3" s="5" t="s">
        <v>940</v>
      </c>
      <c r="B3">
        <v>0</v>
      </c>
      <c r="C3">
        <v>0</v>
      </c>
      <c r="D3">
        <v>81094986.117164999</v>
      </c>
      <c r="E3">
        <v>17760000</v>
      </c>
      <c r="F3">
        <v>47779295.988466598</v>
      </c>
      <c r="I3" s="5" t="s">
        <v>1079</v>
      </c>
    </row>
    <row r="4" spans="1:14" x14ac:dyDescent="0.25">
      <c r="A4" s="5" t="s">
        <v>941</v>
      </c>
      <c r="B4">
        <v>0</v>
      </c>
      <c r="C4">
        <v>0</v>
      </c>
      <c r="D4">
        <v>114897441.09632</v>
      </c>
      <c r="E4">
        <v>25160000</v>
      </c>
      <c r="F4">
        <v>67687335.983660996</v>
      </c>
      <c r="I4" s="5" t="s">
        <v>1080</v>
      </c>
    </row>
    <row r="5" spans="1:14" x14ac:dyDescent="0.25">
      <c r="A5" s="5" t="s">
        <v>1057</v>
      </c>
      <c r="B5">
        <v>0</v>
      </c>
      <c r="C5">
        <v>0</v>
      </c>
      <c r="D5">
        <v>81113120.7951812</v>
      </c>
      <c r="E5">
        <v>17760000</v>
      </c>
      <c r="F5">
        <v>47779295.988466598</v>
      </c>
      <c r="I5" s="5" t="s">
        <v>1070</v>
      </c>
    </row>
    <row r="6" spans="1:14" x14ac:dyDescent="0.25">
      <c r="A6" s="5" t="s">
        <v>1058</v>
      </c>
      <c r="B6">
        <v>0</v>
      </c>
      <c r="C6">
        <v>0</v>
      </c>
      <c r="D6">
        <v>83075531.0589526</v>
      </c>
      <c r="E6">
        <v>16500000</v>
      </c>
      <c r="F6">
        <v>52864680.703288898</v>
      </c>
      <c r="I6" s="5" t="s">
        <v>1084</v>
      </c>
      <c r="J6" t="s">
        <v>1085</v>
      </c>
      <c r="K6">
        <v>0</v>
      </c>
      <c r="L6">
        <v>9495.0258083738008</v>
      </c>
      <c r="M6">
        <v>570</v>
      </c>
      <c r="N6">
        <v>15102.666841354299</v>
      </c>
    </row>
    <row r="7" spans="1:14" x14ac:dyDescent="0.25">
      <c r="A7" s="5" t="s">
        <v>1059</v>
      </c>
      <c r="B7">
        <v>0</v>
      </c>
      <c r="C7">
        <v>0</v>
      </c>
      <c r="D7">
        <v>283213697.25433397</v>
      </c>
      <c r="E7">
        <v>24117300</v>
      </c>
      <c r="F7">
        <v>140579844.459759</v>
      </c>
      <c r="I7" s="5" t="s">
        <v>1070</v>
      </c>
    </row>
    <row r="8" spans="1:14" x14ac:dyDescent="0.25">
      <c r="A8" s="5" t="s">
        <v>1073</v>
      </c>
      <c r="B8">
        <v>2391.4589318949902</v>
      </c>
      <c r="C8">
        <v>1840</v>
      </c>
      <c r="D8">
        <v>11385611.168749301</v>
      </c>
      <c r="E8">
        <v>15785895.603436099</v>
      </c>
      <c r="F8">
        <v>59859057.282030798</v>
      </c>
      <c r="I8" s="5" t="s">
        <v>1078</v>
      </c>
      <c r="J8">
        <v>0</v>
      </c>
      <c r="K8">
        <v>0</v>
      </c>
      <c r="L8">
        <v>166209.03858048</v>
      </c>
      <c r="M8">
        <v>33000</v>
      </c>
      <c r="N8">
        <v>105729.371992981</v>
      </c>
    </row>
    <row r="9" spans="1:14" x14ac:dyDescent="0.25">
      <c r="A9" s="5" t="s">
        <v>1074</v>
      </c>
      <c r="B9">
        <v>2374.7506954557598</v>
      </c>
      <c r="C9">
        <v>920</v>
      </c>
      <c r="D9">
        <v>5708177.1618987704</v>
      </c>
      <c r="E9">
        <v>7892947.8017180804</v>
      </c>
      <c r="F9">
        <v>29929528.641015399</v>
      </c>
      <c r="I9" s="5" t="s">
        <v>1070</v>
      </c>
    </row>
    <row r="10" spans="1:14" x14ac:dyDescent="0.25">
      <c r="A10" s="5" t="s">
        <v>1062</v>
      </c>
      <c r="B10">
        <v>2520.4331779670902</v>
      </c>
      <c r="C10">
        <v>2760</v>
      </c>
      <c r="D10">
        <v>16722447.833965</v>
      </c>
      <c r="E10">
        <v>23678843.405154198</v>
      </c>
      <c r="F10">
        <v>89788585.923046097</v>
      </c>
      <c r="I10" s="5" t="s">
        <v>1086</v>
      </c>
      <c r="J10">
        <v>51993.404060880297</v>
      </c>
      <c r="K10">
        <v>0.92</v>
      </c>
      <c r="L10">
        <v>38212.164322199897</v>
      </c>
      <c r="M10">
        <v>27647</v>
      </c>
      <c r="N10">
        <v>58399.096058209798</v>
      </c>
    </row>
    <row r="11" spans="1:14" x14ac:dyDescent="0.25">
      <c r="A11" s="5" t="s">
        <v>1063</v>
      </c>
      <c r="B11">
        <v>0</v>
      </c>
      <c r="C11">
        <v>0</v>
      </c>
      <c r="D11">
        <v>166197558.66257599</v>
      </c>
      <c r="E11">
        <v>33000000</v>
      </c>
      <c r="F11">
        <v>105729361.40657701</v>
      </c>
      <c r="I11" s="5" t="s">
        <v>1070</v>
      </c>
    </row>
    <row r="12" spans="1:14" x14ac:dyDescent="0.25">
      <c r="A12" s="5" t="s">
        <v>896</v>
      </c>
      <c r="B12">
        <v>2541.0789108993699</v>
      </c>
      <c r="C12">
        <v>1840</v>
      </c>
      <c r="D12">
        <v>11110310.4073813</v>
      </c>
      <c r="E12">
        <v>15785895.603436099</v>
      </c>
      <c r="F12">
        <v>59859057.282030798</v>
      </c>
      <c r="I12" s="5" t="s">
        <v>1087</v>
      </c>
      <c r="J12">
        <v>0</v>
      </c>
      <c r="K12">
        <v>0</v>
      </c>
      <c r="L12">
        <v>33815.697463455799</v>
      </c>
      <c r="M12">
        <v>7400</v>
      </c>
      <c r="N12">
        <v>19908.0558057116</v>
      </c>
    </row>
    <row r="13" spans="1:14" x14ac:dyDescent="0.25">
      <c r="A13" s="5" t="s">
        <v>897</v>
      </c>
      <c r="B13">
        <v>2540.20259485509</v>
      </c>
      <c r="C13">
        <v>1840</v>
      </c>
      <c r="D13">
        <v>11111922.828902701</v>
      </c>
      <c r="E13">
        <v>15785895.603436099</v>
      </c>
      <c r="F13">
        <v>59859057.282030798</v>
      </c>
      <c r="I13" s="5" t="s">
        <v>1070</v>
      </c>
    </row>
    <row r="14" spans="1:14" x14ac:dyDescent="0.25">
      <c r="A14" s="5" t="s">
        <v>898</v>
      </c>
      <c r="B14">
        <v>2534.6107121918699</v>
      </c>
      <c r="C14">
        <v>1840</v>
      </c>
      <c r="D14">
        <v>11122211.893003101</v>
      </c>
      <c r="E14">
        <v>15785895.603436099</v>
      </c>
      <c r="F14">
        <v>59859057.282030798</v>
      </c>
      <c r="I14" s="5" t="s">
        <v>1088</v>
      </c>
      <c r="J14">
        <v>237735.06678542</v>
      </c>
      <c r="K14">
        <v>0.93</v>
      </c>
      <c r="L14">
        <v>5338.5967637540498</v>
      </c>
      <c r="M14">
        <v>61676</v>
      </c>
      <c r="N14">
        <v>164756.208874195</v>
      </c>
    </row>
    <row r="15" spans="1:14" x14ac:dyDescent="0.25">
      <c r="A15" s="5" t="s">
        <v>899</v>
      </c>
      <c r="B15">
        <v>2521.1819987306199</v>
      </c>
      <c r="C15">
        <v>1840</v>
      </c>
      <c r="D15">
        <v>11146920.7257718</v>
      </c>
      <c r="E15">
        <v>15785895.603436099</v>
      </c>
      <c r="F15">
        <v>59859057.282030798</v>
      </c>
      <c r="I15" s="5" t="s">
        <v>1070</v>
      </c>
    </row>
    <row r="16" spans="1:14" x14ac:dyDescent="0.25">
      <c r="A16" s="5" t="s">
        <v>900</v>
      </c>
      <c r="B16">
        <v>2511.97418791059</v>
      </c>
      <c r="C16">
        <v>1840</v>
      </c>
      <c r="D16">
        <v>11163863.0976806</v>
      </c>
      <c r="E16">
        <v>15785895.603436099</v>
      </c>
      <c r="F16">
        <v>59859057.282030798</v>
      </c>
      <c r="I16" s="5" t="s">
        <v>1089</v>
      </c>
      <c r="J16">
        <v>34852.573742105204</v>
      </c>
      <c r="K16">
        <v>0.92</v>
      </c>
      <c r="L16">
        <v>5758.1244105139003</v>
      </c>
      <c r="M16">
        <v>7892.94780171808</v>
      </c>
      <c r="N16">
        <v>29929.544451532602</v>
      </c>
    </row>
    <row r="17" spans="1:14" x14ac:dyDescent="0.25">
      <c r="A17" s="5" t="s">
        <v>901</v>
      </c>
      <c r="B17">
        <v>2518.4191113932502</v>
      </c>
      <c r="C17">
        <v>1840</v>
      </c>
      <c r="D17">
        <v>11152004.4384725</v>
      </c>
      <c r="E17">
        <v>15785895.603436099</v>
      </c>
      <c r="F17">
        <v>59859057.282030798</v>
      </c>
      <c r="I17" s="5" t="s">
        <v>1070</v>
      </c>
    </row>
    <row r="18" spans="1:14" x14ac:dyDescent="0.25">
      <c r="A18" s="5" t="s">
        <v>902</v>
      </c>
      <c r="B18">
        <v>0</v>
      </c>
      <c r="C18">
        <v>1840</v>
      </c>
      <c r="D18">
        <v>75841478.422714993</v>
      </c>
      <c r="E18">
        <v>55294000</v>
      </c>
      <c r="F18">
        <v>116798160.49538501</v>
      </c>
      <c r="I18" s="5" t="s">
        <v>1079</v>
      </c>
    </row>
    <row r="19" spans="1:14" x14ac:dyDescent="0.25">
      <c r="A19" s="5" t="s">
        <v>903</v>
      </c>
      <c r="B19">
        <v>0</v>
      </c>
      <c r="C19">
        <v>320</v>
      </c>
      <c r="D19">
        <v>128087147.309883</v>
      </c>
      <c r="E19">
        <v>44466520</v>
      </c>
      <c r="F19">
        <v>190594021.36606601</v>
      </c>
      <c r="I19" s="5" t="s">
        <v>1080</v>
      </c>
    </row>
    <row r="20" spans="1:14" x14ac:dyDescent="0.25">
      <c r="A20" s="5" t="s">
        <v>39</v>
      </c>
      <c r="B20">
        <v>0</v>
      </c>
      <c r="C20">
        <v>0</v>
      </c>
      <c r="D20">
        <v>101132088.52060001</v>
      </c>
      <c r="E20">
        <v>22200000</v>
      </c>
      <c r="F20">
        <v>59724119.985583201</v>
      </c>
      <c r="I20" s="5" t="s">
        <v>1090</v>
      </c>
      <c r="J20" t="s">
        <v>1085</v>
      </c>
      <c r="K20">
        <v>0</v>
      </c>
      <c r="L20">
        <v>18167.573160852298</v>
      </c>
      <c r="M20">
        <v>570</v>
      </c>
      <c r="N20">
        <v>26086.4130455995</v>
      </c>
    </row>
    <row r="21" spans="1:14" x14ac:dyDescent="0.25">
      <c r="A21" s="5" t="s">
        <v>40</v>
      </c>
      <c r="B21">
        <v>0</v>
      </c>
      <c r="C21">
        <v>0</v>
      </c>
      <c r="D21">
        <v>101143093.59417</v>
      </c>
      <c r="E21">
        <v>22200000</v>
      </c>
      <c r="F21">
        <v>59724119.985583201</v>
      </c>
      <c r="I21" s="5" t="s">
        <v>159</v>
      </c>
    </row>
    <row r="22" spans="1:14" x14ac:dyDescent="0.25">
      <c r="A22" s="5" t="s">
        <v>41</v>
      </c>
      <c r="B22">
        <v>0</v>
      </c>
      <c r="C22">
        <v>0</v>
      </c>
      <c r="D22">
        <v>101154832.181435</v>
      </c>
      <c r="E22">
        <v>22200000</v>
      </c>
      <c r="F22">
        <v>59724119.985583201</v>
      </c>
      <c r="I22" s="5" t="s">
        <v>160</v>
      </c>
    </row>
    <row r="23" spans="1:14" x14ac:dyDescent="0.25">
      <c r="A23" s="5" t="s">
        <v>42</v>
      </c>
      <c r="B23">
        <v>0</v>
      </c>
      <c r="C23">
        <v>0</v>
      </c>
      <c r="D23">
        <v>101166803.307392</v>
      </c>
      <c r="E23">
        <v>22200000</v>
      </c>
      <c r="F23">
        <v>59724119.985583201</v>
      </c>
      <c r="I23" s="5" t="s">
        <v>3</v>
      </c>
      <c r="J23" t="s">
        <v>4</v>
      </c>
      <c r="K23" t="s">
        <v>146</v>
      </c>
    </row>
    <row r="24" spans="1:14" x14ac:dyDescent="0.25">
      <c r="A24" s="5" t="s">
        <v>904</v>
      </c>
      <c r="B24">
        <v>0</v>
      </c>
      <c r="C24">
        <v>0</v>
      </c>
      <c r="D24">
        <v>101179064.611628</v>
      </c>
      <c r="E24">
        <v>22200000</v>
      </c>
      <c r="F24">
        <v>59724119.985583201</v>
      </c>
      <c r="I24" s="5" t="s">
        <v>5</v>
      </c>
      <c r="J24">
        <v>4126.0014630184696</v>
      </c>
      <c r="K24">
        <v>78041.47</v>
      </c>
    </row>
    <row r="25" spans="1:14" x14ac:dyDescent="0.25">
      <c r="A25" s="5" t="s">
        <v>905</v>
      </c>
      <c r="B25">
        <v>0</v>
      </c>
      <c r="C25">
        <v>0</v>
      </c>
      <c r="D25">
        <v>101191316.914947</v>
      </c>
      <c r="E25">
        <v>22200000</v>
      </c>
      <c r="F25">
        <v>59724119.985583201</v>
      </c>
      <c r="I25" s="5" t="s">
        <v>6</v>
      </c>
      <c r="J25">
        <v>7934.61819811245</v>
      </c>
      <c r="K25">
        <v>64962.6</v>
      </c>
    </row>
    <row r="26" spans="1:14" x14ac:dyDescent="0.25">
      <c r="A26" s="5" t="s">
        <v>906</v>
      </c>
      <c r="B26">
        <v>0</v>
      </c>
      <c r="C26">
        <v>0</v>
      </c>
      <c r="D26">
        <v>101203562.018811</v>
      </c>
      <c r="E26">
        <v>22200000</v>
      </c>
      <c r="F26">
        <v>59724119.985583201</v>
      </c>
      <c r="I26" s="5" t="s">
        <v>7</v>
      </c>
      <c r="J26">
        <v>18090.929491696399</v>
      </c>
      <c r="K26">
        <v>48556.002</v>
      </c>
    </row>
    <row r="27" spans="1:14" x14ac:dyDescent="0.25">
      <c r="A27" s="5" t="s">
        <v>907</v>
      </c>
      <c r="B27">
        <v>0</v>
      </c>
      <c r="C27">
        <v>0</v>
      </c>
      <c r="D27">
        <v>134954328.26901299</v>
      </c>
      <c r="E27">
        <v>29600000</v>
      </c>
      <c r="F27">
        <v>79632159.980777606</v>
      </c>
      <c r="I27" s="5" t="s">
        <v>8</v>
      </c>
      <c r="J27">
        <v>20312.6225871678</v>
      </c>
      <c r="K27">
        <v>32656.436000000002</v>
      </c>
    </row>
    <row r="28" spans="1:14" x14ac:dyDescent="0.25">
      <c r="A28" s="5" t="s">
        <v>908</v>
      </c>
      <c r="B28">
        <v>0</v>
      </c>
      <c r="C28">
        <v>0</v>
      </c>
      <c r="D28">
        <v>134970493.02250999</v>
      </c>
      <c r="E28">
        <v>29600000</v>
      </c>
      <c r="F28">
        <v>79632159.980777606</v>
      </c>
      <c r="I28" s="5" t="s">
        <v>9</v>
      </c>
      <c r="J28">
        <v>26342.9324177333</v>
      </c>
      <c r="K28">
        <v>25026.149000000001</v>
      </c>
    </row>
    <row r="29" spans="1:14" x14ac:dyDescent="0.25">
      <c r="A29" s="5" t="s">
        <v>909</v>
      </c>
      <c r="B29">
        <v>0</v>
      </c>
      <c r="C29">
        <v>0</v>
      </c>
      <c r="D29">
        <v>134986577.354348</v>
      </c>
      <c r="E29">
        <v>29600000</v>
      </c>
      <c r="F29">
        <v>79632159.980777606</v>
      </c>
      <c r="I29" s="5" t="s">
        <v>1081</v>
      </c>
    </row>
    <row r="30" spans="1:14" x14ac:dyDescent="0.25">
      <c r="A30" s="5" t="s">
        <v>910</v>
      </c>
      <c r="B30">
        <v>0</v>
      </c>
      <c r="C30">
        <v>0</v>
      </c>
      <c r="D30">
        <v>135002581.664635</v>
      </c>
      <c r="E30">
        <v>29600000</v>
      </c>
      <c r="F30">
        <v>79632159.980777606</v>
      </c>
      <c r="I30" s="5" t="s">
        <v>1072</v>
      </c>
    </row>
    <row r="31" spans="1:14" x14ac:dyDescent="0.25">
      <c r="A31" s="5" t="s">
        <v>911</v>
      </c>
      <c r="B31">
        <v>0</v>
      </c>
      <c r="C31">
        <v>0</v>
      </c>
      <c r="D31">
        <v>135018506.35148799</v>
      </c>
      <c r="E31">
        <v>29600000</v>
      </c>
      <c r="F31">
        <v>79632159.980777606</v>
      </c>
      <c r="I31" s="5" t="s">
        <v>1082</v>
      </c>
    </row>
    <row r="32" spans="1:14" x14ac:dyDescent="0.25">
      <c r="A32" s="5" t="s">
        <v>912</v>
      </c>
      <c r="B32">
        <v>0</v>
      </c>
      <c r="C32">
        <v>0</v>
      </c>
      <c r="D32">
        <v>135034351.81104299</v>
      </c>
      <c r="E32">
        <v>29600000</v>
      </c>
      <c r="F32">
        <v>79632159.980777606</v>
      </c>
      <c r="I32" s="5" t="s">
        <v>1083</v>
      </c>
    </row>
    <row r="33" spans="1:6" x14ac:dyDescent="0.25">
      <c r="A33" s="5" t="s">
        <v>913</v>
      </c>
      <c r="B33">
        <v>0</v>
      </c>
      <c r="C33">
        <v>0</v>
      </c>
      <c r="D33">
        <v>135050118.437466</v>
      </c>
      <c r="E33">
        <v>29600000</v>
      </c>
      <c r="F33">
        <v>79632159.980777606</v>
      </c>
    </row>
    <row r="34" spans="1:6" x14ac:dyDescent="0.25">
      <c r="A34" s="5" t="s">
        <v>914</v>
      </c>
      <c r="B34">
        <v>0</v>
      </c>
      <c r="C34">
        <v>0</v>
      </c>
      <c r="D34">
        <v>135065806.62296101</v>
      </c>
      <c r="E34">
        <v>29600000</v>
      </c>
      <c r="F34">
        <v>79632159.980777606</v>
      </c>
    </row>
    <row r="35" spans="1:6" x14ac:dyDescent="0.25">
      <c r="A35" s="5" t="s">
        <v>915</v>
      </c>
      <c r="B35">
        <v>0</v>
      </c>
      <c r="C35">
        <v>0</v>
      </c>
      <c r="D35">
        <v>135081416.75778201</v>
      </c>
      <c r="E35">
        <v>29600000</v>
      </c>
      <c r="F35">
        <v>79632159.980777606</v>
      </c>
    </row>
    <row r="36" spans="1:6" x14ac:dyDescent="0.25">
      <c r="A36" s="5" t="s">
        <v>916</v>
      </c>
      <c r="B36">
        <v>0</v>
      </c>
      <c r="C36">
        <v>0</v>
      </c>
      <c r="D36">
        <v>135096949.230241</v>
      </c>
      <c r="E36">
        <v>29600000</v>
      </c>
      <c r="F36">
        <v>79632159.980777606</v>
      </c>
    </row>
    <row r="37" spans="1:6" x14ac:dyDescent="0.25">
      <c r="A37" s="5" t="s">
        <v>918</v>
      </c>
      <c r="B37">
        <v>0</v>
      </c>
      <c r="C37">
        <v>0</v>
      </c>
      <c r="D37">
        <v>497375664.97073901</v>
      </c>
      <c r="E37">
        <v>99000000</v>
      </c>
      <c r="F37">
        <v>0</v>
      </c>
    </row>
    <row r="38" spans="1:6" x14ac:dyDescent="0.25">
      <c r="A38" s="5" t="s">
        <v>919</v>
      </c>
      <c r="B38">
        <v>0</v>
      </c>
      <c r="C38">
        <v>0</v>
      </c>
      <c r="D38">
        <v>497562920.28846699</v>
      </c>
      <c r="E38">
        <v>99000000</v>
      </c>
      <c r="F38">
        <v>317188084.219733</v>
      </c>
    </row>
    <row r="39" spans="1:6" x14ac:dyDescent="0.25">
      <c r="A39" s="5" t="s">
        <v>920</v>
      </c>
      <c r="B39">
        <v>0</v>
      </c>
      <c r="C39">
        <v>0</v>
      </c>
      <c r="D39">
        <v>497675032.49581099</v>
      </c>
      <c r="E39">
        <v>99000000</v>
      </c>
      <c r="F39">
        <v>317188084.219733</v>
      </c>
    </row>
    <row r="40" spans="1:6" x14ac:dyDescent="0.25">
      <c r="A40" s="5" t="s">
        <v>921</v>
      </c>
      <c r="B40">
        <v>0</v>
      </c>
      <c r="C40">
        <v>0</v>
      </c>
      <c r="D40">
        <v>497751459.18550998</v>
      </c>
      <c r="E40">
        <v>99000000</v>
      </c>
      <c r="F40">
        <v>317188084.219733</v>
      </c>
    </row>
    <row r="41" spans="1:6" x14ac:dyDescent="0.25">
      <c r="A41" s="5" t="s">
        <v>922</v>
      </c>
      <c r="B41">
        <v>0</v>
      </c>
      <c r="C41">
        <v>0</v>
      </c>
      <c r="D41">
        <v>497828305.24793702</v>
      </c>
      <c r="E41">
        <v>99000000</v>
      </c>
      <c r="F41">
        <v>317188084.219733</v>
      </c>
    </row>
    <row r="42" spans="1:6" x14ac:dyDescent="0.25">
      <c r="A42" s="5" t="s">
        <v>923</v>
      </c>
      <c r="B42">
        <v>0</v>
      </c>
      <c r="C42">
        <v>0</v>
      </c>
      <c r="D42">
        <v>497980137.83243299</v>
      </c>
      <c r="E42">
        <v>99000000</v>
      </c>
      <c r="F42">
        <v>317188084.219733</v>
      </c>
    </row>
    <row r="43" spans="1:6" x14ac:dyDescent="0.25">
      <c r="A43" s="5" t="s">
        <v>924</v>
      </c>
      <c r="B43">
        <v>0</v>
      </c>
      <c r="C43">
        <v>0</v>
      </c>
      <c r="D43">
        <v>498054925.74335402</v>
      </c>
      <c r="E43">
        <v>99000000</v>
      </c>
      <c r="F43">
        <v>317188084.219733</v>
      </c>
    </row>
    <row r="44" spans="1:6" x14ac:dyDescent="0.25">
      <c r="A44" s="5" t="s">
        <v>925</v>
      </c>
      <c r="B44">
        <v>0</v>
      </c>
      <c r="C44">
        <v>0</v>
      </c>
      <c r="D44">
        <v>498128971.34709799</v>
      </c>
      <c r="E44">
        <v>99000000</v>
      </c>
      <c r="F44">
        <v>317188084.219733</v>
      </c>
    </row>
    <row r="45" spans="1:6" x14ac:dyDescent="0.25">
      <c r="A45" s="5" t="s">
        <v>926</v>
      </c>
      <c r="B45">
        <v>0</v>
      </c>
      <c r="C45">
        <v>0</v>
      </c>
      <c r="D45">
        <v>498202282.01143199</v>
      </c>
      <c r="E45">
        <v>99000000</v>
      </c>
      <c r="F45">
        <v>317188084.219733</v>
      </c>
    </row>
    <row r="46" spans="1:6" x14ac:dyDescent="0.25">
      <c r="A46" s="5" t="s">
        <v>927</v>
      </c>
      <c r="B46">
        <v>0</v>
      </c>
      <c r="C46">
        <v>0</v>
      </c>
      <c r="D46">
        <v>664318218.69830799</v>
      </c>
      <c r="E46">
        <v>132000000</v>
      </c>
      <c r="F46">
        <v>422917445.626311</v>
      </c>
    </row>
    <row r="47" spans="1:6" x14ac:dyDescent="0.25">
      <c r="A47" s="5" t="s">
        <v>928</v>
      </c>
      <c r="B47">
        <v>0</v>
      </c>
      <c r="C47">
        <v>0</v>
      </c>
      <c r="D47">
        <v>664366486.70799303</v>
      </c>
      <c r="E47">
        <v>132000000</v>
      </c>
      <c r="F47">
        <v>422917445.626311</v>
      </c>
    </row>
    <row r="48" spans="1:6" x14ac:dyDescent="0.25">
      <c r="A48" s="5" t="s">
        <v>930</v>
      </c>
      <c r="B48">
        <v>0</v>
      </c>
      <c r="C48">
        <v>0</v>
      </c>
      <c r="D48">
        <v>337520211.85518098</v>
      </c>
      <c r="E48">
        <v>28940760</v>
      </c>
      <c r="F48">
        <v>168695813.351711</v>
      </c>
    </row>
    <row r="49" spans="1:6" x14ac:dyDescent="0.25">
      <c r="A49" s="5" t="s">
        <v>931</v>
      </c>
      <c r="B49">
        <v>0</v>
      </c>
      <c r="C49">
        <v>0</v>
      </c>
      <c r="D49">
        <v>338099369.86011302</v>
      </c>
      <c r="E49">
        <v>28940760</v>
      </c>
      <c r="F49">
        <v>168695813.351711</v>
      </c>
    </row>
    <row r="50" spans="1:6" x14ac:dyDescent="0.25">
      <c r="A50" s="5" t="s">
        <v>932</v>
      </c>
      <c r="B50">
        <v>0</v>
      </c>
      <c r="C50">
        <v>0</v>
      </c>
      <c r="D50">
        <v>338946779.27029598</v>
      </c>
      <c r="E50">
        <v>28940760</v>
      </c>
      <c r="F50">
        <v>168695813.351711</v>
      </c>
    </row>
    <row r="51" spans="1:6" x14ac:dyDescent="0.25">
      <c r="A51" s="5" t="s">
        <v>933</v>
      </c>
      <c r="B51">
        <v>0</v>
      </c>
      <c r="C51">
        <v>0</v>
      </c>
      <c r="D51">
        <v>339404863.77116299</v>
      </c>
      <c r="E51">
        <v>28940760</v>
      </c>
      <c r="F51">
        <v>168695813.351711</v>
      </c>
    </row>
    <row r="52" spans="1:6" x14ac:dyDescent="0.25">
      <c r="A52" s="5" t="s">
        <v>934</v>
      </c>
      <c r="B52">
        <v>60578.366350826902</v>
      </c>
      <c r="C52">
        <v>0.93</v>
      </c>
      <c r="D52">
        <v>5338.1192937309397</v>
      </c>
      <c r="E52">
        <v>61676</v>
      </c>
      <c r="F52">
        <v>164756.193063677</v>
      </c>
    </row>
    <row r="53" spans="1:6" x14ac:dyDescent="0.25">
      <c r="A53" s="5" t="s">
        <v>936</v>
      </c>
      <c r="B53">
        <v>0</v>
      </c>
      <c r="C53">
        <v>0</v>
      </c>
      <c r="D53">
        <v>52407199.8775049</v>
      </c>
      <c r="E53">
        <v>1140000</v>
      </c>
      <c r="F53">
        <v>52172794.470164597</v>
      </c>
    </row>
    <row r="54" spans="1:6" x14ac:dyDescent="0.25">
      <c r="A54" s="5" t="s">
        <v>937</v>
      </c>
      <c r="B54">
        <v>0</v>
      </c>
      <c r="C54">
        <v>0</v>
      </c>
      <c r="D54">
        <v>52407161.425963201</v>
      </c>
      <c r="E54">
        <v>1140000</v>
      </c>
      <c r="F54">
        <v>52172794.470164597</v>
      </c>
    </row>
    <row r="55" spans="1:6" x14ac:dyDescent="0.25">
      <c r="A55" s="5" t="s">
        <v>938</v>
      </c>
      <c r="B55">
        <v>0</v>
      </c>
      <c r="C55">
        <v>0</v>
      </c>
      <c r="D55">
        <v>52405930.968763597</v>
      </c>
      <c r="E55">
        <v>1140000</v>
      </c>
      <c r="F55">
        <v>52172794.470164597</v>
      </c>
    </row>
    <row r="56" spans="1:6" x14ac:dyDescent="0.25">
      <c r="A56" s="5" t="s">
        <v>939</v>
      </c>
      <c r="B56">
        <v>0</v>
      </c>
      <c r="C56">
        <v>0</v>
      </c>
      <c r="D56">
        <v>52397039.471615501</v>
      </c>
      <c r="E56">
        <v>1140000</v>
      </c>
      <c r="F56">
        <v>52172794.470164597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AB077-C3D9-45FD-8C2B-89383CC7C044}">
  <dimension ref="A1:X61"/>
  <sheetViews>
    <sheetView topLeftCell="A28" zoomScale="115" zoomScaleNormal="115" workbookViewId="0">
      <selection activeCell="I55" sqref="I55"/>
    </sheetView>
  </sheetViews>
  <sheetFormatPr defaultRowHeight="15" x14ac:dyDescent="0.25"/>
  <cols>
    <col min="1" max="1" width="30.42578125" customWidth="1"/>
    <col min="14" max="14" width="34.140625" customWidth="1"/>
    <col min="15" max="15" width="34.28515625" style="5" customWidth="1"/>
  </cols>
  <sheetData>
    <row r="1" spans="1:24" x14ac:dyDescent="0.25">
      <c r="A1" t="s">
        <v>1145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I1" t="s">
        <v>66</v>
      </c>
      <c r="O1" s="5" t="s">
        <v>756</v>
      </c>
      <c r="V1" s="5" t="s">
        <v>3</v>
      </c>
      <c r="W1" t="s">
        <v>4</v>
      </c>
      <c r="X1" t="s">
        <v>146</v>
      </c>
    </row>
    <row r="2" spans="1:24" x14ac:dyDescent="0.25">
      <c r="A2" t="s">
        <v>1092</v>
      </c>
      <c r="B2">
        <v>0</v>
      </c>
      <c r="C2">
        <v>0</v>
      </c>
      <c r="D2">
        <v>657714708.75290596</v>
      </c>
      <c r="E2">
        <v>132000000</v>
      </c>
      <c r="F2">
        <f>C2</f>
        <v>0</v>
      </c>
      <c r="I2" t="s">
        <v>3</v>
      </c>
      <c r="J2" t="s">
        <v>4</v>
      </c>
      <c r="K2" t="s">
        <v>146</v>
      </c>
      <c r="N2">
        <f t="shared" ref="N2:N60" si="0">VLOOKUP(P2,$B$2:$G$59,1,0)</f>
        <v>0</v>
      </c>
      <c r="O2" s="5" t="s">
        <v>1149</v>
      </c>
      <c r="P2">
        <v>0</v>
      </c>
      <c r="Q2">
        <v>0</v>
      </c>
      <c r="R2">
        <v>164392099.31003401</v>
      </c>
      <c r="S2">
        <v>33000000</v>
      </c>
      <c r="T2">
        <f>Q2</f>
        <v>0</v>
      </c>
      <c r="V2" s="5" t="s">
        <v>5</v>
      </c>
      <c r="W2">
        <v>4126.0014630184696</v>
      </c>
      <c r="X2">
        <v>102043.308</v>
      </c>
    </row>
    <row r="3" spans="1:24" x14ac:dyDescent="0.25">
      <c r="A3" t="s">
        <v>1093</v>
      </c>
      <c r="B3">
        <v>0</v>
      </c>
      <c r="C3">
        <v>0</v>
      </c>
      <c r="D3">
        <v>280175324.15334702</v>
      </c>
      <c r="E3">
        <v>24117300</v>
      </c>
      <c r="F3">
        <f>F2+C3</f>
        <v>0</v>
      </c>
      <c r="I3" t="s">
        <v>5</v>
      </c>
      <c r="J3">
        <v>4126.0014630184696</v>
      </c>
      <c r="K3">
        <v>102043.308</v>
      </c>
      <c r="N3">
        <f t="shared" si="0"/>
        <v>0</v>
      </c>
      <c r="O3" s="5" t="s">
        <v>1092</v>
      </c>
      <c r="P3">
        <v>0</v>
      </c>
      <c r="Q3">
        <v>0</v>
      </c>
      <c r="R3">
        <v>657714768.22828901</v>
      </c>
      <c r="S3">
        <v>132000000</v>
      </c>
      <c r="T3">
        <f>Q3+T2</f>
        <v>0</v>
      </c>
      <c r="V3" s="5" t="s">
        <v>6</v>
      </c>
      <c r="W3">
        <v>8252.0029260369502</v>
      </c>
      <c r="X3">
        <v>84942</v>
      </c>
    </row>
    <row r="4" spans="1:24" x14ac:dyDescent="0.25">
      <c r="A4" t="s">
        <v>1094</v>
      </c>
      <c r="B4">
        <v>0</v>
      </c>
      <c r="C4">
        <v>0</v>
      </c>
      <c r="D4">
        <v>64160317.900874101</v>
      </c>
      <c r="E4">
        <v>14800000</v>
      </c>
      <c r="F4">
        <f t="shared" ref="F4:F55" si="1">F3+C4</f>
        <v>0</v>
      </c>
      <c r="I4" t="s">
        <v>6</v>
      </c>
      <c r="J4">
        <v>8252.0029260369502</v>
      </c>
      <c r="K4">
        <v>84942</v>
      </c>
      <c r="N4">
        <f t="shared" si="0"/>
        <v>0</v>
      </c>
      <c r="O4" s="5" t="s">
        <v>1150</v>
      </c>
      <c r="P4">
        <v>0</v>
      </c>
      <c r="Q4">
        <v>0</v>
      </c>
      <c r="R4">
        <v>96217637.156089798</v>
      </c>
      <c r="S4">
        <v>22200000</v>
      </c>
      <c r="T4">
        <f t="shared" ref="T4:T59" si="2">Q4+T3</f>
        <v>0</v>
      </c>
      <c r="V4" s="5" t="s">
        <v>7</v>
      </c>
      <c r="W4">
        <v>18725.698947545301</v>
      </c>
      <c r="X4">
        <v>63489.514999999999</v>
      </c>
    </row>
    <row r="5" spans="1:24" x14ac:dyDescent="0.25">
      <c r="A5" t="s">
        <v>1095</v>
      </c>
      <c r="B5">
        <v>0</v>
      </c>
      <c r="C5">
        <v>0</v>
      </c>
      <c r="D5">
        <v>657960790.84456098</v>
      </c>
      <c r="E5">
        <v>132000000</v>
      </c>
      <c r="F5">
        <f t="shared" si="1"/>
        <v>0</v>
      </c>
      <c r="I5" t="s">
        <v>7</v>
      </c>
      <c r="J5">
        <v>18725.698947545301</v>
      </c>
      <c r="K5">
        <v>63489.514999999999</v>
      </c>
      <c r="N5">
        <f t="shared" si="0"/>
        <v>0</v>
      </c>
      <c r="O5" s="5" t="s">
        <v>1151</v>
      </c>
      <c r="P5">
        <v>0</v>
      </c>
      <c r="Q5">
        <v>0</v>
      </c>
      <c r="R5">
        <v>96228027.805734396</v>
      </c>
      <c r="S5">
        <v>22200000</v>
      </c>
      <c r="T5">
        <f t="shared" si="2"/>
        <v>0</v>
      </c>
      <c r="V5" s="5" t="s">
        <v>8</v>
      </c>
      <c r="W5">
        <v>20947.3920430168</v>
      </c>
      <c r="X5">
        <v>42700</v>
      </c>
    </row>
    <row r="6" spans="1:24" x14ac:dyDescent="0.25">
      <c r="A6" t="s">
        <v>1096</v>
      </c>
      <c r="B6">
        <v>0</v>
      </c>
      <c r="C6">
        <v>0</v>
      </c>
      <c r="D6">
        <v>96251135.113746002</v>
      </c>
      <c r="E6">
        <v>22200000</v>
      </c>
      <c r="F6">
        <f t="shared" si="1"/>
        <v>0</v>
      </c>
      <c r="I6" t="s">
        <v>8</v>
      </c>
      <c r="J6">
        <v>20947.3920430168</v>
      </c>
      <c r="K6">
        <v>42700</v>
      </c>
      <c r="N6">
        <f t="shared" si="0"/>
        <v>0</v>
      </c>
      <c r="O6" s="5" t="s">
        <v>1093</v>
      </c>
      <c r="P6">
        <v>0</v>
      </c>
      <c r="Q6">
        <v>0</v>
      </c>
      <c r="R6">
        <v>280351478.29755199</v>
      </c>
      <c r="S6">
        <v>24117300</v>
      </c>
      <c r="T6">
        <f t="shared" si="2"/>
        <v>0</v>
      </c>
      <c r="V6" s="5" t="s">
        <v>9</v>
      </c>
      <c r="W6">
        <v>26977.7018735823</v>
      </c>
      <c r="X6">
        <v>32723</v>
      </c>
    </row>
    <row r="7" spans="1:24" x14ac:dyDescent="0.25">
      <c r="A7" t="s">
        <v>1097</v>
      </c>
      <c r="B7">
        <v>0</v>
      </c>
      <c r="C7">
        <v>0</v>
      </c>
      <c r="D7">
        <v>128349596.955514</v>
      </c>
      <c r="E7">
        <v>29600000</v>
      </c>
      <c r="F7">
        <f t="shared" si="1"/>
        <v>0</v>
      </c>
      <c r="I7" t="s">
        <v>9</v>
      </c>
      <c r="J7">
        <v>26977.7018735823</v>
      </c>
      <c r="K7">
        <v>32723</v>
      </c>
      <c r="N7">
        <f t="shared" si="0"/>
        <v>0</v>
      </c>
      <c r="O7" s="5" t="s">
        <v>1152</v>
      </c>
      <c r="P7">
        <v>0</v>
      </c>
      <c r="Q7">
        <v>0</v>
      </c>
      <c r="R7">
        <v>96238830.002922893</v>
      </c>
      <c r="S7">
        <v>22200000</v>
      </c>
      <c r="T7">
        <f t="shared" si="2"/>
        <v>0</v>
      </c>
      <c r="V7" s="5" t="s">
        <v>1146</v>
      </c>
    </row>
    <row r="8" spans="1:24" x14ac:dyDescent="0.25">
      <c r="A8" t="s">
        <v>1099</v>
      </c>
      <c r="B8">
        <v>0</v>
      </c>
      <c r="C8">
        <v>0</v>
      </c>
      <c r="D8">
        <v>128365004.59626999</v>
      </c>
      <c r="E8">
        <v>29600000</v>
      </c>
      <c r="F8">
        <f t="shared" si="1"/>
        <v>0</v>
      </c>
      <c r="I8" t="s">
        <v>1091</v>
      </c>
      <c r="N8">
        <f t="shared" si="0"/>
        <v>0</v>
      </c>
      <c r="O8" s="5" t="s">
        <v>1094</v>
      </c>
      <c r="P8">
        <v>0</v>
      </c>
      <c r="Q8">
        <v>0</v>
      </c>
      <c r="R8">
        <v>64166658.117299303</v>
      </c>
      <c r="S8">
        <v>14800000</v>
      </c>
      <c r="T8">
        <f t="shared" si="2"/>
        <v>0</v>
      </c>
      <c r="V8" s="5" t="s">
        <v>1147</v>
      </c>
    </row>
    <row r="9" spans="1:24" x14ac:dyDescent="0.25">
      <c r="A9" t="s">
        <v>1100</v>
      </c>
      <c r="B9">
        <v>0</v>
      </c>
      <c r="C9">
        <v>0</v>
      </c>
      <c r="D9">
        <v>493583290.060332</v>
      </c>
      <c r="E9">
        <v>99000000</v>
      </c>
      <c r="F9">
        <f t="shared" si="1"/>
        <v>0</v>
      </c>
      <c r="I9" t="s">
        <v>1047</v>
      </c>
      <c r="N9">
        <f t="shared" si="0"/>
        <v>0</v>
      </c>
      <c r="O9" s="5" t="s">
        <v>1095</v>
      </c>
      <c r="P9">
        <v>0</v>
      </c>
      <c r="Q9">
        <v>0</v>
      </c>
      <c r="R9">
        <v>657961561.56988895</v>
      </c>
      <c r="S9">
        <v>132000000</v>
      </c>
      <c r="T9">
        <f t="shared" si="2"/>
        <v>0</v>
      </c>
      <c r="V9" s="5" t="s">
        <v>1148</v>
      </c>
    </row>
    <row r="10" spans="1:24" x14ac:dyDescent="0.25">
      <c r="A10" t="s">
        <v>1101</v>
      </c>
      <c r="B10">
        <v>0</v>
      </c>
      <c r="C10">
        <v>0</v>
      </c>
      <c r="D10">
        <v>128381195.073797</v>
      </c>
      <c r="E10">
        <v>29600000</v>
      </c>
      <c r="F10">
        <f t="shared" si="1"/>
        <v>0</v>
      </c>
      <c r="N10">
        <f t="shared" si="0"/>
        <v>0</v>
      </c>
      <c r="O10" s="5" t="s">
        <v>1096</v>
      </c>
      <c r="P10">
        <v>0</v>
      </c>
      <c r="Q10">
        <v>0</v>
      </c>
      <c r="R10">
        <v>96261803.190830603</v>
      </c>
      <c r="S10">
        <v>22200000</v>
      </c>
      <c r="T10">
        <f t="shared" si="2"/>
        <v>0</v>
      </c>
    </row>
    <row r="11" spans="1:24" x14ac:dyDescent="0.25">
      <c r="A11" t="s">
        <v>1102</v>
      </c>
      <c r="B11">
        <v>0</v>
      </c>
      <c r="C11">
        <v>0</v>
      </c>
      <c r="D11">
        <v>420968727.44282198</v>
      </c>
      <c r="E11">
        <v>36175950</v>
      </c>
      <c r="F11">
        <f t="shared" si="1"/>
        <v>0</v>
      </c>
      <c r="N11">
        <f t="shared" si="0"/>
        <v>0</v>
      </c>
      <c r="O11" s="5" t="s">
        <v>1097</v>
      </c>
      <c r="P11">
        <v>0</v>
      </c>
      <c r="Q11">
        <v>0</v>
      </c>
      <c r="R11">
        <v>128365085.333946</v>
      </c>
      <c r="S11">
        <v>29600000</v>
      </c>
      <c r="T11">
        <f t="shared" si="2"/>
        <v>0</v>
      </c>
    </row>
    <row r="12" spans="1:24" x14ac:dyDescent="0.25">
      <c r="A12" t="s">
        <v>1103</v>
      </c>
      <c r="B12">
        <v>0</v>
      </c>
      <c r="C12">
        <v>0</v>
      </c>
      <c r="D12">
        <v>128397521.062887</v>
      </c>
      <c r="E12">
        <v>29600000</v>
      </c>
      <c r="F12">
        <f t="shared" si="1"/>
        <v>0</v>
      </c>
      <c r="N12">
        <f t="shared" si="0"/>
        <v>0</v>
      </c>
      <c r="O12" s="5" t="s">
        <v>1099</v>
      </c>
      <c r="P12">
        <v>0</v>
      </c>
      <c r="Q12">
        <v>0</v>
      </c>
      <c r="R12">
        <v>128381292.846682</v>
      </c>
      <c r="S12">
        <v>29600000</v>
      </c>
      <c r="T12">
        <f t="shared" si="2"/>
        <v>0</v>
      </c>
    </row>
    <row r="13" spans="1:24" x14ac:dyDescent="0.25">
      <c r="A13" t="s">
        <v>1104</v>
      </c>
      <c r="B13">
        <v>0</v>
      </c>
      <c r="C13">
        <v>0</v>
      </c>
      <c r="D13">
        <v>493660209.35230702</v>
      </c>
      <c r="E13">
        <v>99000000</v>
      </c>
      <c r="F13">
        <f t="shared" si="1"/>
        <v>0</v>
      </c>
      <c r="N13">
        <f t="shared" si="0"/>
        <v>0</v>
      </c>
      <c r="O13" s="5" t="s">
        <v>1100</v>
      </c>
      <c r="P13">
        <v>0</v>
      </c>
      <c r="Q13">
        <v>0</v>
      </c>
      <c r="R13">
        <v>493585641.59408498</v>
      </c>
      <c r="S13">
        <v>99000000</v>
      </c>
      <c r="T13">
        <f t="shared" si="2"/>
        <v>0</v>
      </c>
    </row>
    <row r="14" spans="1:24" x14ac:dyDescent="0.25">
      <c r="A14" t="s">
        <v>1106</v>
      </c>
      <c r="B14">
        <v>0</v>
      </c>
      <c r="C14">
        <v>0</v>
      </c>
      <c r="D14">
        <v>128413929.502065</v>
      </c>
      <c r="E14">
        <v>29600000</v>
      </c>
      <c r="F14">
        <f t="shared" si="1"/>
        <v>0</v>
      </c>
      <c r="N14">
        <f t="shared" si="0"/>
        <v>0</v>
      </c>
      <c r="O14" s="5" t="s">
        <v>1101</v>
      </c>
      <c r="P14">
        <v>0</v>
      </c>
      <c r="Q14">
        <v>0</v>
      </c>
      <c r="R14">
        <v>128397603.86703999</v>
      </c>
      <c r="S14">
        <v>29600000</v>
      </c>
      <c r="T14">
        <f t="shared" si="2"/>
        <v>0</v>
      </c>
    </row>
    <row r="15" spans="1:24" x14ac:dyDescent="0.25">
      <c r="A15" t="s">
        <v>1107</v>
      </c>
      <c r="B15">
        <v>0</v>
      </c>
      <c r="C15">
        <v>0</v>
      </c>
      <c r="D15">
        <v>128430256.307216</v>
      </c>
      <c r="E15">
        <v>29600000</v>
      </c>
      <c r="F15">
        <f t="shared" si="1"/>
        <v>0</v>
      </c>
      <c r="N15">
        <f t="shared" si="0"/>
        <v>0</v>
      </c>
      <c r="O15" s="5" t="s">
        <v>1102</v>
      </c>
      <c r="P15">
        <v>0</v>
      </c>
      <c r="Q15">
        <v>0</v>
      </c>
      <c r="R15">
        <v>421222477.52651399</v>
      </c>
      <c r="S15">
        <v>36175950</v>
      </c>
      <c r="T15">
        <f t="shared" si="2"/>
        <v>0</v>
      </c>
    </row>
    <row r="16" spans="1:24" x14ac:dyDescent="0.25">
      <c r="A16" t="s">
        <v>1108</v>
      </c>
      <c r="B16">
        <v>0</v>
      </c>
      <c r="C16">
        <v>0</v>
      </c>
      <c r="D16">
        <v>493736885.75169802</v>
      </c>
      <c r="E16">
        <v>99000000</v>
      </c>
      <c r="F16">
        <f t="shared" si="1"/>
        <v>0</v>
      </c>
      <c r="N16">
        <f t="shared" si="0"/>
        <v>0</v>
      </c>
      <c r="O16" s="5" t="s">
        <v>1103</v>
      </c>
      <c r="P16">
        <v>0</v>
      </c>
      <c r="Q16">
        <v>0</v>
      </c>
      <c r="R16">
        <v>128413849.444305</v>
      </c>
      <c r="S16">
        <v>29600000</v>
      </c>
      <c r="T16">
        <f t="shared" si="2"/>
        <v>0</v>
      </c>
    </row>
    <row r="17" spans="1:20" x14ac:dyDescent="0.25">
      <c r="A17" t="s">
        <v>1110</v>
      </c>
      <c r="B17">
        <v>0</v>
      </c>
      <c r="C17">
        <v>0</v>
      </c>
      <c r="D17">
        <v>96334876.413360998</v>
      </c>
      <c r="E17">
        <v>22200000</v>
      </c>
      <c r="F17">
        <f t="shared" si="1"/>
        <v>0</v>
      </c>
      <c r="N17">
        <f t="shared" si="0"/>
        <v>0</v>
      </c>
      <c r="O17" s="5" t="s">
        <v>1104</v>
      </c>
      <c r="P17">
        <v>0</v>
      </c>
      <c r="Q17">
        <v>0</v>
      </c>
      <c r="R17">
        <v>493661921.214836</v>
      </c>
      <c r="S17">
        <v>99000000</v>
      </c>
      <c r="T17">
        <f t="shared" si="2"/>
        <v>0</v>
      </c>
    </row>
    <row r="18" spans="1:20" x14ac:dyDescent="0.25">
      <c r="A18" t="s">
        <v>1111</v>
      </c>
      <c r="B18">
        <v>0</v>
      </c>
      <c r="C18">
        <v>0</v>
      </c>
      <c r="D18">
        <v>164591646.027751</v>
      </c>
      <c r="E18">
        <v>33000000</v>
      </c>
      <c r="F18">
        <f t="shared" si="1"/>
        <v>0</v>
      </c>
      <c r="N18">
        <f t="shared" si="0"/>
        <v>0</v>
      </c>
      <c r="O18" s="5" t="s">
        <v>1106</v>
      </c>
      <c r="P18">
        <v>0</v>
      </c>
      <c r="Q18">
        <v>0</v>
      </c>
      <c r="R18">
        <v>128430014.19780201</v>
      </c>
      <c r="S18">
        <v>29600000</v>
      </c>
      <c r="T18">
        <f t="shared" si="2"/>
        <v>0</v>
      </c>
    </row>
    <row r="19" spans="1:20" x14ac:dyDescent="0.25">
      <c r="A19" t="s">
        <v>1113</v>
      </c>
      <c r="B19">
        <v>0</v>
      </c>
      <c r="C19">
        <v>0</v>
      </c>
      <c r="D19">
        <v>128462666.637978</v>
      </c>
      <c r="E19">
        <v>29600000</v>
      </c>
      <c r="F19">
        <f t="shared" si="1"/>
        <v>0</v>
      </c>
      <c r="N19">
        <f t="shared" si="0"/>
        <v>0</v>
      </c>
      <c r="O19" s="5" t="s">
        <v>1107</v>
      </c>
      <c r="P19">
        <v>0</v>
      </c>
      <c r="Q19">
        <v>0</v>
      </c>
      <c r="R19">
        <v>128446098.52964</v>
      </c>
      <c r="S19">
        <v>29600000</v>
      </c>
      <c r="T19">
        <f t="shared" si="2"/>
        <v>0</v>
      </c>
    </row>
    <row r="20" spans="1:20" x14ac:dyDescent="0.25">
      <c r="A20" t="s">
        <v>1114</v>
      </c>
      <c r="B20">
        <v>0</v>
      </c>
      <c r="C20">
        <v>0</v>
      </c>
      <c r="D20">
        <v>128478750.969817</v>
      </c>
      <c r="E20">
        <v>29600000</v>
      </c>
      <c r="F20">
        <f t="shared" si="1"/>
        <v>0</v>
      </c>
      <c r="N20">
        <f t="shared" si="0"/>
        <v>0</v>
      </c>
      <c r="O20" s="5" t="s">
        <v>1108</v>
      </c>
      <c r="P20">
        <v>0</v>
      </c>
      <c r="Q20">
        <v>0</v>
      </c>
      <c r="R20">
        <v>493737458.87456399</v>
      </c>
      <c r="S20">
        <v>99000000</v>
      </c>
      <c r="T20">
        <f t="shared" si="2"/>
        <v>0</v>
      </c>
    </row>
    <row r="21" spans="1:20" x14ac:dyDescent="0.25">
      <c r="A21" t="s">
        <v>1115</v>
      </c>
      <c r="B21">
        <v>0</v>
      </c>
      <c r="C21">
        <v>0</v>
      </c>
      <c r="D21">
        <v>164616825.24766001</v>
      </c>
      <c r="E21">
        <v>33000000</v>
      </c>
      <c r="F21">
        <f t="shared" si="1"/>
        <v>0</v>
      </c>
      <c r="N21">
        <f t="shared" si="0"/>
        <v>0</v>
      </c>
      <c r="O21" s="5" t="s">
        <v>1110</v>
      </c>
      <c r="P21">
        <v>0</v>
      </c>
      <c r="Q21">
        <v>0</v>
      </c>
      <c r="R21">
        <v>96346577.1299458</v>
      </c>
      <c r="S21">
        <v>22200000</v>
      </c>
      <c r="T21">
        <f t="shared" si="2"/>
        <v>0</v>
      </c>
    </row>
    <row r="22" spans="1:20" x14ac:dyDescent="0.25">
      <c r="A22" t="s">
        <v>1117</v>
      </c>
      <c r="B22">
        <v>0</v>
      </c>
      <c r="C22">
        <v>0</v>
      </c>
      <c r="D22">
        <v>128494755.280104</v>
      </c>
      <c r="E22">
        <v>29600000</v>
      </c>
      <c r="F22">
        <f t="shared" si="1"/>
        <v>0</v>
      </c>
      <c r="N22">
        <f t="shared" si="0"/>
        <v>0</v>
      </c>
      <c r="O22" s="5" t="s">
        <v>1111</v>
      </c>
      <c r="P22">
        <v>0</v>
      </c>
      <c r="Q22">
        <v>0</v>
      </c>
      <c r="R22">
        <v>164591648.693928</v>
      </c>
      <c r="S22">
        <v>33000000</v>
      </c>
      <c r="T22">
        <f t="shared" si="2"/>
        <v>0</v>
      </c>
    </row>
    <row r="23" spans="1:20" x14ac:dyDescent="0.25">
      <c r="A23" t="s">
        <v>1118</v>
      </c>
      <c r="B23">
        <v>0</v>
      </c>
      <c r="C23">
        <v>0</v>
      </c>
      <c r="D23">
        <v>493887962.95020097</v>
      </c>
      <c r="E23">
        <v>99000000</v>
      </c>
      <c r="F23">
        <f t="shared" si="1"/>
        <v>0</v>
      </c>
      <c r="N23">
        <f t="shared" si="0"/>
        <v>0</v>
      </c>
      <c r="O23" s="5" t="s">
        <v>1113</v>
      </c>
      <c r="P23">
        <v>0</v>
      </c>
      <c r="Q23">
        <v>0</v>
      </c>
      <c r="R23">
        <v>128478027.52677999</v>
      </c>
      <c r="S23">
        <v>29600000</v>
      </c>
      <c r="T23">
        <f t="shared" si="2"/>
        <v>0</v>
      </c>
    </row>
    <row r="24" spans="1:20" x14ac:dyDescent="0.25">
      <c r="A24" t="s">
        <v>1120</v>
      </c>
      <c r="B24">
        <v>0</v>
      </c>
      <c r="C24">
        <v>0</v>
      </c>
      <c r="D24">
        <v>658616505.04261804</v>
      </c>
      <c r="E24">
        <v>132000000</v>
      </c>
      <c r="F24">
        <f t="shared" si="1"/>
        <v>0</v>
      </c>
      <c r="N24">
        <f t="shared" si="0"/>
        <v>0</v>
      </c>
      <c r="O24" s="5" t="s">
        <v>1114</v>
      </c>
      <c r="P24">
        <v>0</v>
      </c>
      <c r="Q24">
        <v>0</v>
      </c>
      <c r="R24">
        <v>128493872.98633499</v>
      </c>
      <c r="S24">
        <v>29600000</v>
      </c>
      <c r="T24">
        <f t="shared" si="2"/>
        <v>0</v>
      </c>
    </row>
    <row r="25" spans="1:20" x14ac:dyDescent="0.25">
      <c r="A25" t="s">
        <v>1121</v>
      </c>
      <c r="B25">
        <v>0</v>
      </c>
      <c r="C25">
        <v>0</v>
      </c>
      <c r="D25">
        <v>281338371.99758601</v>
      </c>
      <c r="E25">
        <v>24117300</v>
      </c>
      <c r="F25">
        <f t="shared" si="1"/>
        <v>0</v>
      </c>
      <c r="N25">
        <f t="shared" si="0"/>
        <v>0</v>
      </c>
      <c r="O25" s="5" t="s">
        <v>1115</v>
      </c>
      <c r="P25">
        <v>0</v>
      </c>
      <c r="Q25">
        <v>0</v>
      </c>
      <c r="R25">
        <v>164616453.97118199</v>
      </c>
      <c r="S25">
        <v>33000000</v>
      </c>
      <c r="T25">
        <f t="shared" si="2"/>
        <v>0</v>
      </c>
    </row>
    <row r="26" spans="1:20" x14ac:dyDescent="0.25">
      <c r="A26" t="s">
        <v>1122</v>
      </c>
      <c r="B26">
        <v>0</v>
      </c>
      <c r="C26">
        <v>0</v>
      </c>
      <c r="D26">
        <v>32135573.013233501</v>
      </c>
      <c r="E26">
        <v>7400000</v>
      </c>
      <c r="F26">
        <f t="shared" si="1"/>
        <v>0</v>
      </c>
      <c r="N26">
        <f t="shared" si="0"/>
        <v>0</v>
      </c>
      <c r="O26" s="5" t="s">
        <v>1117</v>
      </c>
      <c r="P26">
        <v>0</v>
      </c>
      <c r="Q26">
        <v>0</v>
      </c>
      <c r="R26">
        <v>128509639.612758</v>
      </c>
      <c r="S26">
        <v>29600000</v>
      </c>
      <c r="T26">
        <f t="shared" si="2"/>
        <v>0</v>
      </c>
    </row>
    <row r="27" spans="1:20" x14ac:dyDescent="0.25">
      <c r="A27" t="s">
        <v>1123</v>
      </c>
      <c r="B27">
        <v>0</v>
      </c>
      <c r="C27">
        <v>0</v>
      </c>
      <c r="D27">
        <v>64278990.119214803</v>
      </c>
      <c r="E27">
        <v>14800000</v>
      </c>
      <c r="F27">
        <f t="shared" si="1"/>
        <v>0</v>
      </c>
      <c r="N27">
        <f t="shared" si="0"/>
        <v>0</v>
      </c>
      <c r="O27" s="5" t="s">
        <v>1118</v>
      </c>
      <c r="P27">
        <v>0</v>
      </c>
      <c r="Q27">
        <v>0</v>
      </c>
      <c r="R27">
        <v>493886292.389229</v>
      </c>
      <c r="S27">
        <v>99000000</v>
      </c>
      <c r="T27">
        <f t="shared" si="2"/>
        <v>0</v>
      </c>
    </row>
    <row r="28" spans="1:20" x14ac:dyDescent="0.25">
      <c r="A28" t="s">
        <v>1124</v>
      </c>
      <c r="B28">
        <v>0</v>
      </c>
      <c r="C28">
        <v>0</v>
      </c>
      <c r="D28">
        <v>494036055.99961901</v>
      </c>
      <c r="E28">
        <v>99000000</v>
      </c>
      <c r="F28">
        <f t="shared" si="1"/>
        <v>0</v>
      </c>
      <c r="N28">
        <f t="shared" si="0"/>
        <v>0</v>
      </c>
      <c r="O28" s="5" t="s">
        <v>1120</v>
      </c>
      <c r="P28">
        <v>0</v>
      </c>
      <c r="Q28">
        <v>0</v>
      </c>
      <c r="R28">
        <v>658612804.07141697</v>
      </c>
      <c r="S28">
        <v>132000000</v>
      </c>
      <c r="T28">
        <f t="shared" si="2"/>
        <v>0</v>
      </c>
    </row>
    <row r="29" spans="1:20" x14ac:dyDescent="0.25">
      <c r="A29" t="s">
        <v>1125</v>
      </c>
      <c r="B29">
        <v>0</v>
      </c>
      <c r="C29">
        <v>0</v>
      </c>
      <c r="D29">
        <v>96430192.779937997</v>
      </c>
      <c r="E29">
        <v>22200000</v>
      </c>
      <c r="F29">
        <f t="shared" si="1"/>
        <v>0</v>
      </c>
      <c r="N29">
        <f t="shared" si="0"/>
        <v>0</v>
      </c>
      <c r="O29" s="5" t="s">
        <v>1121</v>
      </c>
      <c r="P29">
        <v>0</v>
      </c>
      <c r="Q29">
        <v>0</v>
      </c>
      <c r="R29">
        <v>281497253.43832201</v>
      </c>
      <c r="S29">
        <v>24117300</v>
      </c>
      <c r="T29">
        <f t="shared" si="2"/>
        <v>0</v>
      </c>
    </row>
    <row r="30" spans="1:20" x14ac:dyDescent="0.25">
      <c r="A30" t="s">
        <v>1126</v>
      </c>
      <c r="B30">
        <v>0</v>
      </c>
      <c r="C30">
        <v>0</v>
      </c>
      <c r="D30">
        <v>96441842.134282202</v>
      </c>
      <c r="E30">
        <v>22200000</v>
      </c>
      <c r="F30">
        <f t="shared" si="1"/>
        <v>0</v>
      </c>
      <c r="N30">
        <f t="shared" si="0"/>
        <v>0</v>
      </c>
      <c r="O30" s="5" t="s">
        <v>1122</v>
      </c>
      <c r="P30">
        <v>0</v>
      </c>
      <c r="Q30">
        <v>0</v>
      </c>
      <c r="R30">
        <v>32139117.601383299</v>
      </c>
      <c r="S30">
        <v>7400000</v>
      </c>
      <c r="T30">
        <f t="shared" si="2"/>
        <v>0</v>
      </c>
    </row>
    <row r="31" spans="1:20" x14ac:dyDescent="0.25">
      <c r="A31" t="s">
        <v>1127</v>
      </c>
      <c r="B31">
        <v>0</v>
      </c>
      <c r="C31">
        <v>0</v>
      </c>
      <c r="D31">
        <v>494109001.93427998</v>
      </c>
      <c r="E31">
        <v>99000000</v>
      </c>
      <c r="F31">
        <f t="shared" si="1"/>
        <v>0</v>
      </c>
      <c r="N31">
        <f t="shared" si="0"/>
        <v>0</v>
      </c>
      <c r="O31" s="5" t="s">
        <v>1123</v>
      </c>
      <c r="P31">
        <v>0</v>
      </c>
      <c r="Q31">
        <v>0</v>
      </c>
      <c r="R31">
        <v>64285962.801004902</v>
      </c>
      <c r="S31">
        <v>14800000</v>
      </c>
      <c r="T31">
        <f t="shared" si="2"/>
        <v>0</v>
      </c>
    </row>
    <row r="32" spans="1:20" x14ac:dyDescent="0.25">
      <c r="A32" t="s">
        <v>1129</v>
      </c>
      <c r="B32">
        <v>0</v>
      </c>
      <c r="C32">
        <v>0</v>
      </c>
      <c r="D32">
        <v>494145202.94154298</v>
      </c>
      <c r="E32">
        <v>99000000</v>
      </c>
      <c r="F32">
        <f t="shared" si="1"/>
        <v>0</v>
      </c>
      <c r="N32">
        <f t="shared" si="0"/>
        <v>0</v>
      </c>
      <c r="O32" s="5" t="s">
        <v>1124</v>
      </c>
      <c r="P32">
        <v>0</v>
      </c>
      <c r="Q32">
        <v>0</v>
      </c>
      <c r="R32">
        <v>494032186.07312602</v>
      </c>
      <c r="S32">
        <v>99000000</v>
      </c>
      <c r="T32">
        <f t="shared" si="2"/>
        <v>0</v>
      </c>
    </row>
    <row r="33" spans="1:20" x14ac:dyDescent="0.25">
      <c r="A33" t="s">
        <v>1130</v>
      </c>
      <c r="B33">
        <v>0</v>
      </c>
      <c r="C33">
        <v>0</v>
      </c>
      <c r="D33">
        <v>422569953.27802902</v>
      </c>
      <c r="E33">
        <v>36175950</v>
      </c>
      <c r="F33">
        <f t="shared" si="1"/>
        <v>0</v>
      </c>
      <c r="I33" s="2" t="s">
        <v>1158</v>
      </c>
      <c r="N33">
        <f t="shared" si="0"/>
        <v>0</v>
      </c>
      <c r="O33" s="5" t="s">
        <v>1125</v>
      </c>
      <c r="P33">
        <v>0</v>
      </c>
      <c r="Q33">
        <v>0</v>
      </c>
      <c r="R33">
        <v>96440477.930221096</v>
      </c>
      <c r="S33">
        <v>22200000</v>
      </c>
      <c r="T33">
        <f t="shared" si="2"/>
        <v>0</v>
      </c>
    </row>
    <row r="34" spans="1:20" x14ac:dyDescent="0.25">
      <c r="A34" t="s">
        <v>1131</v>
      </c>
      <c r="B34">
        <v>0</v>
      </c>
      <c r="C34">
        <v>0</v>
      </c>
      <c r="D34">
        <v>658908298.45905697</v>
      </c>
      <c r="E34">
        <v>132000000</v>
      </c>
      <c r="F34">
        <f t="shared" si="1"/>
        <v>0</v>
      </c>
      <c r="N34">
        <f t="shared" si="0"/>
        <v>0</v>
      </c>
      <c r="O34" s="5" t="s">
        <v>1126</v>
      </c>
      <c r="P34">
        <v>0</v>
      </c>
      <c r="Q34">
        <v>0</v>
      </c>
      <c r="R34">
        <v>96451954.277199998</v>
      </c>
      <c r="S34">
        <v>22200000</v>
      </c>
      <c r="T34">
        <f t="shared" si="2"/>
        <v>0</v>
      </c>
    </row>
    <row r="35" spans="1:20" x14ac:dyDescent="0.25">
      <c r="A35" t="s">
        <v>1134</v>
      </c>
      <c r="B35">
        <v>0</v>
      </c>
      <c r="C35">
        <v>0</v>
      </c>
      <c r="D35">
        <v>96499225.296590105</v>
      </c>
      <c r="E35">
        <v>22200000</v>
      </c>
      <c r="F35">
        <f t="shared" si="1"/>
        <v>0</v>
      </c>
      <c r="N35">
        <f t="shared" si="0"/>
        <v>0</v>
      </c>
      <c r="O35" s="5" t="s">
        <v>1127</v>
      </c>
      <c r="P35">
        <v>0</v>
      </c>
      <c r="Q35">
        <v>0</v>
      </c>
      <c r="R35">
        <v>494104048.67015302</v>
      </c>
      <c r="S35">
        <v>99000000</v>
      </c>
      <c r="T35">
        <f t="shared" si="2"/>
        <v>0</v>
      </c>
    </row>
    <row r="36" spans="1:20" x14ac:dyDescent="0.25">
      <c r="A36" t="s">
        <v>1136</v>
      </c>
      <c r="B36">
        <v>0</v>
      </c>
      <c r="C36">
        <v>0</v>
      </c>
      <c r="D36">
        <v>282083911.95802498</v>
      </c>
      <c r="E36">
        <v>24117300</v>
      </c>
      <c r="F36">
        <f t="shared" si="1"/>
        <v>0</v>
      </c>
      <c r="N36">
        <f t="shared" si="0"/>
        <v>0</v>
      </c>
      <c r="O36" s="5" t="s">
        <v>1129</v>
      </c>
      <c r="P36">
        <v>0</v>
      </c>
      <c r="Q36">
        <v>0</v>
      </c>
      <c r="R36">
        <v>494139712.047544</v>
      </c>
      <c r="S36">
        <v>99000000</v>
      </c>
      <c r="T36">
        <f t="shared" si="2"/>
        <v>0</v>
      </c>
    </row>
    <row r="37" spans="1:20" x14ac:dyDescent="0.25">
      <c r="A37" t="s">
        <v>1138</v>
      </c>
      <c r="B37">
        <v>0</v>
      </c>
      <c r="C37">
        <v>0</v>
      </c>
      <c r="D37">
        <v>64347853.910841301</v>
      </c>
      <c r="E37">
        <v>14800000</v>
      </c>
      <c r="F37">
        <f t="shared" si="1"/>
        <v>0</v>
      </c>
      <c r="N37">
        <f t="shared" si="0"/>
        <v>0</v>
      </c>
      <c r="O37" s="5" t="s">
        <v>1130</v>
      </c>
      <c r="P37">
        <v>0</v>
      </c>
      <c r="Q37">
        <v>0</v>
      </c>
      <c r="R37">
        <v>422799923.17144299</v>
      </c>
      <c r="S37">
        <v>36175950</v>
      </c>
      <c r="T37">
        <f t="shared" si="2"/>
        <v>0</v>
      </c>
    </row>
    <row r="38" spans="1:20" x14ac:dyDescent="0.25">
      <c r="A38" t="s">
        <v>1140</v>
      </c>
      <c r="B38">
        <v>0</v>
      </c>
      <c r="C38">
        <v>0</v>
      </c>
      <c r="D38">
        <v>96532974.558485195</v>
      </c>
      <c r="E38">
        <v>22200000</v>
      </c>
      <c r="F38">
        <f t="shared" si="1"/>
        <v>0</v>
      </c>
      <c r="N38">
        <f t="shared" si="0"/>
        <v>0</v>
      </c>
      <c r="O38" s="5" t="s">
        <v>1131</v>
      </c>
      <c r="P38">
        <v>0</v>
      </c>
      <c r="Q38">
        <v>0</v>
      </c>
      <c r="R38">
        <v>658900263.99359596</v>
      </c>
      <c r="S38">
        <v>132000000</v>
      </c>
      <c r="T38">
        <f t="shared" si="2"/>
        <v>0</v>
      </c>
    </row>
    <row r="39" spans="1:20" x14ac:dyDescent="0.25">
      <c r="A39" t="s">
        <v>1141</v>
      </c>
      <c r="B39">
        <v>0</v>
      </c>
      <c r="C39">
        <v>0</v>
      </c>
      <c r="D39">
        <v>96544112.560697198</v>
      </c>
      <c r="E39">
        <v>22200000</v>
      </c>
      <c r="F39">
        <f t="shared" si="1"/>
        <v>0</v>
      </c>
      <c r="N39">
        <f t="shared" si="0"/>
        <v>0</v>
      </c>
      <c r="O39" s="5" t="s">
        <v>1134</v>
      </c>
      <c r="P39">
        <v>0</v>
      </c>
      <c r="Q39">
        <v>0</v>
      </c>
      <c r="R39">
        <v>96508485.228352994</v>
      </c>
      <c r="S39">
        <v>22200000</v>
      </c>
      <c r="T39">
        <f t="shared" si="2"/>
        <v>0</v>
      </c>
    </row>
    <row r="40" spans="1:20" x14ac:dyDescent="0.25">
      <c r="A40" t="s">
        <v>1142</v>
      </c>
      <c r="B40">
        <v>0</v>
      </c>
      <c r="C40">
        <v>0</v>
      </c>
      <c r="D40">
        <v>96555195.149963006</v>
      </c>
      <c r="E40">
        <v>22200000</v>
      </c>
      <c r="F40">
        <f t="shared" si="1"/>
        <v>0</v>
      </c>
      <c r="N40">
        <f t="shared" si="0"/>
        <v>0</v>
      </c>
      <c r="O40" s="5" t="s">
        <v>1136</v>
      </c>
      <c r="P40">
        <v>0</v>
      </c>
      <c r="Q40">
        <v>0</v>
      </c>
      <c r="R40">
        <v>282231721.205365</v>
      </c>
      <c r="S40">
        <v>24117300</v>
      </c>
      <c r="T40">
        <f t="shared" si="2"/>
        <v>0</v>
      </c>
    </row>
    <row r="41" spans="1:20" x14ac:dyDescent="0.25">
      <c r="A41" t="s">
        <v>1143</v>
      </c>
      <c r="B41">
        <v>0</v>
      </c>
      <c r="C41">
        <v>0</v>
      </c>
      <c r="D41">
        <v>96566222.601968706</v>
      </c>
      <c r="E41">
        <v>22200000</v>
      </c>
      <c r="F41">
        <f t="shared" si="1"/>
        <v>0</v>
      </c>
      <c r="N41">
        <f t="shared" si="0"/>
        <v>0</v>
      </c>
      <c r="O41" s="5" t="s">
        <v>1138</v>
      </c>
      <c r="P41">
        <v>0</v>
      </c>
      <c r="Q41">
        <v>0</v>
      </c>
      <c r="R41">
        <v>64353803.879887201</v>
      </c>
      <c r="S41">
        <v>14800000</v>
      </c>
      <c r="T41">
        <f t="shared" si="2"/>
        <v>0</v>
      </c>
    </row>
    <row r="42" spans="1:20" x14ac:dyDescent="0.25">
      <c r="A42" t="s">
        <v>1144</v>
      </c>
      <c r="B42">
        <v>0</v>
      </c>
      <c r="C42">
        <v>0</v>
      </c>
      <c r="D42">
        <v>164832484.55066299</v>
      </c>
      <c r="E42">
        <v>33000000</v>
      </c>
      <c r="F42">
        <f t="shared" si="1"/>
        <v>0</v>
      </c>
      <c r="N42">
        <f t="shared" si="0"/>
        <v>0</v>
      </c>
      <c r="O42" s="5" t="s">
        <v>1155</v>
      </c>
      <c r="P42">
        <v>0</v>
      </c>
      <c r="Q42">
        <v>0</v>
      </c>
      <c r="R42">
        <v>32180577.7572788</v>
      </c>
      <c r="S42">
        <v>7400000</v>
      </c>
      <c r="T42">
        <f t="shared" si="2"/>
        <v>0</v>
      </c>
    </row>
    <row r="43" spans="1:20" x14ac:dyDescent="0.25">
      <c r="A43" t="s">
        <v>1139</v>
      </c>
      <c r="B43">
        <v>3825.2860578424602</v>
      </c>
      <c r="C43">
        <v>1840</v>
      </c>
      <c r="D43">
        <v>8747369.2570060194</v>
      </c>
      <c r="E43">
        <v>15785895.603436099</v>
      </c>
      <c r="F43">
        <f t="shared" si="1"/>
        <v>1840</v>
      </c>
      <c r="N43">
        <f t="shared" si="0"/>
        <v>0</v>
      </c>
      <c r="O43" s="5" t="s">
        <v>1156</v>
      </c>
      <c r="P43">
        <v>0</v>
      </c>
      <c r="Q43">
        <v>0</v>
      </c>
      <c r="R43">
        <v>32180577.7572788</v>
      </c>
      <c r="S43">
        <v>7400000</v>
      </c>
      <c r="T43">
        <f t="shared" si="2"/>
        <v>0</v>
      </c>
    </row>
    <row r="44" spans="1:20" x14ac:dyDescent="0.25">
      <c r="A44" t="s">
        <v>1137</v>
      </c>
      <c r="B44">
        <v>3851.4386367207899</v>
      </c>
      <c r="C44">
        <v>920</v>
      </c>
      <c r="D44">
        <v>4349624.25593495</v>
      </c>
      <c r="E44">
        <v>7892947.8017180804</v>
      </c>
      <c r="F44">
        <f t="shared" si="1"/>
        <v>2760</v>
      </c>
      <c r="N44">
        <f t="shared" si="0"/>
        <v>0</v>
      </c>
      <c r="O44" s="5" t="s">
        <v>1157</v>
      </c>
      <c r="P44">
        <v>0</v>
      </c>
      <c r="Q44">
        <v>0</v>
      </c>
      <c r="R44">
        <v>32180577.7572788</v>
      </c>
      <c r="S44">
        <v>7400000</v>
      </c>
      <c r="T44">
        <f t="shared" si="2"/>
        <v>0</v>
      </c>
    </row>
    <row r="45" spans="1:20" x14ac:dyDescent="0.25">
      <c r="A45" t="s">
        <v>1135</v>
      </c>
      <c r="B45">
        <v>3879.62581487035</v>
      </c>
      <c r="C45">
        <v>1840</v>
      </c>
      <c r="D45">
        <v>8647384.1040747091</v>
      </c>
      <c r="E45">
        <v>15785895.603436099</v>
      </c>
      <c r="F45">
        <f t="shared" si="1"/>
        <v>4600</v>
      </c>
      <c r="N45" t="str">
        <f>VLOOKUP(O45,$A$2:$F$59,1,0)</f>
        <v>hydrogen OCGT20890700312</v>
      </c>
      <c r="O45" s="5" t="s">
        <v>1137</v>
      </c>
      <c r="P45">
        <v>3866.44086696459</v>
      </c>
      <c r="Q45">
        <v>920</v>
      </c>
      <c r="R45">
        <v>4335822.2041106503</v>
      </c>
      <c r="S45">
        <v>7892947.8017180804</v>
      </c>
      <c r="T45">
        <f t="shared" si="2"/>
        <v>920</v>
      </c>
    </row>
    <row r="46" spans="1:20" x14ac:dyDescent="0.25">
      <c r="A46" t="s">
        <v>1133</v>
      </c>
      <c r="B46">
        <v>3920.6312492143602</v>
      </c>
      <c r="C46">
        <v>1840</v>
      </c>
      <c r="D46">
        <v>8571934.1048817299</v>
      </c>
      <c r="E46">
        <v>15785895.603436099</v>
      </c>
      <c r="F46">
        <f t="shared" si="1"/>
        <v>6440</v>
      </c>
      <c r="N46" t="str">
        <f t="shared" ref="N46:N59" si="3">VLOOKUP(O46,$A$2:$F$59,1,0)</f>
        <v>hydrogen OCGT20880700309</v>
      </c>
      <c r="O46" s="5" t="s">
        <v>1135</v>
      </c>
      <c r="P46">
        <v>3897.1869131594799</v>
      </c>
      <c r="Q46">
        <v>1840</v>
      </c>
      <c r="R46">
        <v>8615071.6832227092</v>
      </c>
      <c r="S46">
        <v>15785895.603436099</v>
      </c>
      <c r="T46">
        <f t="shared" si="2"/>
        <v>2760</v>
      </c>
    </row>
    <row r="47" spans="1:20" x14ac:dyDescent="0.25">
      <c r="A47" t="s">
        <v>1128</v>
      </c>
      <c r="B47">
        <v>3965.2749369879102</v>
      </c>
      <c r="C47">
        <v>1840</v>
      </c>
      <c r="D47">
        <v>8489789.7193783894</v>
      </c>
      <c r="E47">
        <v>15785895.603436099</v>
      </c>
      <c r="F47">
        <f t="shared" si="1"/>
        <v>8280</v>
      </c>
      <c r="N47" t="str">
        <f t="shared" si="3"/>
        <v>hydrogen OCGT20860700299</v>
      </c>
      <c r="O47" s="5" t="s">
        <v>1133</v>
      </c>
      <c r="P47">
        <v>3934.6414034954901</v>
      </c>
      <c r="Q47">
        <v>1840</v>
      </c>
      <c r="R47">
        <v>8546155.4210044406</v>
      </c>
      <c r="S47">
        <v>15785895.603436099</v>
      </c>
      <c r="T47">
        <f t="shared" si="2"/>
        <v>4600</v>
      </c>
    </row>
    <row r="48" spans="1:20" x14ac:dyDescent="0.25">
      <c r="A48" t="s">
        <v>1132</v>
      </c>
      <c r="B48">
        <v>3979.9265949655701</v>
      </c>
      <c r="C48">
        <v>920</v>
      </c>
      <c r="D48">
        <v>4231415.3343497496</v>
      </c>
      <c r="E48">
        <v>7892947.8017180804</v>
      </c>
      <c r="F48">
        <f t="shared" si="1"/>
        <v>9200</v>
      </c>
      <c r="N48" t="str">
        <f t="shared" si="3"/>
        <v>hydrogen OCGT20850700296</v>
      </c>
      <c r="O48" s="5" t="s">
        <v>1132</v>
      </c>
      <c r="P48">
        <v>3965.7031782197801</v>
      </c>
      <c r="Q48">
        <v>920</v>
      </c>
      <c r="R48">
        <v>4244500.8777558804</v>
      </c>
      <c r="S48">
        <v>7892947.8017180804</v>
      </c>
      <c r="T48">
        <f t="shared" si="2"/>
        <v>5520</v>
      </c>
    </row>
    <row r="49" spans="1:20" x14ac:dyDescent="0.25">
      <c r="A49" t="s">
        <v>1119</v>
      </c>
      <c r="B49">
        <v>4017.4980520279601</v>
      </c>
      <c r="C49">
        <v>1840</v>
      </c>
      <c r="D49">
        <v>8393699.1877047103</v>
      </c>
      <c r="E49">
        <v>15785895.603436099</v>
      </c>
      <c r="F49">
        <f t="shared" si="1"/>
        <v>11040</v>
      </c>
      <c r="N49" t="str">
        <f t="shared" si="3"/>
        <v>hydrogen OCGT20830700290</v>
      </c>
      <c r="O49" s="5" t="s">
        <v>1128</v>
      </c>
      <c r="P49">
        <v>3975.2119590709299</v>
      </c>
      <c r="Q49">
        <v>1840</v>
      </c>
      <c r="R49">
        <v>8471505.5987456404</v>
      </c>
      <c r="S49">
        <v>15785895.603436099</v>
      </c>
      <c r="T49">
        <f t="shared" si="2"/>
        <v>7360</v>
      </c>
    </row>
    <row r="50" spans="1:20" x14ac:dyDescent="0.25">
      <c r="A50" t="s">
        <v>1116</v>
      </c>
      <c r="B50">
        <v>4032.5363794669101</v>
      </c>
      <c r="C50">
        <v>1840</v>
      </c>
      <c r="D50">
        <v>8366028.6652170401</v>
      </c>
      <c r="E50">
        <v>15785895.603436099</v>
      </c>
      <c r="F50">
        <f t="shared" si="1"/>
        <v>12880</v>
      </c>
      <c r="N50" t="str">
        <f t="shared" si="3"/>
        <v>hydrogen OCGT20780700259</v>
      </c>
      <c r="O50" s="5" t="s">
        <v>1119</v>
      </c>
      <c r="P50">
        <v>4021.66305643438</v>
      </c>
      <c r="Q50">
        <v>1840</v>
      </c>
      <c r="R50">
        <v>8386035.5795968799</v>
      </c>
      <c r="S50">
        <v>15785895.603436099</v>
      </c>
      <c r="T50">
        <f t="shared" si="2"/>
        <v>9200</v>
      </c>
    </row>
    <row r="51" spans="1:20" x14ac:dyDescent="0.25">
      <c r="A51" t="s">
        <v>1112</v>
      </c>
      <c r="B51">
        <v>4042.0142897606502</v>
      </c>
      <c r="C51">
        <v>1840</v>
      </c>
      <c r="D51">
        <v>8348589.3102765596</v>
      </c>
      <c r="E51">
        <v>15785895.603436099</v>
      </c>
      <c r="F51">
        <f t="shared" si="1"/>
        <v>14720</v>
      </c>
      <c r="N51" t="str">
        <f t="shared" si="3"/>
        <v>hydrogen OCGT20760700248</v>
      </c>
      <c r="O51" s="5" t="s">
        <v>1116</v>
      </c>
      <c r="P51">
        <v>4035.19780116109</v>
      </c>
      <c r="Q51">
        <v>1840</v>
      </c>
      <c r="R51">
        <v>8361131.6492997399</v>
      </c>
      <c r="S51">
        <v>15785895.603436099</v>
      </c>
      <c r="T51">
        <f t="shared" si="2"/>
        <v>11040</v>
      </c>
    </row>
    <row r="52" spans="1:20" x14ac:dyDescent="0.25">
      <c r="A52" t="s">
        <v>1109</v>
      </c>
      <c r="B52">
        <v>4046.68271880883</v>
      </c>
      <c r="C52">
        <v>2760</v>
      </c>
      <c r="D52">
        <v>12509999.101241799</v>
      </c>
      <c r="E52">
        <v>23678843.405154198</v>
      </c>
      <c r="F52">
        <f t="shared" si="1"/>
        <v>17480</v>
      </c>
      <c r="N52" t="str">
        <f t="shared" si="3"/>
        <v>hydrogen OCGT20740700230</v>
      </c>
      <c r="O52" s="5" t="s">
        <v>1112</v>
      </c>
      <c r="P52">
        <v>4042.9951297931002</v>
      </c>
      <c r="Q52">
        <v>1840</v>
      </c>
      <c r="R52">
        <v>8346784.5646168496</v>
      </c>
      <c r="S52">
        <v>15785895.603436099</v>
      </c>
      <c r="T52">
        <f t="shared" si="2"/>
        <v>12880</v>
      </c>
    </row>
    <row r="53" spans="1:20" x14ac:dyDescent="0.25">
      <c r="A53" t="s">
        <v>1105</v>
      </c>
      <c r="B53">
        <v>4047.5001033581402</v>
      </c>
      <c r="C53">
        <v>1840</v>
      </c>
      <c r="D53">
        <v>8338495.4132571798</v>
      </c>
      <c r="E53">
        <v>15785895.603436099</v>
      </c>
      <c r="F53">
        <f t="shared" si="1"/>
        <v>19320</v>
      </c>
      <c r="N53" t="str">
        <f t="shared" si="3"/>
        <v>hydrogen OCGT20730700222</v>
      </c>
      <c r="O53" s="5" t="s">
        <v>1109</v>
      </c>
      <c r="P53">
        <v>4046.61357664973</v>
      </c>
      <c r="Q53">
        <v>2760</v>
      </c>
      <c r="R53">
        <v>12510189.933600901</v>
      </c>
      <c r="S53">
        <v>23678843.405154198</v>
      </c>
      <c r="T53">
        <f t="shared" si="2"/>
        <v>15640</v>
      </c>
    </row>
    <row r="54" spans="1:20" x14ac:dyDescent="0.25">
      <c r="A54" t="s">
        <v>1098</v>
      </c>
      <c r="B54">
        <v>4048.1486829308101</v>
      </c>
      <c r="C54">
        <v>1840</v>
      </c>
      <c r="D54">
        <v>8337302.02684345</v>
      </c>
      <c r="E54">
        <v>15785895.603436099</v>
      </c>
      <c r="F54">
        <f t="shared" si="1"/>
        <v>21160</v>
      </c>
      <c r="N54" t="str">
        <f t="shared" si="3"/>
        <v>hydrogen OCGT20710700204</v>
      </c>
      <c r="O54" s="5" t="s">
        <v>1105</v>
      </c>
      <c r="P54">
        <v>4047.3780558471099</v>
      </c>
      <c r="Q54">
        <v>1840</v>
      </c>
      <c r="R54">
        <v>8338719.9806774696</v>
      </c>
      <c r="S54">
        <v>15785895.603436099</v>
      </c>
      <c r="T54">
        <f t="shared" si="2"/>
        <v>17480</v>
      </c>
    </row>
    <row r="55" spans="1:20" x14ac:dyDescent="0.25">
      <c r="A55" t="s">
        <v>186</v>
      </c>
      <c r="B55">
        <v>4592.4260478756096</v>
      </c>
      <c r="C55">
        <v>920</v>
      </c>
      <c r="D55">
        <v>3667915.8376725102</v>
      </c>
      <c r="E55">
        <v>7892947.8017180804</v>
      </c>
      <c r="F55">
        <f t="shared" si="1"/>
        <v>22080</v>
      </c>
      <c r="N55" t="str">
        <f t="shared" si="3"/>
        <v>hydrogen OCGT20680700178</v>
      </c>
      <c r="O55" s="5" t="s">
        <v>1098</v>
      </c>
      <c r="P55">
        <v>4047.8617635491801</v>
      </c>
      <c r="Q55">
        <v>1840</v>
      </c>
      <c r="R55">
        <v>8337829.9585056603</v>
      </c>
      <c r="S55">
        <v>15785895.603436099</v>
      </c>
      <c r="T55">
        <f t="shared" si="2"/>
        <v>19320</v>
      </c>
    </row>
    <row r="56" spans="1:20" x14ac:dyDescent="0.25">
      <c r="N56" t="str">
        <f t="shared" si="3"/>
        <v>hydrogen OCGT20650700150</v>
      </c>
      <c r="O56" s="5" t="s">
        <v>186</v>
      </c>
      <c r="P56">
        <v>4408.0834614371397</v>
      </c>
      <c r="Q56">
        <v>920</v>
      </c>
      <c r="R56">
        <v>3837511.0171959102</v>
      </c>
      <c r="S56">
        <v>7892947.8017180804</v>
      </c>
      <c r="T56">
        <f t="shared" si="2"/>
        <v>20240</v>
      </c>
    </row>
    <row r="57" spans="1:20" x14ac:dyDescent="0.25">
      <c r="N57" t="e">
        <f t="shared" si="3"/>
        <v>#N/A</v>
      </c>
      <c r="O57" s="5" t="s">
        <v>1153</v>
      </c>
      <c r="P57">
        <v>36369.745167862297</v>
      </c>
      <c r="Q57">
        <v>920</v>
      </c>
      <c r="R57">
        <v>4362310.9041106701</v>
      </c>
      <c r="S57">
        <v>7892947.8017180804</v>
      </c>
      <c r="T57">
        <f t="shared" si="2"/>
        <v>21160</v>
      </c>
    </row>
    <row r="58" spans="1:20" x14ac:dyDescent="0.25">
      <c r="N58" t="e">
        <f t="shared" si="3"/>
        <v>#N/A</v>
      </c>
      <c r="O58" s="5" t="s">
        <v>1154</v>
      </c>
      <c r="P58">
        <v>36369.745167862297</v>
      </c>
      <c r="Q58">
        <v>920</v>
      </c>
      <c r="R58">
        <v>4362310.9041106701</v>
      </c>
      <c r="S58">
        <v>7892947.8017180804</v>
      </c>
      <c r="T58">
        <f t="shared" si="2"/>
        <v>22080</v>
      </c>
    </row>
    <row r="59" spans="1:20" x14ac:dyDescent="0.25">
      <c r="N59" t="e">
        <f t="shared" si="3"/>
        <v>#N/A</v>
      </c>
      <c r="O59" s="5" t="s">
        <v>1089</v>
      </c>
      <c r="P59">
        <v>36369.745185047599</v>
      </c>
      <c r="Q59">
        <v>460</v>
      </c>
      <c r="R59">
        <v>2181155.4520553299</v>
      </c>
      <c r="S59">
        <v>3946473.9008590402</v>
      </c>
      <c r="T59">
        <f t="shared" si="2"/>
        <v>22540</v>
      </c>
    </row>
    <row r="60" spans="1:20" x14ac:dyDescent="0.25">
      <c r="N60">
        <f t="shared" si="0"/>
        <v>0</v>
      </c>
      <c r="O60" s="5" t="s">
        <v>159</v>
      </c>
    </row>
    <row r="61" spans="1:20" x14ac:dyDescent="0.25">
      <c r="O61" s="5" t="s">
        <v>160</v>
      </c>
    </row>
  </sheetData>
  <autoFilter ref="O1:T1" xr:uid="{385AB077-C3D9-45FD-8C2B-89383CC7C044}">
    <sortState xmlns:xlrd2="http://schemas.microsoft.com/office/spreadsheetml/2017/richdata2" ref="O2:T61">
      <sortCondition ref="P1"/>
    </sortState>
  </autoFilter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28D8-924A-4074-9FBD-89F79A02D1E7}">
  <dimension ref="A2:K58"/>
  <sheetViews>
    <sheetView topLeftCell="A29" zoomScale="130" zoomScaleNormal="130" workbookViewId="0">
      <selection activeCell="E53" sqref="E53"/>
    </sheetView>
  </sheetViews>
  <sheetFormatPr defaultRowHeight="15" x14ac:dyDescent="0.25"/>
  <cols>
    <col min="1" max="1" width="22.42578125" customWidth="1"/>
    <col min="2" max="2" width="11.5703125" customWidth="1"/>
    <col min="11" max="11" width="11.85546875" customWidth="1"/>
  </cols>
  <sheetData>
    <row r="2" spans="1:11" x14ac:dyDescent="0.25">
      <c r="A2" t="s">
        <v>1161</v>
      </c>
      <c r="B2">
        <v>0</v>
      </c>
      <c r="C2">
        <v>0</v>
      </c>
      <c r="D2">
        <v>111840691.243218</v>
      </c>
      <c r="E2">
        <v>23680000</v>
      </c>
      <c r="F2">
        <f>B2</f>
        <v>0</v>
      </c>
    </row>
    <row r="3" spans="1:11" x14ac:dyDescent="0.25">
      <c r="A3" t="s">
        <v>1162</v>
      </c>
      <c r="B3">
        <v>0</v>
      </c>
      <c r="C3">
        <v>0</v>
      </c>
      <c r="D3">
        <v>111853270.924502</v>
      </c>
      <c r="E3">
        <v>23680000</v>
      </c>
      <c r="F3">
        <f>F2+C3</f>
        <v>0</v>
      </c>
    </row>
    <row r="4" spans="1:11" x14ac:dyDescent="0.25">
      <c r="A4" t="s">
        <v>1163</v>
      </c>
      <c r="B4">
        <v>0</v>
      </c>
      <c r="C4">
        <v>0</v>
      </c>
      <c r="D4">
        <v>298284264.44916099</v>
      </c>
      <c r="E4">
        <v>24117300</v>
      </c>
      <c r="F4">
        <f t="shared" ref="F4:F58" si="0">F3+C4</f>
        <v>0</v>
      </c>
    </row>
    <row r="5" spans="1:11" x14ac:dyDescent="0.25">
      <c r="A5" t="s">
        <v>1166</v>
      </c>
      <c r="B5">
        <v>0</v>
      </c>
      <c r="C5">
        <v>0</v>
      </c>
      <c r="D5">
        <v>175463533.49377099</v>
      </c>
      <c r="E5">
        <v>33000000</v>
      </c>
      <c r="F5">
        <f t="shared" si="0"/>
        <v>0</v>
      </c>
      <c r="I5" t="s">
        <v>3</v>
      </c>
      <c r="J5" t="s">
        <v>4</v>
      </c>
      <c r="K5" t="s">
        <v>146</v>
      </c>
    </row>
    <row r="6" spans="1:11" x14ac:dyDescent="0.25">
      <c r="A6" t="s">
        <v>1167</v>
      </c>
      <c r="B6">
        <v>0</v>
      </c>
      <c r="C6">
        <v>0</v>
      </c>
      <c r="D6">
        <v>118912094.82392199</v>
      </c>
      <c r="E6">
        <v>25160000</v>
      </c>
      <c r="F6">
        <f t="shared" si="0"/>
        <v>0</v>
      </c>
      <c r="I6" t="s">
        <v>5</v>
      </c>
      <c r="J6">
        <v>4126.0014630184696</v>
      </c>
      <c r="K6">
        <v>240882203.14399999</v>
      </c>
    </row>
    <row r="7" spans="1:11" x14ac:dyDescent="0.25">
      <c r="A7" t="s">
        <v>1169</v>
      </c>
      <c r="B7">
        <v>0</v>
      </c>
      <c r="C7">
        <v>0</v>
      </c>
      <c r="D7">
        <v>69964368.606066599</v>
      </c>
      <c r="E7">
        <v>14800000</v>
      </c>
      <c r="F7">
        <f t="shared" si="0"/>
        <v>0</v>
      </c>
      <c r="I7" t="s">
        <v>6</v>
      </c>
      <c r="J7">
        <v>8252.0029260369502</v>
      </c>
      <c r="K7">
        <v>200513062.171</v>
      </c>
    </row>
    <row r="8" spans="1:11" x14ac:dyDescent="0.25">
      <c r="A8" t="s">
        <v>1170</v>
      </c>
      <c r="B8">
        <v>0</v>
      </c>
      <c r="C8">
        <v>0</v>
      </c>
      <c r="D8">
        <v>526504492.13248199</v>
      </c>
      <c r="E8">
        <v>99000000</v>
      </c>
      <c r="F8">
        <f t="shared" si="0"/>
        <v>0</v>
      </c>
      <c r="I8" t="s">
        <v>7</v>
      </c>
      <c r="J8">
        <v>18725.698947545301</v>
      </c>
      <c r="K8">
        <v>149872584.808</v>
      </c>
    </row>
    <row r="9" spans="1:11" x14ac:dyDescent="0.25">
      <c r="A9" t="s">
        <v>1171</v>
      </c>
      <c r="B9">
        <v>0</v>
      </c>
      <c r="C9">
        <v>0</v>
      </c>
      <c r="D9">
        <v>118953133.15632001</v>
      </c>
      <c r="E9">
        <v>25160000</v>
      </c>
      <c r="F9">
        <f t="shared" si="0"/>
        <v>0</v>
      </c>
      <c r="I9" t="s">
        <v>8</v>
      </c>
      <c r="J9">
        <v>21582.1614988658</v>
      </c>
      <c r="K9">
        <v>100797105.728</v>
      </c>
    </row>
    <row r="10" spans="1:11" x14ac:dyDescent="0.25">
      <c r="A10" t="s">
        <v>1172</v>
      </c>
      <c r="B10">
        <v>0</v>
      </c>
      <c r="C10">
        <v>0</v>
      </c>
      <c r="D10">
        <v>69980473.434342697</v>
      </c>
      <c r="E10">
        <v>14800000</v>
      </c>
      <c r="F10">
        <f t="shared" si="0"/>
        <v>0</v>
      </c>
      <c r="I10" t="s">
        <v>9</v>
      </c>
      <c r="J10">
        <v>28247.240785280301</v>
      </c>
      <c r="K10">
        <v>77245519.688999996</v>
      </c>
    </row>
    <row r="11" spans="1:11" x14ac:dyDescent="0.25">
      <c r="A11" t="s">
        <v>1173</v>
      </c>
      <c r="B11">
        <v>0</v>
      </c>
      <c r="C11">
        <v>0</v>
      </c>
      <c r="D11">
        <v>175526663.716111</v>
      </c>
      <c r="E11">
        <v>33000000</v>
      </c>
      <c r="F11">
        <f t="shared" si="0"/>
        <v>0</v>
      </c>
    </row>
    <row r="12" spans="1:11" x14ac:dyDescent="0.25">
      <c r="A12" t="s">
        <v>1174</v>
      </c>
      <c r="B12">
        <v>0</v>
      </c>
      <c r="C12">
        <v>0</v>
      </c>
      <c r="D12">
        <v>118980408.50212599</v>
      </c>
      <c r="E12">
        <v>25160000</v>
      </c>
      <c r="F12">
        <f t="shared" si="0"/>
        <v>0</v>
      </c>
    </row>
    <row r="13" spans="1:11" x14ac:dyDescent="0.25">
      <c r="A13" t="s">
        <v>1175</v>
      </c>
      <c r="B13">
        <v>0</v>
      </c>
      <c r="C13">
        <v>0</v>
      </c>
      <c r="D13">
        <v>299079864.83113903</v>
      </c>
      <c r="E13">
        <v>24117300</v>
      </c>
      <c r="F13">
        <f t="shared" si="0"/>
        <v>0</v>
      </c>
    </row>
    <row r="14" spans="1:11" x14ac:dyDescent="0.25">
      <c r="A14" t="s">
        <v>1176</v>
      </c>
      <c r="B14">
        <v>0</v>
      </c>
      <c r="C14">
        <v>0</v>
      </c>
      <c r="D14">
        <v>118993944.48595101</v>
      </c>
      <c r="E14">
        <v>25160000</v>
      </c>
      <c r="F14">
        <f t="shared" si="0"/>
        <v>0</v>
      </c>
    </row>
    <row r="15" spans="1:11" x14ac:dyDescent="0.25">
      <c r="A15" t="s">
        <v>1177</v>
      </c>
      <c r="B15">
        <v>0</v>
      </c>
      <c r="C15">
        <v>0</v>
      </c>
      <c r="D15">
        <v>84005232.7952279</v>
      </c>
      <c r="E15">
        <v>17760000</v>
      </c>
      <c r="F15">
        <f t="shared" si="0"/>
        <v>0</v>
      </c>
    </row>
    <row r="16" spans="1:11" x14ac:dyDescent="0.25">
      <c r="A16" t="s">
        <v>1178</v>
      </c>
      <c r="B16">
        <v>0</v>
      </c>
      <c r="C16">
        <v>0</v>
      </c>
      <c r="D16">
        <v>702255858.91642296</v>
      </c>
      <c r="E16">
        <v>132000000</v>
      </c>
      <c r="F16">
        <f t="shared" si="0"/>
        <v>0</v>
      </c>
    </row>
    <row r="17" spans="1:6" x14ac:dyDescent="0.25">
      <c r="A17" t="s">
        <v>1179</v>
      </c>
      <c r="B17">
        <v>0</v>
      </c>
      <c r="C17">
        <v>0</v>
      </c>
      <c r="D17">
        <v>84014692.771081507</v>
      </c>
      <c r="E17">
        <v>17760000</v>
      </c>
      <c r="F17">
        <f t="shared" si="0"/>
        <v>0</v>
      </c>
    </row>
    <row r="18" spans="1:6" x14ac:dyDescent="0.25">
      <c r="A18" t="s">
        <v>1180</v>
      </c>
      <c r="B18">
        <v>0</v>
      </c>
      <c r="C18">
        <v>0</v>
      </c>
      <c r="D18">
        <v>154044193.75102699</v>
      </c>
      <c r="E18">
        <v>32560000</v>
      </c>
      <c r="F18">
        <f t="shared" si="0"/>
        <v>0</v>
      </c>
    </row>
    <row r="19" spans="1:6" x14ac:dyDescent="0.25">
      <c r="A19" t="s">
        <v>1181</v>
      </c>
      <c r="B19">
        <v>0</v>
      </c>
      <c r="C19">
        <v>0</v>
      </c>
      <c r="D19">
        <v>119047418.331301</v>
      </c>
      <c r="E19">
        <v>25160000</v>
      </c>
      <c r="F19">
        <f t="shared" si="0"/>
        <v>0</v>
      </c>
    </row>
    <row r="20" spans="1:6" x14ac:dyDescent="0.25">
      <c r="A20" t="s">
        <v>1182</v>
      </c>
      <c r="B20">
        <v>0</v>
      </c>
      <c r="C20">
        <v>0</v>
      </c>
      <c r="D20">
        <v>526802135.32733399</v>
      </c>
      <c r="E20">
        <v>99000000</v>
      </c>
      <c r="F20">
        <f t="shared" si="0"/>
        <v>0</v>
      </c>
    </row>
    <row r="21" spans="1:6" x14ac:dyDescent="0.25">
      <c r="A21" t="s">
        <v>1183</v>
      </c>
      <c r="B21">
        <v>0</v>
      </c>
      <c r="C21">
        <v>0</v>
      </c>
      <c r="D21">
        <v>119060620.932891</v>
      </c>
      <c r="E21">
        <v>25160000</v>
      </c>
      <c r="F21">
        <f t="shared" si="0"/>
        <v>0</v>
      </c>
    </row>
    <row r="22" spans="1:6" x14ac:dyDescent="0.25">
      <c r="A22" t="s">
        <v>1184</v>
      </c>
      <c r="B22">
        <v>0</v>
      </c>
      <c r="C22">
        <v>0</v>
      </c>
      <c r="D22">
        <v>449312177.827856</v>
      </c>
      <c r="E22">
        <v>36175950</v>
      </c>
      <c r="F22">
        <f t="shared" si="0"/>
        <v>0</v>
      </c>
    </row>
    <row r="23" spans="1:6" x14ac:dyDescent="0.25">
      <c r="A23" t="s">
        <v>125</v>
      </c>
      <c r="B23">
        <v>0</v>
      </c>
      <c r="C23">
        <v>0</v>
      </c>
      <c r="D23">
        <v>154095451.335159</v>
      </c>
      <c r="E23">
        <v>32560000</v>
      </c>
      <c r="F23">
        <f t="shared" si="0"/>
        <v>0</v>
      </c>
    </row>
    <row r="24" spans="1:6" x14ac:dyDescent="0.25">
      <c r="A24" t="s">
        <v>1185</v>
      </c>
      <c r="B24">
        <v>0</v>
      </c>
      <c r="C24">
        <v>0</v>
      </c>
      <c r="D24">
        <v>526874718.34689701</v>
      </c>
      <c r="E24">
        <v>99000000</v>
      </c>
      <c r="F24">
        <f t="shared" si="0"/>
        <v>0</v>
      </c>
    </row>
    <row r="25" spans="1:6" x14ac:dyDescent="0.25">
      <c r="A25" t="s">
        <v>1186</v>
      </c>
      <c r="B25">
        <v>0</v>
      </c>
      <c r="C25">
        <v>0</v>
      </c>
      <c r="D25">
        <v>154112367.470606</v>
      </c>
      <c r="E25">
        <v>32560000</v>
      </c>
      <c r="F25">
        <f t="shared" si="0"/>
        <v>0</v>
      </c>
    </row>
    <row r="26" spans="1:6" x14ac:dyDescent="0.25">
      <c r="A26" t="s">
        <v>1187</v>
      </c>
      <c r="B26">
        <v>0</v>
      </c>
      <c r="C26">
        <v>0</v>
      </c>
      <c r="D26">
        <v>119099835.935681</v>
      </c>
      <c r="E26">
        <v>25160000</v>
      </c>
      <c r="F26">
        <f t="shared" si="0"/>
        <v>0</v>
      </c>
    </row>
    <row r="27" spans="1:6" x14ac:dyDescent="0.25">
      <c r="A27" t="s">
        <v>1188</v>
      </c>
      <c r="B27">
        <v>0</v>
      </c>
      <c r="C27">
        <v>0</v>
      </c>
      <c r="D27">
        <v>526946580.94392401</v>
      </c>
      <c r="E27">
        <v>99000000</v>
      </c>
      <c r="F27">
        <f t="shared" si="0"/>
        <v>0</v>
      </c>
    </row>
    <row r="28" spans="1:6" x14ac:dyDescent="0.25">
      <c r="A28" t="s">
        <v>1189</v>
      </c>
      <c r="B28">
        <v>0</v>
      </c>
      <c r="C28">
        <v>0</v>
      </c>
      <c r="D28">
        <v>100468289.855396</v>
      </c>
      <c r="E28">
        <v>1710000</v>
      </c>
      <c r="F28">
        <f t="shared" si="0"/>
        <v>0</v>
      </c>
    </row>
    <row r="29" spans="1:6" x14ac:dyDescent="0.25">
      <c r="A29" t="s">
        <v>1190</v>
      </c>
      <c r="B29">
        <v>0</v>
      </c>
      <c r="C29">
        <v>0</v>
      </c>
      <c r="D29">
        <v>154145947.680572</v>
      </c>
      <c r="E29">
        <v>32560000</v>
      </c>
      <c r="F29">
        <f t="shared" si="0"/>
        <v>0</v>
      </c>
    </row>
    <row r="30" spans="1:6" x14ac:dyDescent="0.25">
      <c r="A30" t="s">
        <v>1191</v>
      </c>
      <c r="B30">
        <v>0</v>
      </c>
      <c r="C30">
        <v>0</v>
      </c>
      <c r="D30">
        <v>351321496.21420997</v>
      </c>
      <c r="E30">
        <v>66000000</v>
      </c>
      <c r="F30">
        <f t="shared" si="0"/>
        <v>0</v>
      </c>
    </row>
    <row r="31" spans="1:6" x14ac:dyDescent="0.25">
      <c r="A31" t="s">
        <v>1193</v>
      </c>
      <c r="B31">
        <v>0</v>
      </c>
      <c r="C31">
        <v>0</v>
      </c>
      <c r="D31">
        <v>119125655.183506</v>
      </c>
      <c r="E31">
        <v>25160000</v>
      </c>
      <c r="F31">
        <f t="shared" si="0"/>
        <v>0</v>
      </c>
    </row>
    <row r="32" spans="1:6" x14ac:dyDescent="0.25">
      <c r="A32" t="s">
        <v>1194</v>
      </c>
      <c r="B32">
        <v>0</v>
      </c>
      <c r="C32">
        <v>0</v>
      </c>
      <c r="D32">
        <v>32589859.150653999</v>
      </c>
      <c r="E32">
        <v>570000</v>
      </c>
      <c r="F32">
        <f t="shared" si="0"/>
        <v>0</v>
      </c>
    </row>
    <row r="33" spans="1:6" x14ac:dyDescent="0.25">
      <c r="A33" t="s">
        <v>1195</v>
      </c>
      <c r="B33">
        <v>0</v>
      </c>
      <c r="C33">
        <v>0</v>
      </c>
      <c r="D33">
        <v>154179194.590269</v>
      </c>
      <c r="E33">
        <v>32560000</v>
      </c>
      <c r="F33">
        <f t="shared" si="0"/>
        <v>0</v>
      </c>
    </row>
    <row r="34" spans="1:6" x14ac:dyDescent="0.25">
      <c r="A34" t="s">
        <v>1197</v>
      </c>
      <c r="B34">
        <v>0</v>
      </c>
      <c r="C34">
        <v>0</v>
      </c>
      <c r="D34">
        <v>154195694.09260601</v>
      </c>
      <c r="E34">
        <v>32560000</v>
      </c>
      <c r="F34">
        <f t="shared" si="0"/>
        <v>0</v>
      </c>
    </row>
    <row r="35" spans="1:6" x14ac:dyDescent="0.25">
      <c r="A35" t="s">
        <v>1198</v>
      </c>
      <c r="B35">
        <v>0</v>
      </c>
      <c r="C35">
        <v>0</v>
      </c>
      <c r="D35">
        <v>351392115.601071</v>
      </c>
      <c r="E35">
        <v>66000000</v>
      </c>
      <c r="F35">
        <f t="shared" si="0"/>
        <v>0</v>
      </c>
    </row>
    <row r="36" spans="1:6" x14ac:dyDescent="0.25">
      <c r="A36" t="s">
        <v>1201</v>
      </c>
      <c r="B36">
        <v>0</v>
      </c>
      <c r="C36">
        <v>0</v>
      </c>
      <c r="D36">
        <v>527157917.35115302</v>
      </c>
      <c r="E36">
        <v>99000000</v>
      </c>
      <c r="F36">
        <f t="shared" si="0"/>
        <v>0</v>
      </c>
    </row>
    <row r="37" spans="1:6" x14ac:dyDescent="0.25">
      <c r="A37" t="s">
        <v>1202</v>
      </c>
      <c r="B37">
        <v>0</v>
      </c>
      <c r="C37">
        <v>0</v>
      </c>
      <c r="D37">
        <v>300217899.079166</v>
      </c>
      <c r="E37">
        <v>24117300</v>
      </c>
      <c r="F37">
        <f t="shared" si="0"/>
        <v>0</v>
      </c>
    </row>
    <row r="38" spans="1:6" x14ac:dyDescent="0.25">
      <c r="A38" t="s">
        <v>1203</v>
      </c>
      <c r="B38">
        <v>0</v>
      </c>
      <c r="C38">
        <v>0</v>
      </c>
      <c r="D38">
        <v>49077859.634586602</v>
      </c>
      <c r="E38">
        <v>10360000</v>
      </c>
      <c r="F38">
        <f t="shared" si="0"/>
        <v>0</v>
      </c>
    </row>
    <row r="39" spans="1:6" x14ac:dyDescent="0.25">
      <c r="A39" t="s">
        <v>926</v>
      </c>
      <c r="B39">
        <v>0</v>
      </c>
      <c r="C39">
        <v>0</v>
      </c>
      <c r="D39">
        <v>525967794.42584503</v>
      </c>
      <c r="E39">
        <v>99000000</v>
      </c>
      <c r="F39">
        <f t="shared" si="0"/>
        <v>0</v>
      </c>
    </row>
    <row r="40" spans="1:6" x14ac:dyDescent="0.25">
      <c r="A40" t="s">
        <v>927</v>
      </c>
      <c r="B40">
        <v>0</v>
      </c>
      <c r="C40">
        <v>0</v>
      </c>
      <c r="D40">
        <v>701340991.05532396</v>
      </c>
      <c r="E40">
        <v>132000000</v>
      </c>
      <c r="F40">
        <f t="shared" si="0"/>
        <v>0</v>
      </c>
    </row>
    <row r="41" spans="1:6" x14ac:dyDescent="0.25">
      <c r="A41" t="s">
        <v>928</v>
      </c>
      <c r="B41">
        <v>0</v>
      </c>
      <c r="C41">
        <v>0</v>
      </c>
      <c r="D41">
        <v>701392243.10072601</v>
      </c>
      <c r="E41">
        <v>132000000</v>
      </c>
      <c r="F41">
        <f t="shared" si="0"/>
        <v>0</v>
      </c>
    </row>
    <row r="42" spans="1:6" x14ac:dyDescent="0.25">
      <c r="A42" t="s">
        <v>933</v>
      </c>
      <c r="B42">
        <v>0</v>
      </c>
      <c r="C42">
        <v>0</v>
      </c>
      <c r="D42">
        <v>357450464.417741</v>
      </c>
      <c r="E42">
        <v>28940760</v>
      </c>
      <c r="F42">
        <f t="shared" si="0"/>
        <v>0</v>
      </c>
    </row>
    <row r="43" spans="1:6" x14ac:dyDescent="0.25">
      <c r="A43" t="s">
        <v>1078</v>
      </c>
      <c r="B43">
        <v>0</v>
      </c>
      <c r="C43">
        <v>0</v>
      </c>
      <c r="D43">
        <v>175742.323019114</v>
      </c>
      <c r="E43">
        <v>33000</v>
      </c>
      <c r="F43">
        <f t="shared" si="0"/>
        <v>0</v>
      </c>
    </row>
    <row r="44" spans="1:6" x14ac:dyDescent="0.25">
      <c r="A44" t="s">
        <v>1087</v>
      </c>
      <c r="B44">
        <v>0</v>
      </c>
      <c r="C44">
        <v>0</v>
      </c>
      <c r="D44">
        <v>35059.2898420399</v>
      </c>
      <c r="E44">
        <v>7400</v>
      </c>
      <c r="F44">
        <f t="shared" si="0"/>
        <v>0</v>
      </c>
    </row>
    <row r="45" spans="1:6" x14ac:dyDescent="0.25">
      <c r="A45" t="s">
        <v>1200</v>
      </c>
      <c r="B45">
        <v>6857.0976832940696</v>
      </c>
      <c r="C45">
        <v>1840</v>
      </c>
      <c r="D45">
        <v>3168835.8661750499</v>
      </c>
      <c r="E45">
        <v>15785895.603436099</v>
      </c>
      <c r="F45">
        <f t="shared" si="0"/>
        <v>1840</v>
      </c>
    </row>
    <row r="46" spans="1:6" x14ac:dyDescent="0.25">
      <c r="A46" t="s">
        <v>1196</v>
      </c>
      <c r="B46">
        <v>6902.8912316302303</v>
      </c>
      <c r="C46">
        <v>1840</v>
      </c>
      <c r="D46">
        <v>3084575.7372365198</v>
      </c>
      <c r="E46">
        <v>15785895.603436099</v>
      </c>
      <c r="F46">
        <f t="shared" si="0"/>
        <v>3680</v>
      </c>
    </row>
    <row r="47" spans="1:6" x14ac:dyDescent="0.25">
      <c r="A47" t="s">
        <v>1192</v>
      </c>
      <c r="B47">
        <v>6929.8954902270498</v>
      </c>
      <c r="C47">
        <v>1840</v>
      </c>
      <c r="D47">
        <v>3034887.9014183702</v>
      </c>
      <c r="E47">
        <v>15785895.603436099</v>
      </c>
      <c r="F47">
        <f t="shared" si="0"/>
        <v>5520</v>
      </c>
    </row>
    <row r="48" spans="1:6" x14ac:dyDescent="0.25">
      <c r="A48" t="s">
        <v>1199</v>
      </c>
      <c r="B48">
        <v>6962.5996856087204</v>
      </c>
      <c r="C48">
        <v>4600</v>
      </c>
      <c r="D48">
        <v>7436780.45479027</v>
      </c>
      <c r="E48">
        <v>39464739.0085904</v>
      </c>
      <c r="F48">
        <f t="shared" si="0"/>
        <v>10120</v>
      </c>
    </row>
    <row r="49" spans="1:6" x14ac:dyDescent="0.25">
      <c r="A49" t="s">
        <v>1168</v>
      </c>
      <c r="B49">
        <v>7066.4934253893398</v>
      </c>
      <c r="C49">
        <v>7360</v>
      </c>
      <c r="D49">
        <v>11134190.802879</v>
      </c>
      <c r="E49">
        <v>63143582.413744599</v>
      </c>
      <c r="F49">
        <f t="shared" si="0"/>
        <v>17480</v>
      </c>
    </row>
    <row r="50" spans="1:6" x14ac:dyDescent="0.25">
      <c r="A50" t="s">
        <v>1164</v>
      </c>
      <c r="B50">
        <v>7129.7768050428904</v>
      </c>
      <c r="C50">
        <v>1840</v>
      </c>
      <c r="D50">
        <v>2667106.28215724</v>
      </c>
      <c r="E50">
        <v>15785895.603436099</v>
      </c>
      <c r="F50">
        <f t="shared" si="0"/>
        <v>19320</v>
      </c>
    </row>
    <row r="51" spans="1:6" x14ac:dyDescent="0.25">
      <c r="A51" t="s">
        <v>1165</v>
      </c>
      <c r="B51">
        <v>7701.79513586146</v>
      </c>
      <c r="C51">
        <v>920</v>
      </c>
      <c r="D51">
        <v>807296.27672553004</v>
      </c>
      <c r="E51">
        <v>7892947.8017180804</v>
      </c>
      <c r="F51">
        <f t="shared" si="0"/>
        <v>20240</v>
      </c>
    </row>
    <row r="52" spans="1:6" x14ac:dyDescent="0.25">
      <c r="A52" t="s">
        <v>1159</v>
      </c>
      <c r="B52">
        <v>7782.8556146996398</v>
      </c>
      <c r="C52">
        <v>920</v>
      </c>
      <c r="D52">
        <v>732720.63619440701</v>
      </c>
      <c r="E52">
        <v>7892947.8017180804</v>
      </c>
      <c r="F52">
        <f t="shared" si="0"/>
        <v>21160</v>
      </c>
    </row>
    <row r="53" spans="1:6" x14ac:dyDescent="0.25">
      <c r="A53" t="s">
        <v>1160</v>
      </c>
      <c r="B53">
        <v>7809.6538313392903</v>
      </c>
      <c r="C53">
        <v>920</v>
      </c>
      <c r="D53">
        <v>708066.27688592602</v>
      </c>
      <c r="E53">
        <v>7892947.8017180804</v>
      </c>
      <c r="F53">
        <f t="shared" si="0"/>
        <v>22080</v>
      </c>
    </row>
    <row r="54" spans="1:6" x14ac:dyDescent="0.25">
      <c r="A54" t="s">
        <v>1089</v>
      </c>
      <c r="B54">
        <v>39302.1621874298</v>
      </c>
      <c r="C54">
        <v>0.92</v>
      </c>
      <c r="D54">
        <v>1664.50304081523</v>
      </c>
      <c r="E54">
        <v>7892.94780171808</v>
      </c>
      <c r="F54">
        <f t="shared" si="0"/>
        <v>22080.92</v>
      </c>
    </row>
    <row r="55" spans="1:6" x14ac:dyDescent="0.25">
      <c r="A55" t="s">
        <v>1086</v>
      </c>
      <c r="B55">
        <v>40989.1624472861</v>
      </c>
      <c r="C55">
        <v>0.92</v>
      </c>
      <c r="D55">
        <v>48336.066606706598</v>
      </c>
      <c r="E55">
        <v>27647</v>
      </c>
      <c r="F55">
        <f t="shared" si="0"/>
        <v>22081.839999999997</v>
      </c>
    </row>
    <row r="56" spans="1:6" x14ac:dyDescent="0.25">
      <c r="A56" t="s">
        <v>1088</v>
      </c>
      <c r="B56">
        <v>242040.38675618899</v>
      </c>
      <c r="C56">
        <v>0.93</v>
      </c>
      <c r="D56">
        <v>1334.6491909385099</v>
      </c>
      <c r="E56">
        <v>61676</v>
      </c>
      <c r="F56">
        <f t="shared" si="0"/>
        <v>22082.769999999997</v>
      </c>
    </row>
    <row r="57" spans="1:6" x14ac:dyDescent="0.25">
      <c r="A57" t="s">
        <v>1084</v>
      </c>
      <c r="B57" t="s">
        <v>1085</v>
      </c>
      <c r="C57">
        <v>0</v>
      </c>
      <c r="D57">
        <v>9895.3763723576503</v>
      </c>
      <c r="E57">
        <v>570</v>
      </c>
      <c r="F57">
        <f t="shared" si="0"/>
        <v>22082.769999999997</v>
      </c>
    </row>
    <row r="58" spans="1:6" x14ac:dyDescent="0.25">
      <c r="A58" t="s">
        <v>1090</v>
      </c>
      <c r="B58" t="s">
        <v>1085</v>
      </c>
      <c r="C58">
        <v>0</v>
      </c>
      <c r="D58">
        <v>18693.092191391501</v>
      </c>
      <c r="E58">
        <v>570</v>
      </c>
      <c r="F58">
        <f t="shared" si="0"/>
        <v>22082.769999999997</v>
      </c>
    </row>
  </sheetData>
  <autoFilter ref="A1:F1" xr:uid="{803128D8-924A-4074-9FBD-89F79A02D1E7}">
    <sortState xmlns:xlrd2="http://schemas.microsoft.com/office/spreadsheetml/2017/richdata2" ref="A2:F58">
      <sortCondition ref="B1"/>
    </sortState>
  </autoFilter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8B7FA-BC2E-4C2B-B856-111615EFB66B}">
  <dimension ref="A1:K54"/>
  <sheetViews>
    <sheetView topLeftCell="A34" zoomScaleNormal="100" workbookViewId="0">
      <selection activeCell="R62" sqref="R62"/>
    </sheetView>
  </sheetViews>
  <sheetFormatPr defaultRowHeight="15" x14ac:dyDescent="0.25"/>
  <sheetData>
    <row r="1" spans="1:11" x14ac:dyDescent="0.25">
      <c r="A1" t="s">
        <v>11</v>
      </c>
      <c r="B1" t="s">
        <v>12</v>
      </c>
      <c r="C1" t="s">
        <v>163</v>
      </c>
      <c r="D1" t="s">
        <v>164</v>
      </c>
      <c r="E1" t="s">
        <v>15</v>
      </c>
      <c r="F1" t="s">
        <v>16</v>
      </c>
    </row>
    <row r="2" spans="1:11" x14ac:dyDescent="0.25">
      <c r="A2" t="s">
        <v>1161</v>
      </c>
      <c r="B2">
        <v>0</v>
      </c>
      <c r="C2">
        <v>0</v>
      </c>
      <c r="D2">
        <v>109627907.3352</v>
      </c>
      <c r="E2">
        <v>23680000</v>
      </c>
      <c r="F2">
        <f>B2</f>
        <v>0</v>
      </c>
    </row>
    <row r="3" spans="1:11" x14ac:dyDescent="0.25">
      <c r="A3" t="s">
        <v>1162</v>
      </c>
      <c r="B3">
        <v>0</v>
      </c>
      <c r="C3">
        <v>0</v>
      </c>
      <c r="D3">
        <v>109640368.01196299</v>
      </c>
      <c r="E3">
        <v>23680000</v>
      </c>
      <c r="F3">
        <f>F2+C3</f>
        <v>0</v>
      </c>
      <c r="I3" t="s">
        <v>3</v>
      </c>
      <c r="J3" t="s">
        <v>4</v>
      </c>
      <c r="K3" t="s">
        <v>146</v>
      </c>
    </row>
    <row r="4" spans="1:11" x14ac:dyDescent="0.25">
      <c r="A4" t="s">
        <v>1163</v>
      </c>
      <c r="B4">
        <v>0</v>
      </c>
      <c r="C4">
        <v>0</v>
      </c>
      <c r="D4">
        <v>291791790.85953099</v>
      </c>
      <c r="E4">
        <v>24117300</v>
      </c>
      <c r="F4">
        <f t="shared" ref="F4:F54" si="0">F3+C4</f>
        <v>0</v>
      </c>
      <c r="I4" t="s">
        <v>5</v>
      </c>
      <c r="J4">
        <v>4126.0014630184696</v>
      </c>
      <c r="K4">
        <v>240882203.14399999</v>
      </c>
    </row>
    <row r="5" spans="1:11" x14ac:dyDescent="0.25">
      <c r="A5" t="s">
        <v>1166</v>
      </c>
      <c r="B5">
        <v>0</v>
      </c>
      <c r="C5">
        <v>0</v>
      </c>
      <c r="D5">
        <v>171749880.619564</v>
      </c>
      <c r="E5">
        <v>33000000</v>
      </c>
      <c r="F5">
        <f t="shared" si="0"/>
        <v>0</v>
      </c>
      <c r="I5" t="s">
        <v>6</v>
      </c>
      <c r="J5">
        <v>8252.0029260369502</v>
      </c>
      <c r="K5">
        <v>200513062.171</v>
      </c>
    </row>
    <row r="6" spans="1:11" x14ac:dyDescent="0.25">
      <c r="A6" t="s">
        <v>1167</v>
      </c>
      <c r="B6">
        <v>0</v>
      </c>
      <c r="C6">
        <v>0</v>
      </c>
      <c r="D6">
        <v>116560505.337247</v>
      </c>
      <c r="E6">
        <v>25160000</v>
      </c>
      <c r="F6">
        <f t="shared" si="0"/>
        <v>0</v>
      </c>
      <c r="I6" t="s">
        <v>7</v>
      </c>
      <c r="J6">
        <v>18725.698947545301</v>
      </c>
      <c r="K6">
        <v>149872584.808</v>
      </c>
    </row>
    <row r="7" spans="1:11" x14ac:dyDescent="0.25">
      <c r="A7" t="s">
        <v>1169</v>
      </c>
      <c r="B7">
        <v>0</v>
      </c>
      <c r="C7">
        <v>0</v>
      </c>
      <c r="D7">
        <v>68581008.399310395</v>
      </c>
      <c r="E7">
        <v>14800000</v>
      </c>
      <c r="F7">
        <f t="shared" si="0"/>
        <v>0</v>
      </c>
      <c r="I7" t="s">
        <v>8</v>
      </c>
      <c r="J7">
        <v>21582.1614988658</v>
      </c>
      <c r="K7">
        <v>100797105.728</v>
      </c>
    </row>
    <row r="8" spans="1:11" x14ac:dyDescent="0.25">
      <c r="A8" t="s">
        <v>1170</v>
      </c>
      <c r="B8">
        <v>0</v>
      </c>
      <c r="C8">
        <v>0</v>
      </c>
      <c r="D8">
        <v>515363341.79066002</v>
      </c>
      <c r="E8">
        <v>99000000</v>
      </c>
      <c r="F8">
        <f t="shared" si="0"/>
        <v>0</v>
      </c>
      <c r="I8" t="s">
        <v>9</v>
      </c>
      <c r="J8">
        <v>28247.240785280301</v>
      </c>
      <c r="K8">
        <v>77245519.688999996</v>
      </c>
    </row>
    <row r="9" spans="1:11" x14ac:dyDescent="0.25">
      <c r="A9" t="s">
        <v>1171</v>
      </c>
      <c r="B9">
        <v>0</v>
      </c>
      <c r="C9">
        <v>0</v>
      </c>
      <c r="D9">
        <v>116601393.99909601</v>
      </c>
      <c r="E9">
        <v>25160000</v>
      </c>
      <c r="F9">
        <f t="shared" si="0"/>
        <v>0</v>
      </c>
    </row>
    <row r="10" spans="1:11" x14ac:dyDescent="0.25">
      <c r="A10" t="s">
        <v>1172</v>
      </c>
      <c r="B10">
        <v>0</v>
      </c>
      <c r="C10">
        <v>0</v>
      </c>
      <c r="D10">
        <v>68597097.459505498</v>
      </c>
      <c r="E10">
        <v>14800000</v>
      </c>
      <c r="F10">
        <f t="shared" si="0"/>
        <v>0</v>
      </c>
    </row>
    <row r="11" spans="1:11" x14ac:dyDescent="0.25">
      <c r="A11" t="s">
        <v>1173</v>
      </c>
      <c r="B11">
        <v>0</v>
      </c>
      <c r="C11">
        <v>0</v>
      </c>
      <c r="D11">
        <v>171812936.27447501</v>
      </c>
      <c r="E11">
        <v>33000000</v>
      </c>
      <c r="F11">
        <f t="shared" si="0"/>
        <v>0</v>
      </c>
    </row>
    <row r="12" spans="1:11" x14ac:dyDescent="0.25">
      <c r="A12" t="s">
        <v>1174</v>
      </c>
      <c r="B12">
        <v>0</v>
      </c>
      <c r="C12">
        <v>0</v>
      </c>
      <c r="D12">
        <v>116628669.34490301</v>
      </c>
      <c r="E12">
        <v>25160000</v>
      </c>
      <c r="F12">
        <f t="shared" si="0"/>
        <v>0</v>
      </c>
    </row>
    <row r="13" spans="1:11" x14ac:dyDescent="0.25">
      <c r="A13" t="s">
        <v>1175</v>
      </c>
      <c r="B13">
        <v>0</v>
      </c>
      <c r="C13">
        <v>0</v>
      </c>
      <c r="D13">
        <v>292583116.18359202</v>
      </c>
      <c r="E13">
        <v>24117300</v>
      </c>
      <c r="F13">
        <f t="shared" si="0"/>
        <v>0</v>
      </c>
    </row>
    <row r="14" spans="1:11" x14ac:dyDescent="0.25">
      <c r="A14" t="s">
        <v>1176</v>
      </c>
      <c r="B14">
        <v>0</v>
      </c>
      <c r="C14">
        <v>0</v>
      </c>
      <c r="D14">
        <v>116642205.32872701</v>
      </c>
      <c r="E14">
        <v>25160000</v>
      </c>
      <c r="F14">
        <f t="shared" si="0"/>
        <v>0</v>
      </c>
    </row>
    <row r="15" spans="1:11" x14ac:dyDescent="0.25">
      <c r="A15" t="s">
        <v>1177</v>
      </c>
      <c r="B15">
        <v>0</v>
      </c>
      <c r="C15">
        <v>0</v>
      </c>
      <c r="D15">
        <v>82345181.625423193</v>
      </c>
      <c r="E15">
        <v>17760000</v>
      </c>
      <c r="F15">
        <f t="shared" si="0"/>
        <v>0</v>
      </c>
    </row>
    <row r="16" spans="1:11" x14ac:dyDescent="0.25">
      <c r="A16" t="s">
        <v>1178</v>
      </c>
      <c r="B16">
        <v>0</v>
      </c>
      <c r="C16">
        <v>0</v>
      </c>
      <c r="D16">
        <v>687400949.149876</v>
      </c>
      <c r="E16">
        <v>132000000</v>
      </c>
      <c r="F16">
        <f t="shared" si="0"/>
        <v>0</v>
      </c>
    </row>
    <row r="17" spans="1:6" x14ac:dyDescent="0.25">
      <c r="A17" t="s">
        <v>1179</v>
      </c>
      <c r="B17">
        <v>0</v>
      </c>
      <c r="C17">
        <v>0</v>
      </c>
      <c r="D17">
        <v>82354641.6012768</v>
      </c>
      <c r="E17">
        <v>17760000</v>
      </c>
      <c r="F17">
        <f t="shared" si="0"/>
        <v>0</v>
      </c>
    </row>
    <row r="18" spans="1:6" x14ac:dyDescent="0.25">
      <c r="A18" t="s">
        <v>1180</v>
      </c>
      <c r="B18">
        <v>0</v>
      </c>
      <c r="C18">
        <v>0</v>
      </c>
      <c r="D18">
        <v>151000766.60638499</v>
      </c>
      <c r="E18">
        <v>32560000</v>
      </c>
      <c r="F18">
        <f t="shared" si="0"/>
        <v>0</v>
      </c>
    </row>
    <row r="19" spans="1:6" x14ac:dyDescent="0.25">
      <c r="A19" t="s">
        <v>1181</v>
      </c>
      <c r="B19">
        <v>0</v>
      </c>
      <c r="C19">
        <v>0</v>
      </c>
      <c r="D19">
        <v>116695679.174077</v>
      </c>
      <c r="E19">
        <v>25160000</v>
      </c>
      <c r="F19">
        <f t="shared" si="0"/>
        <v>0</v>
      </c>
    </row>
    <row r="20" spans="1:6" x14ac:dyDescent="0.25">
      <c r="A20" t="s">
        <v>1182</v>
      </c>
      <c r="B20">
        <v>0</v>
      </c>
      <c r="C20">
        <v>0</v>
      </c>
      <c r="D20">
        <v>515660953.002424</v>
      </c>
      <c r="E20">
        <v>99000000</v>
      </c>
      <c r="F20">
        <f t="shared" si="0"/>
        <v>0</v>
      </c>
    </row>
    <row r="21" spans="1:6" x14ac:dyDescent="0.25">
      <c r="A21" t="s">
        <v>1183</v>
      </c>
      <c r="B21">
        <v>0</v>
      </c>
      <c r="C21">
        <v>0</v>
      </c>
      <c r="D21">
        <v>116708881.775667</v>
      </c>
      <c r="E21">
        <v>25160000</v>
      </c>
      <c r="F21">
        <f t="shared" si="0"/>
        <v>0</v>
      </c>
    </row>
    <row r="22" spans="1:6" x14ac:dyDescent="0.25">
      <c r="A22" t="s">
        <v>1184</v>
      </c>
      <c r="B22">
        <v>0</v>
      </c>
      <c r="C22">
        <v>0</v>
      </c>
      <c r="D22">
        <v>439564410.33942097</v>
      </c>
      <c r="E22">
        <v>36175950</v>
      </c>
      <c r="F22">
        <f t="shared" si="0"/>
        <v>0</v>
      </c>
    </row>
    <row r="23" spans="1:6" x14ac:dyDescent="0.25">
      <c r="A23" t="s">
        <v>125</v>
      </c>
      <c r="B23">
        <v>0</v>
      </c>
      <c r="C23">
        <v>0</v>
      </c>
      <c r="D23">
        <v>151052024.19051701</v>
      </c>
      <c r="E23">
        <v>32560000</v>
      </c>
      <c r="F23">
        <f t="shared" si="0"/>
        <v>0</v>
      </c>
    </row>
    <row r="24" spans="1:6" x14ac:dyDescent="0.25">
      <c r="A24" t="s">
        <v>1185</v>
      </c>
      <c r="B24">
        <v>0</v>
      </c>
      <c r="C24">
        <v>0</v>
      </c>
      <c r="D24">
        <v>515733536.02198702</v>
      </c>
      <c r="E24">
        <v>99000000</v>
      </c>
      <c r="F24">
        <f t="shared" si="0"/>
        <v>0</v>
      </c>
    </row>
    <row r="25" spans="1:6" x14ac:dyDescent="0.25">
      <c r="A25" t="s">
        <v>1186</v>
      </c>
      <c r="B25">
        <v>0</v>
      </c>
      <c r="C25">
        <v>0</v>
      </c>
      <c r="D25">
        <v>151068940.325964</v>
      </c>
      <c r="E25">
        <v>32560000</v>
      </c>
      <c r="F25">
        <f t="shared" si="0"/>
        <v>0</v>
      </c>
    </row>
    <row r="26" spans="1:6" x14ac:dyDescent="0.25">
      <c r="A26" t="s">
        <v>1187</v>
      </c>
      <c r="B26">
        <v>0</v>
      </c>
      <c r="C26">
        <v>0</v>
      </c>
      <c r="D26">
        <v>116748096.778457</v>
      </c>
      <c r="E26">
        <v>25160000</v>
      </c>
      <c r="F26">
        <f t="shared" si="0"/>
        <v>0</v>
      </c>
    </row>
    <row r="27" spans="1:6" x14ac:dyDescent="0.25">
      <c r="A27" t="s">
        <v>1188</v>
      </c>
      <c r="B27">
        <v>0</v>
      </c>
      <c r="C27">
        <v>0</v>
      </c>
      <c r="D27">
        <v>515805398.61901402</v>
      </c>
      <c r="E27">
        <v>99000000</v>
      </c>
      <c r="F27">
        <f t="shared" si="0"/>
        <v>0</v>
      </c>
    </row>
    <row r="28" spans="1:6" x14ac:dyDescent="0.25">
      <c r="A28" t="s">
        <v>1189</v>
      </c>
      <c r="B28">
        <v>0</v>
      </c>
      <c r="C28">
        <v>0</v>
      </c>
      <c r="D28">
        <v>93117876.127916694</v>
      </c>
      <c r="E28">
        <v>1710000</v>
      </c>
      <c r="F28">
        <f t="shared" si="0"/>
        <v>0</v>
      </c>
    </row>
    <row r="29" spans="1:6" x14ac:dyDescent="0.25">
      <c r="A29" t="s">
        <v>1190</v>
      </c>
      <c r="B29">
        <v>0</v>
      </c>
      <c r="C29">
        <v>0</v>
      </c>
      <c r="D29">
        <v>151102520.53593001</v>
      </c>
      <c r="E29">
        <v>32560000</v>
      </c>
      <c r="F29">
        <f t="shared" si="0"/>
        <v>0</v>
      </c>
    </row>
    <row r="30" spans="1:6" x14ac:dyDescent="0.25">
      <c r="A30" t="s">
        <v>1191</v>
      </c>
      <c r="B30">
        <v>0</v>
      </c>
      <c r="C30">
        <v>0</v>
      </c>
      <c r="D30">
        <v>343894041.33093601</v>
      </c>
      <c r="E30">
        <v>66000000</v>
      </c>
      <c r="F30">
        <f t="shared" si="0"/>
        <v>0</v>
      </c>
    </row>
    <row r="31" spans="1:6" x14ac:dyDescent="0.25">
      <c r="A31" t="s">
        <v>1193</v>
      </c>
      <c r="B31">
        <v>0</v>
      </c>
      <c r="C31">
        <v>0</v>
      </c>
      <c r="D31">
        <v>116773916.026283</v>
      </c>
      <c r="E31">
        <v>25160000</v>
      </c>
      <c r="F31">
        <f t="shared" si="0"/>
        <v>0</v>
      </c>
    </row>
    <row r="32" spans="1:6" x14ac:dyDescent="0.25">
      <c r="A32" t="s">
        <v>1194</v>
      </c>
      <c r="B32">
        <v>0</v>
      </c>
      <c r="C32">
        <v>0</v>
      </c>
      <c r="D32">
        <v>30933341.617974602</v>
      </c>
      <c r="E32">
        <v>570000</v>
      </c>
      <c r="F32">
        <f t="shared" si="0"/>
        <v>0</v>
      </c>
    </row>
    <row r="33" spans="1:6" x14ac:dyDescent="0.25">
      <c r="A33" t="s">
        <v>1195</v>
      </c>
      <c r="B33">
        <v>0</v>
      </c>
      <c r="C33">
        <v>0</v>
      </c>
      <c r="D33">
        <v>151135767.445627</v>
      </c>
      <c r="E33">
        <v>32560000</v>
      </c>
      <c r="F33">
        <f t="shared" si="0"/>
        <v>0</v>
      </c>
    </row>
    <row r="34" spans="1:6" x14ac:dyDescent="0.25">
      <c r="A34" t="s">
        <v>1197</v>
      </c>
      <c r="B34">
        <v>0</v>
      </c>
      <c r="C34">
        <v>0</v>
      </c>
      <c r="D34">
        <v>151152266.94796401</v>
      </c>
      <c r="E34">
        <v>32560000</v>
      </c>
      <c r="F34">
        <f t="shared" si="0"/>
        <v>0</v>
      </c>
    </row>
    <row r="35" spans="1:6" x14ac:dyDescent="0.25">
      <c r="A35" t="s">
        <v>1198</v>
      </c>
      <c r="B35">
        <v>0</v>
      </c>
      <c r="C35">
        <v>0</v>
      </c>
      <c r="D35">
        <v>343964660.71779799</v>
      </c>
      <c r="E35">
        <v>66000000</v>
      </c>
      <c r="F35">
        <f t="shared" si="0"/>
        <v>0</v>
      </c>
    </row>
    <row r="36" spans="1:6" x14ac:dyDescent="0.25">
      <c r="A36" t="s">
        <v>1201</v>
      </c>
      <c r="B36">
        <v>0</v>
      </c>
      <c r="C36">
        <v>0</v>
      </c>
      <c r="D36">
        <v>516016735.02624202</v>
      </c>
      <c r="E36">
        <v>99000000</v>
      </c>
      <c r="F36">
        <f t="shared" si="0"/>
        <v>0</v>
      </c>
    </row>
    <row r="37" spans="1:6" x14ac:dyDescent="0.25">
      <c r="A37" t="s">
        <v>1202</v>
      </c>
      <c r="B37">
        <v>0</v>
      </c>
      <c r="C37">
        <v>0</v>
      </c>
      <c r="D37">
        <v>293716074.740237</v>
      </c>
      <c r="E37">
        <v>24117300</v>
      </c>
      <c r="F37">
        <f t="shared" si="0"/>
        <v>0</v>
      </c>
    </row>
    <row r="38" spans="1:6" x14ac:dyDescent="0.25">
      <c r="A38" t="s">
        <v>1203</v>
      </c>
      <c r="B38">
        <v>0</v>
      </c>
      <c r="C38">
        <v>0</v>
      </c>
      <c r="D38">
        <v>48109496.452200502</v>
      </c>
      <c r="E38">
        <v>10360000</v>
      </c>
      <c r="F38">
        <f t="shared" si="0"/>
        <v>0</v>
      </c>
    </row>
    <row r="39" spans="1:6" x14ac:dyDescent="0.25">
      <c r="A39" t="s">
        <v>1204</v>
      </c>
      <c r="B39">
        <v>0</v>
      </c>
      <c r="C39">
        <v>0</v>
      </c>
      <c r="D39">
        <v>172028595.57747701</v>
      </c>
      <c r="E39">
        <v>33000000</v>
      </c>
      <c r="F39">
        <f t="shared" si="0"/>
        <v>0</v>
      </c>
    </row>
    <row r="40" spans="1:6" x14ac:dyDescent="0.25">
      <c r="A40" t="s">
        <v>926</v>
      </c>
      <c r="B40">
        <v>0</v>
      </c>
      <c r="C40">
        <v>0</v>
      </c>
      <c r="D40">
        <v>514828477.01727402</v>
      </c>
      <c r="E40">
        <v>99000000</v>
      </c>
      <c r="F40">
        <f t="shared" si="0"/>
        <v>0</v>
      </c>
    </row>
    <row r="41" spans="1:6" x14ac:dyDescent="0.25">
      <c r="A41" t="s">
        <v>927</v>
      </c>
      <c r="B41">
        <v>0</v>
      </c>
      <c r="C41">
        <v>0</v>
      </c>
      <c r="D41">
        <v>686488287.58139706</v>
      </c>
      <c r="E41">
        <v>132000000</v>
      </c>
      <c r="F41">
        <f t="shared" si="0"/>
        <v>0</v>
      </c>
    </row>
    <row r="42" spans="1:6" x14ac:dyDescent="0.25">
      <c r="A42" t="s">
        <v>928</v>
      </c>
      <c r="B42">
        <v>0</v>
      </c>
      <c r="C42">
        <v>0</v>
      </c>
      <c r="D42">
        <v>686539290.97773302</v>
      </c>
      <c r="E42">
        <v>132000000</v>
      </c>
      <c r="F42">
        <f t="shared" si="0"/>
        <v>0</v>
      </c>
    </row>
    <row r="43" spans="1:6" x14ac:dyDescent="0.25">
      <c r="A43" t="s">
        <v>933</v>
      </c>
      <c r="B43">
        <v>0</v>
      </c>
      <c r="C43">
        <v>0</v>
      </c>
      <c r="D43">
        <v>349661872.38506401</v>
      </c>
      <c r="E43">
        <v>28940760</v>
      </c>
      <c r="F43">
        <f t="shared" si="0"/>
        <v>0</v>
      </c>
    </row>
    <row r="44" spans="1:6" x14ac:dyDescent="0.25">
      <c r="A44" t="s">
        <v>1078</v>
      </c>
      <c r="B44">
        <v>0</v>
      </c>
      <c r="C44">
        <v>0</v>
      </c>
      <c r="D44">
        <v>172028.59557747701</v>
      </c>
      <c r="E44">
        <v>33000</v>
      </c>
      <c r="F44">
        <f t="shared" si="0"/>
        <v>0</v>
      </c>
    </row>
    <row r="45" spans="1:6" x14ac:dyDescent="0.25">
      <c r="A45" t="s">
        <v>1087</v>
      </c>
      <c r="B45">
        <v>0</v>
      </c>
      <c r="C45">
        <v>0</v>
      </c>
      <c r="D45">
        <v>34367.601854621302</v>
      </c>
      <c r="E45">
        <v>7400</v>
      </c>
      <c r="F45">
        <f t="shared" si="0"/>
        <v>0</v>
      </c>
    </row>
    <row r="46" spans="1:6" x14ac:dyDescent="0.25">
      <c r="A46" t="s">
        <v>1200</v>
      </c>
      <c r="B46">
        <v>8375.9234436373608</v>
      </c>
      <c r="C46">
        <v>1840</v>
      </c>
      <c r="D46">
        <v>374196.467143416</v>
      </c>
      <c r="E46">
        <v>15785895.603436099</v>
      </c>
      <c r="F46">
        <f t="shared" si="0"/>
        <v>1840</v>
      </c>
    </row>
    <row r="47" spans="1:6" x14ac:dyDescent="0.25">
      <c r="A47" t="s">
        <v>1196</v>
      </c>
      <c r="B47">
        <v>8419.9676954135994</v>
      </c>
      <c r="C47">
        <v>1840</v>
      </c>
      <c r="D47">
        <v>293155.04387512797</v>
      </c>
      <c r="E47">
        <v>15785895.603436099</v>
      </c>
      <c r="F47">
        <f t="shared" si="0"/>
        <v>3680</v>
      </c>
    </row>
    <row r="48" spans="1:6" x14ac:dyDescent="0.25">
      <c r="A48" t="s">
        <v>1192</v>
      </c>
      <c r="B48">
        <v>8445.8862563143193</v>
      </c>
      <c r="C48">
        <v>1840</v>
      </c>
      <c r="D48">
        <v>245464.89181780801</v>
      </c>
      <c r="E48">
        <v>15785895.603436099</v>
      </c>
      <c r="F48">
        <f t="shared" si="0"/>
        <v>5520</v>
      </c>
    </row>
    <row r="49" spans="1:6" x14ac:dyDescent="0.25">
      <c r="A49" t="s">
        <v>1199</v>
      </c>
      <c r="B49">
        <v>8476.7152777141491</v>
      </c>
      <c r="C49">
        <v>4600</v>
      </c>
      <c r="D49">
        <v>471848.73110531201</v>
      </c>
      <c r="E49">
        <v>39464739.0085904</v>
      </c>
      <c r="F49">
        <f t="shared" si="0"/>
        <v>10120</v>
      </c>
    </row>
    <row r="50" spans="1:6" x14ac:dyDescent="0.25">
      <c r="A50" t="s">
        <v>1168</v>
      </c>
      <c r="B50">
        <v>8577.2513010265902</v>
      </c>
      <c r="C50">
        <v>7360</v>
      </c>
      <c r="D50">
        <v>15012.8381889313</v>
      </c>
      <c r="E50">
        <v>63143582.413744599</v>
      </c>
      <c r="F50">
        <f t="shared" si="0"/>
        <v>17480</v>
      </c>
    </row>
    <row r="51" spans="1:6" x14ac:dyDescent="0.25">
      <c r="A51" t="s">
        <v>1164</v>
      </c>
      <c r="B51">
        <v>8639.1586464847696</v>
      </c>
      <c r="C51">
        <v>1840</v>
      </c>
      <c r="D51">
        <v>-110156.30609582301</v>
      </c>
      <c r="E51">
        <v>15785895.603436099</v>
      </c>
      <c r="F51">
        <f t="shared" si="0"/>
        <v>19320</v>
      </c>
    </row>
    <row r="52" spans="1:6" x14ac:dyDescent="0.25">
      <c r="A52" t="s">
        <v>1165</v>
      </c>
      <c r="B52">
        <v>9185.9267458444901</v>
      </c>
      <c r="C52">
        <v>920</v>
      </c>
      <c r="D52">
        <v>-558104.804458856</v>
      </c>
      <c r="E52">
        <v>7892947.8017180804</v>
      </c>
      <c r="F52">
        <f t="shared" si="0"/>
        <v>20240</v>
      </c>
    </row>
    <row r="53" spans="1:6" x14ac:dyDescent="0.25">
      <c r="A53" t="s">
        <v>1159</v>
      </c>
      <c r="B53">
        <v>9271.0104551443692</v>
      </c>
      <c r="C53">
        <v>920</v>
      </c>
      <c r="D53">
        <v>-636381.81701473799</v>
      </c>
      <c r="E53">
        <v>7892947.8017180804</v>
      </c>
      <c r="F53">
        <f t="shared" si="0"/>
        <v>21160</v>
      </c>
    </row>
    <row r="54" spans="1:6" x14ac:dyDescent="0.25">
      <c r="A54" t="s">
        <v>1160</v>
      </c>
      <c r="B54">
        <v>9289.9672613325492</v>
      </c>
      <c r="C54">
        <v>920</v>
      </c>
      <c r="D54">
        <v>-653822.07870787301</v>
      </c>
      <c r="E54">
        <v>7892947.8017180804</v>
      </c>
      <c r="F54">
        <f t="shared" si="0"/>
        <v>22080</v>
      </c>
    </row>
  </sheetData>
  <autoFilter ref="A1:F1" xr:uid="{6978B7FA-BC2E-4C2B-B856-111615EFB66B}">
    <sortState xmlns:xlrd2="http://schemas.microsoft.com/office/spreadsheetml/2017/richdata2" ref="A2:F54">
      <sortCondition ref="B1"/>
    </sortState>
  </autoFilter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90A72-D46A-4934-940C-F5592D38B6BE}">
  <dimension ref="A1:C16"/>
  <sheetViews>
    <sheetView workbookViewId="0">
      <selection activeCell="R38" sqref="R38"/>
    </sheetView>
  </sheetViews>
  <sheetFormatPr defaultRowHeight="15" x14ac:dyDescent="0.25"/>
  <sheetData>
    <row r="1" spans="1:3" x14ac:dyDescent="0.25">
      <c r="A1" t="s">
        <v>3</v>
      </c>
      <c r="B1" t="s">
        <v>4</v>
      </c>
      <c r="C1" t="s">
        <v>146</v>
      </c>
    </row>
    <row r="2" spans="1:3" x14ac:dyDescent="0.25">
      <c r="A2" t="s">
        <v>5</v>
      </c>
      <c r="B2">
        <v>4126.0014630184696</v>
      </c>
      <c r="C2">
        <v>13242639.164000001</v>
      </c>
    </row>
    <row r="3" spans="1:3" x14ac:dyDescent="0.25">
      <c r="A3" t="s">
        <v>6</v>
      </c>
      <c r="B3">
        <v>8252.0029260369502</v>
      </c>
      <c r="C3">
        <v>11023322.169</v>
      </c>
    </row>
    <row r="4" spans="1:3" x14ac:dyDescent="0.25">
      <c r="A4" t="s">
        <v>7</v>
      </c>
      <c r="B4">
        <v>18725.698947545301</v>
      </c>
      <c r="C4">
        <v>8239332.4840000002</v>
      </c>
    </row>
    <row r="5" spans="1:3" x14ac:dyDescent="0.25">
      <c r="A5" t="s">
        <v>8</v>
      </c>
      <c r="B5">
        <v>21582.1614988658</v>
      </c>
      <c r="C5">
        <v>5541379.4900000002</v>
      </c>
    </row>
    <row r="6" spans="1:3" x14ac:dyDescent="0.25">
      <c r="A6" t="s">
        <v>9</v>
      </c>
      <c r="B6">
        <v>28247.240785280301</v>
      </c>
      <c r="C6">
        <v>4246617.3550000004</v>
      </c>
    </row>
    <row r="7" spans="1:3" x14ac:dyDescent="0.25">
      <c r="A7" t="s">
        <v>1205</v>
      </c>
    </row>
    <row r="8" spans="1:3" x14ac:dyDescent="0.25">
      <c r="A8">
        <v>920</v>
      </c>
      <c r="B8">
        <v>8544.2318299096496</v>
      </c>
    </row>
    <row r="9" spans="1:3" x14ac:dyDescent="0.25">
      <c r="A9">
        <v>2760</v>
      </c>
      <c r="B9">
        <v>8545.67193314617</v>
      </c>
    </row>
    <row r="10" spans="1:3" x14ac:dyDescent="0.25">
      <c r="A10">
        <v>10120</v>
      </c>
      <c r="B10">
        <v>8568.9726689200397</v>
      </c>
    </row>
    <row r="11" spans="1:3" x14ac:dyDescent="0.25">
      <c r="A11">
        <v>14720</v>
      </c>
      <c r="B11">
        <v>8582.1440954318296</v>
      </c>
    </row>
    <row r="12" spans="1:3" x14ac:dyDescent="0.25">
      <c r="A12">
        <v>16560</v>
      </c>
      <c r="B12">
        <v>8642.7710261783704</v>
      </c>
    </row>
    <row r="13" spans="1:3" x14ac:dyDescent="0.25">
      <c r="A13">
        <v>18400</v>
      </c>
      <c r="B13">
        <v>8665.6881858284796</v>
      </c>
    </row>
    <row r="14" spans="1:3" x14ac:dyDescent="0.25">
      <c r="A14">
        <v>20240</v>
      </c>
      <c r="B14">
        <v>8693.88078359883</v>
      </c>
    </row>
    <row r="15" spans="1:3" x14ac:dyDescent="0.25">
      <c r="A15">
        <v>21160</v>
      </c>
      <c r="B15">
        <v>8696.4499021597694</v>
      </c>
    </row>
    <row r="16" spans="1:3" x14ac:dyDescent="0.25">
      <c r="A16">
        <v>22080</v>
      </c>
      <c r="B16">
        <v>8731.6688112800803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4DD9-EDE4-45B2-AA40-67DEC2945833}">
  <dimension ref="A1"/>
  <sheetViews>
    <sheetView workbookViewId="0">
      <selection activeCell="K33" sqref="K33"/>
    </sheetView>
  </sheetViews>
  <sheetFormatPr defaultRowHeight="15" x14ac:dyDescent="0.25"/>
  <sheetData>
    <row r="1" spans="1:1" x14ac:dyDescent="0.25">
      <c r="A1" t="s">
        <v>1226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0B526-EF97-4A59-B583-B2BD561C9AA9}">
  <dimension ref="A1:M75"/>
  <sheetViews>
    <sheetView workbookViewId="0">
      <selection activeCell="L31" sqref="L31"/>
    </sheetView>
  </sheetViews>
  <sheetFormatPr defaultRowHeight="15" x14ac:dyDescent="0.25"/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13" x14ac:dyDescent="0.25">
      <c r="A2" t="s">
        <v>1206</v>
      </c>
      <c r="B2">
        <v>1331.5827576803799</v>
      </c>
      <c r="C2">
        <v>1840</v>
      </c>
      <c r="D2">
        <v>13335783.3293042</v>
      </c>
      <c r="E2">
        <v>15785895.603436099</v>
      </c>
      <c r="F2">
        <v>0</v>
      </c>
      <c r="K2" t="s">
        <v>66</v>
      </c>
    </row>
    <row r="3" spans="1:13" x14ac:dyDescent="0.25">
      <c r="A3" t="s">
        <v>1207</v>
      </c>
      <c r="B3">
        <v>1602.5089341830201</v>
      </c>
      <c r="C3">
        <v>920</v>
      </c>
      <c r="D3">
        <v>6418639.58226969</v>
      </c>
      <c r="E3">
        <v>7892947.8017180804</v>
      </c>
      <c r="F3">
        <v>0</v>
      </c>
      <c r="K3" t="s">
        <v>3</v>
      </c>
      <c r="L3" t="s">
        <v>4</v>
      </c>
      <c r="M3" t="s">
        <v>146</v>
      </c>
    </row>
    <row r="4" spans="1:13" x14ac:dyDescent="0.25">
      <c r="A4" t="s">
        <v>1208</v>
      </c>
      <c r="B4">
        <v>1330.00960539844</v>
      </c>
      <c r="C4">
        <v>1840</v>
      </c>
      <c r="D4">
        <v>13338677.929502999</v>
      </c>
      <c r="E4">
        <v>15785895.603436099</v>
      </c>
      <c r="F4">
        <v>0</v>
      </c>
      <c r="K4" t="s">
        <v>5</v>
      </c>
      <c r="L4">
        <v>4126.0014630184696</v>
      </c>
      <c r="M4">
        <v>102043.308</v>
      </c>
    </row>
    <row r="5" spans="1:13" x14ac:dyDescent="0.25">
      <c r="A5" t="s">
        <v>1209</v>
      </c>
      <c r="B5">
        <v>1328.7038436918101</v>
      </c>
      <c r="C5">
        <v>2760</v>
      </c>
      <c r="D5">
        <v>20011620.796564799</v>
      </c>
      <c r="E5">
        <v>23678843.405154198</v>
      </c>
      <c r="F5">
        <v>0</v>
      </c>
      <c r="K5" t="s">
        <v>6</v>
      </c>
      <c r="L5">
        <v>8252.0029260369502</v>
      </c>
      <c r="M5">
        <v>84942</v>
      </c>
    </row>
    <row r="6" spans="1:13" x14ac:dyDescent="0.25">
      <c r="A6" t="s">
        <v>1210</v>
      </c>
      <c r="B6">
        <v>1322.4884001927001</v>
      </c>
      <c r="C6">
        <v>1840</v>
      </c>
      <c r="D6">
        <v>13352516.947081501</v>
      </c>
      <c r="E6">
        <v>15785895.603436099</v>
      </c>
      <c r="F6">
        <v>0</v>
      </c>
      <c r="K6" t="s">
        <v>7</v>
      </c>
      <c r="L6">
        <v>18725.698947545301</v>
      </c>
      <c r="M6">
        <v>63489.514999999999</v>
      </c>
    </row>
    <row r="7" spans="1:13" x14ac:dyDescent="0.25">
      <c r="A7" t="s">
        <v>1211</v>
      </c>
      <c r="B7">
        <v>1310.3854053227401</v>
      </c>
      <c r="C7">
        <v>1840</v>
      </c>
      <c r="D7">
        <v>13374786.4576423</v>
      </c>
      <c r="E7">
        <v>15785895.603436099</v>
      </c>
      <c r="F7">
        <v>0</v>
      </c>
      <c r="K7" t="s">
        <v>8</v>
      </c>
      <c r="L7">
        <v>20947.3920430168</v>
      </c>
      <c r="M7">
        <v>42700</v>
      </c>
    </row>
    <row r="8" spans="1:13" x14ac:dyDescent="0.25">
      <c r="A8" t="s">
        <v>1212</v>
      </c>
      <c r="B8">
        <v>1292.4723182642099</v>
      </c>
      <c r="C8">
        <v>1840</v>
      </c>
      <c r="D8">
        <v>13407746.537830001</v>
      </c>
      <c r="E8">
        <v>15785895.603436099</v>
      </c>
      <c r="F8">
        <v>0</v>
      </c>
      <c r="K8" t="s">
        <v>9</v>
      </c>
      <c r="L8">
        <v>26977.7018735823</v>
      </c>
      <c r="M8">
        <v>32723</v>
      </c>
    </row>
    <row r="9" spans="1:13" x14ac:dyDescent="0.25">
      <c r="A9" t="s">
        <v>1213</v>
      </c>
      <c r="B9">
        <v>1316.0811822222799</v>
      </c>
      <c r="C9">
        <v>920</v>
      </c>
      <c r="D9">
        <v>6682153.1140735699</v>
      </c>
      <c r="E9">
        <v>7892947.8017180804</v>
      </c>
      <c r="F9">
        <v>0</v>
      </c>
    </row>
    <row r="10" spans="1:13" x14ac:dyDescent="0.25">
      <c r="A10" t="s">
        <v>1214</v>
      </c>
      <c r="B10">
        <v>1270.9049768878299</v>
      </c>
      <c r="C10">
        <v>920</v>
      </c>
      <c r="D10">
        <v>6723715.2229812704</v>
      </c>
      <c r="E10">
        <v>7892947.8017180804</v>
      </c>
      <c r="F10">
        <v>0</v>
      </c>
    </row>
    <row r="11" spans="1:13" x14ac:dyDescent="0.25">
      <c r="A11" t="s">
        <v>1215</v>
      </c>
      <c r="B11">
        <v>1217.1658088270999</v>
      </c>
      <c r="C11">
        <v>1840</v>
      </c>
      <c r="D11">
        <v>13546310.5151942</v>
      </c>
      <c r="E11">
        <v>15785895.603436099</v>
      </c>
      <c r="F11">
        <v>0</v>
      </c>
    </row>
    <row r="12" spans="1:13" x14ac:dyDescent="0.25">
      <c r="A12" t="s">
        <v>1216</v>
      </c>
      <c r="B12">
        <v>1213.77636667201</v>
      </c>
      <c r="C12">
        <v>920</v>
      </c>
      <c r="D12">
        <v>6776273.5443798304</v>
      </c>
      <c r="E12">
        <v>7892947.8017180804</v>
      </c>
      <c r="F12">
        <v>0</v>
      </c>
    </row>
    <row r="13" spans="1:13" x14ac:dyDescent="0.25">
      <c r="A13" t="s">
        <v>1217</v>
      </c>
      <c r="B13">
        <v>1159.14557856136</v>
      </c>
      <c r="C13">
        <v>1840</v>
      </c>
      <c r="D13">
        <v>13653067.738883199</v>
      </c>
      <c r="E13">
        <v>15785895.603436099</v>
      </c>
      <c r="F13">
        <v>0</v>
      </c>
    </row>
    <row r="14" spans="1:13" x14ac:dyDescent="0.25">
      <c r="A14" t="s">
        <v>875</v>
      </c>
      <c r="B14">
        <v>1122.0263648031901</v>
      </c>
      <c r="C14">
        <v>1840</v>
      </c>
      <c r="D14">
        <v>13721367.092198201</v>
      </c>
      <c r="E14">
        <v>15785895.603436099</v>
      </c>
      <c r="F14">
        <v>0</v>
      </c>
    </row>
    <row r="22" spans="1:7" ht="14.25" customHeight="1" x14ac:dyDescent="0.25">
      <c r="A22" t="s">
        <v>1224</v>
      </c>
      <c r="E22" t="s">
        <v>1225</v>
      </c>
      <c r="G22">
        <v>42700</v>
      </c>
    </row>
    <row r="23" spans="1:7" x14ac:dyDescent="0.25">
      <c r="A23">
        <v>1840</v>
      </c>
      <c r="B23">
        <v>1122.0263648031901</v>
      </c>
      <c r="E23">
        <v>1840</v>
      </c>
      <c r="F23">
        <v>0</v>
      </c>
    </row>
    <row r="24" spans="1:7" x14ac:dyDescent="0.25">
      <c r="A24">
        <v>3680</v>
      </c>
      <c r="B24">
        <v>1159.14557856136</v>
      </c>
      <c r="E24">
        <v>2160</v>
      </c>
      <c r="F24">
        <v>0</v>
      </c>
    </row>
    <row r="25" spans="1:7" x14ac:dyDescent="0.25">
      <c r="A25">
        <v>4600</v>
      </c>
      <c r="B25">
        <v>1213.77636667201</v>
      </c>
      <c r="E25">
        <v>4000</v>
      </c>
      <c r="F25">
        <v>3872.59729951185</v>
      </c>
    </row>
    <row r="26" spans="1:7" x14ac:dyDescent="0.25">
      <c r="A26">
        <v>6440</v>
      </c>
      <c r="B26">
        <v>1217.1658088270999</v>
      </c>
      <c r="E26">
        <v>5840</v>
      </c>
      <c r="F26">
        <v>3916.2557563066098</v>
      </c>
    </row>
    <row r="27" spans="1:7" x14ac:dyDescent="0.25">
      <c r="A27">
        <v>7360</v>
      </c>
      <c r="B27">
        <v>1270.9049768878299</v>
      </c>
      <c r="E27">
        <v>7680</v>
      </c>
      <c r="F27">
        <v>3950.3480245952701</v>
      </c>
    </row>
    <row r="28" spans="1:7" x14ac:dyDescent="0.25">
      <c r="A28">
        <v>9200</v>
      </c>
      <c r="B28">
        <v>1292.4723182642099</v>
      </c>
      <c r="E28">
        <v>8600</v>
      </c>
      <c r="F28">
        <v>4001.7751002653399</v>
      </c>
    </row>
    <row r="29" spans="1:7" x14ac:dyDescent="0.25">
      <c r="A29">
        <v>11040</v>
      </c>
      <c r="B29">
        <v>1310.3854053227401</v>
      </c>
      <c r="E29">
        <v>10440</v>
      </c>
      <c r="F29">
        <v>4022.2301757801401</v>
      </c>
    </row>
    <row r="30" spans="1:7" x14ac:dyDescent="0.25">
      <c r="A30">
        <v>11960</v>
      </c>
      <c r="B30">
        <v>1316.0811822222799</v>
      </c>
      <c r="E30">
        <v>12280</v>
      </c>
      <c r="F30">
        <v>4033.4784891025101</v>
      </c>
    </row>
    <row r="31" spans="1:7" x14ac:dyDescent="0.25">
      <c r="A31">
        <v>13800</v>
      </c>
      <c r="B31">
        <v>1322.4884001927001</v>
      </c>
      <c r="E31">
        <v>13200</v>
      </c>
      <c r="F31">
        <v>4036.63726360894</v>
      </c>
    </row>
    <row r="32" spans="1:7" x14ac:dyDescent="0.25">
      <c r="A32">
        <v>16560</v>
      </c>
      <c r="B32">
        <v>1328.7038436918101</v>
      </c>
      <c r="E32">
        <v>15040</v>
      </c>
      <c r="F32">
        <v>4039.8222380516199</v>
      </c>
    </row>
    <row r="33" spans="1:6" x14ac:dyDescent="0.25">
      <c r="A33">
        <v>18400</v>
      </c>
      <c r="B33">
        <v>1330.00960539844</v>
      </c>
      <c r="E33">
        <v>16880</v>
      </c>
      <c r="F33">
        <v>4045.9536430932299</v>
      </c>
    </row>
    <row r="34" spans="1:6" x14ac:dyDescent="0.25">
      <c r="A34">
        <v>20240</v>
      </c>
      <c r="B34">
        <v>1331.5827576803799</v>
      </c>
      <c r="E34">
        <v>18720</v>
      </c>
      <c r="F34">
        <v>4047.7318821615299</v>
      </c>
    </row>
    <row r="35" spans="1:6" x14ac:dyDescent="0.25">
      <c r="A35">
        <v>21160</v>
      </c>
      <c r="B35">
        <v>1602.5089341830201</v>
      </c>
      <c r="E35">
        <v>19640</v>
      </c>
      <c r="F35">
        <v>4061.0979868462</v>
      </c>
    </row>
    <row r="36" spans="1:6" x14ac:dyDescent="0.25">
      <c r="E36">
        <v>19640.93</v>
      </c>
      <c r="F36">
        <v>62013.656324907897</v>
      </c>
    </row>
    <row r="37" spans="1:6" x14ac:dyDescent="0.25">
      <c r="A37" t="s">
        <v>11</v>
      </c>
      <c r="B37" t="s">
        <v>12</v>
      </c>
      <c r="C37" t="s">
        <v>13</v>
      </c>
      <c r="D37" t="s">
        <v>14</v>
      </c>
      <c r="E37" t="s">
        <v>15</v>
      </c>
      <c r="F37" t="s">
        <v>16</v>
      </c>
    </row>
    <row r="38" spans="1:6" x14ac:dyDescent="0.25">
      <c r="A38" t="s">
        <v>1159</v>
      </c>
      <c r="B38">
        <v>4061.0979868462</v>
      </c>
      <c r="C38">
        <v>920</v>
      </c>
      <c r="D38">
        <v>4156737.6538195699</v>
      </c>
      <c r="E38">
        <v>7892947.8017180804</v>
      </c>
      <c r="F38">
        <v>0</v>
      </c>
    </row>
    <row r="39" spans="1:6" x14ac:dyDescent="0.25">
      <c r="A39" t="s">
        <v>1160</v>
      </c>
      <c r="B39">
        <v>4036.63726360894</v>
      </c>
      <c r="C39">
        <v>920</v>
      </c>
      <c r="D39">
        <v>4179241.51919785</v>
      </c>
      <c r="E39">
        <v>7892947.8017180804</v>
      </c>
      <c r="F39">
        <v>0</v>
      </c>
    </row>
    <row r="40" spans="1:6" x14ac:dyDescent="0.25">
      <c r="A40" t="s">
        <v>1218</v>
      </c>
      <c r="B40">
        <v>4001.7751002653399</v>
      </c>
      <c r="C40">
        <v>920</v>
      </c>
      <c r="D40">
        <v>4211314.7094739601</v>
      </c>
      <c r="E40">
        <v>7892947.8017180804</v>
      </c>
      <c r="F40">
        <v>0</v>
      </c>
    </row>
    <row r="41" spans="1:6" x14ac:dyDescent="0.25">
      <c r="A41" t="s">
        <v>1219</v>
      </c>
      <c r="B41">
        <v>3950.3480245952701</v>
      </c>
      <c r="C41">
        <v>1840</v>
      </c>
      <c r="D41">
        <v>8517255.2381808404</v>
      </c>
      <c r="E41">
        <v>15785895.603436099</v>
      </c>
      <c r="F41">
        <v>0</v>
      </c>
    </row>
    <row r="42" spans="1:6" x14ac:dyDescent="0.25">
      <c r="A42" t="s">
        <v>1220</v>
      </c>
      <c r="B42">
        <v>3916.2557563066098</v>
      </c>
      <c r="C42">
        <v>1840</v>
      </c>
      <c r="D42">
        <v>8579985.0118319802</v>
      </c>
      <c r="E42">
        <v>15785895.603436099</v>
      </c>
      <c r="F42">
        <v>0</v>
      </c>
    </row>
    <row r="43" spans="1:6" x14ac:dyDescent="0.25">
      <c r="A43" t="s">
        <v>1221</v>
      </c>
      <c r="B43">
        <v>3872.59729951185</v>
      </c>
      <c r="C43">
        <v>1840</v>
      </c>
      <c r="D43">
        <v>8660316.5723343492</v>
      </c>
      <c r="E43">
        <v>15785895.603436099</v>
      </c>
      <c r="F43">
        <v>0</v>
      </c>
    </row>
    <row r="44" spans="1:6" x14ac:dyDescent="0.25">
      <c r="A44" t="s">
        <v>897</v>
      </c>
      <c r="B44">
        <v>4047.7318821615299</v>
      </c>
      <c r="C44">
        <v>1840</v>
      </c>
      <c r="D44">
        <v>8338068.9402589398</v>
      </c>
      <c r="E44">
        <v>15785895.603436099</v>
      </c>
      <c r="F44">
        <v>0</v>
      </c>
    </row>
    <row r="45" spans="1:6" x14ac:dyDescent="0.25">
      <c r="A45" t="s">
        <v>898</v>
      </c>
      <c r="B45">
        <v>4045.9536430932299</v>
      </c>
      <c r="C45">
        <v>1840</v>
      </c>
      <c r="D45">
        <v>8341340.9001446003</v>
      </c>
      <c r="E45">
        <v>15785895.603436099</v>
      </c>
      <c r="F45">
        <v>0</v>
      </c>
    </row>
    <row r="46" spans="1:6" x14ac:dyDescent="0.25">
      <c r="A46" t="s">
        <v>899</v>
      </c>
      <c r="B46">
        <v>4039.8222380516199</v>
      </c>
      <c r="C46">
        <v>1840</v>
      </c>
      <c r="D46">
        <v>8352622.6854211604</v>
      </c>
      <c r="E46">
        <v>15785895.603436099</v>
      </c>
      <c r="F46">
        <v>0</v>
      </c>
    </row>
    <row r="47" spans="1:6" x14ac:dyDescent="0.25">
      <c r="A47" t="s">
        <v>900</v>
      </c>
      <c r="B47">
        <v>4033.4784891025101</v>
      </c>
      <c r="C47">
        <v>1840</v>
      </c>
      <c r="D47">
        <v>8364295.1834875299</v>
      </c>
      <c r="E47">
        <v>15785895.603436099</v>
      </c>
      <c r="F47">
        <v>0</v>
      </c>
    </row>
    <row r="48" spans="1:6" x14ac:dyDescent="0.25">
      <c r="A48" t="s">
        <v>901</v>
      </c>
      <c r="B48">
        <v>4022.2301757801401</v>
      </c>
      <c r="C48">
        <v>1840</v>
      </c>
      <c r="D48">
        <v>8384992.0800006902</v>
      </c>
      <c r="E48">
        <v>15785895.603436099</v>
      </c>
      <c r="F48">
        <v>0</v>
      </c>
    </row>
    <row r="49" spans="1:6" x14ac:dyDescent="0.25">
      <c r="A49" t="s">
        <v>902</v>
      </c>
      <c r="B49">
        <v>0</v>
      </c>
      <c r="C49">
        <v>1840</v>
      </c>
      <c r="D49">
        <v>75503064.752535895</v>
      </c>
      <c r="E49">
        <v>55294000</v>
      </c>
      <c r="F49">
        <v>0</v>
      </c>
    </row>
    <row r="50" spans="1:6" x14ac:dyDescent="0.25">
      <c r="A50" t="s">
        <v>903</v>
      </c>
      <c r="B50">
        <v>0</v>
      </c>
      <c r="C50">
        <v>320</v>
      </c>
      <c r="D50">
        <v>126736069.665356</v>
      </c>
      <c r="E50">
        <v>44466520</v>
      </c>
      <c r="F50">
        <v>0</v>
      </c>
    </row>
    <row r="51" spans="1:6" x14ac:dyDescent="0.25">
      <c r="A51" t="s">
        <v>934</v>
      </c>
      <c r="B51">
        <v>62013.656324907897</v>
      </c>
      <c r="C51">
        <v>0.93</v>
      </c>
      <c r="D51">
        <v>4003.2996178355802</v>
      </c>
      <c r="E51">
        <v>61676</v>
      </c>
      <c r="F51">
        <v>0</v>
      </c>
    </row>
    <row r="52" spans="1:6" x14ac:dyDescent="0.25">
      <c r="A52" t="s">
        <v>66</v>
      </c>
    </row>
    <row r="53" spans="1:6" x14ac:dyDescent="0.25">
      <c r="A53" t="s">
        <v>3</v>
      </c>
      <c r="B53" t="s">
        <v>4</v>
      </c>
      <c r="C53" t="s">
        <v>146</v>
      </c>
    </row>
    <row r="54" spans="1:6" x14ac:dyDescent="0.25">
      <c r="A54" t="s">
        <v>5</v>
      </c>
      <c r="B54">
        <v>4126.0014630184696</v>
      </c>
      <c r="C54">
        <v>102043.308</v>
      </c>
      <c r="D54">
        <f>B54-L4</f>
        <v>0</v>
      </c>
      <c r="E54">
        <f>C54-M4</f>
        <v>0</v>
      </c>
    </row>
    <row r="55" spans="1:6" x14ac:dyDescent="0.25">
      <c r="A55" t="s">
        <v>6</v>
      </c>
      <c r="B55">
        <v>8252.0029260369502</v>
      </c>
      <c r="C55">
        <v>84942</v>
      </c>
      <c r="D55">
        <f t="shared" ref="D55:E58" si="0">B55-L5</f>
        <v>0</v>
      </c>
      <c r="E55">
        <f t="shared" si="0"/>
        <v>0</v>
      </c>
    </row>
    <row r="56" spans="1:6" x14ac:dyDescent="0.25">
      <c r="A56" t="s">
        <v>7</v>
      </c>
      <c r="B56">
        <v>18725.698947545301</v>
      </c>
      <c r="C56">
        <v>63489.514999999999</v>
      </c>
      <c r="D56">
        <f t="shared" si="0"/>
        <v>0</v>
      </c>
      <c r="E56">
        <f t="shared" si="0"/>
        <v>0</v>
      </c>
    </row>
    <row r="57" spans="1:6" x14ac:dyDescent="0.25">
      <c r="A57" t="s">
        <v>8</v>
      </c>
      <c r="B57">
        <v>20947.3920430168</v>
      </c>
      <c r="C57">
        <v>42700</v>
      </c>
      <c r="D57">
        <f t="shared" si="0"/>
        <v>0</v>
      </c>
      <c r="E57">
        <f t="shared" si="0"/>
        <v>0</v>
      </c>
    </row>
    <row r="58" spans="1:6" x14ac:dyDescent="0.25">
      <c r="A58" t="s">
        <v>9</v>
      </c>
      <c r="B58">
        <v>26977.7018735823</v>
      </c>
      <c r="C58">
        <v>32723</v>
      </c>
      <c r="D58">
        <f t="shared" si="0"/>
        <v>0</v>
      </c>
      <c r="E58">
        <f t="shared" si="0"/>
        <v>0</v>
      </c>
    </row>
    <row r="59" spans="1:6" x14ac:dyDescent="0.25">
      <c r="A59" t="s">
        <v>1205</v>
      </c>
    </row>
    <row r="74" spans="1:1" x14ac:dyDescent="0.25">
      <c r="A74" t="s">
        <v>1222</v>
      </c>
    </row>
    <row r="75" spans="1:1" x14ac:dyDescent="0.25">
      <c r="A75" t="s">
        <v>1223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2C521-D4C2-468D-AD01-7B88B4A17D63}">
  <sheetPr>
    <tabColor rgb="FFFFC000"/>
  </sheetPr>
  <dimension ref="A1:K42"/>
  <sheetViews>
    <sheetView workbookViewId="0">
      <selection activeCell="W39" sqref="W39"/>
    </sheetView>
  </sheetViews>
  <sheetFormatPr defaultRowHeight="15" x14ac:dyDescent="0.25"/>
  <cols>
    <col min="9" max="9" width="18.85546875" customWidth="1"/>
  </cols>
  <sheetData>
    <row r="1" spans="1:11" x14ac:dyDescent="0.25">
      <c r="A1" t="s">
        <v>1224</v>
      </c>
      <c r="D1" t="s">
        <v>1229</v>
      </c>
      <c r="E1" t="s">
        <v>1228</v>
      </c>
    </row>
    <row r="2" spans="1:11" x14ac:dyDescent="0.25">
      <c r="A2">
        <v>1840</v>
      </c>
      <c r="B2">
        <v>3898.85617478003</v>
      </c>
      <c r="D2">
        <v>1840</v>
      </c>
      <c r="E2">
        <v>3842.1505051661802</v>
      </c>
      <c r="I2" t="s">
        <v>3</v>
      </c>
      <c r="J2" t="s">
        <v>4</v>
      </c>
      <c r="K2" t="s">
        <v>146</v>
      </c>
    </row>
    <row r="3" spans="1:11" x14ac:dyDescent="0.25">
      <c r="A3">
        <v>3680</v>
      </c>
      <c r="B3">
        <v>3939.7107974228302</v>
      </c>
      <c r="D3">
        <v>3680</v>
      </c>
      <c r="E3">
        <v>3895.4184993690301</v>
      </c>
      <c r="I3" t="s">
        <v>5</v>
      </c>
      <c r="J3">
        <v>4126.0014630184696</v>
      </c>
      <c r="K3">
        <v>102043.308</v>
      </c>
    </row>
    <row r="4" spans="1:11" x14ac:dyDescent="0.25">
      <c r="A4">
        <v>5520</v>
      </c>
      <c r="B4">
        <v>3972.73568800166</v>
      </c>
      <c r="D4">
        <v>4600</v>
      </c>
      <c r="E4">
        <v>3927.0117578743202</v>
      </c>
      <c r="I4" t="s">
        <v>6</v>
      </c>
      <c r="J4">
        <v>8252.0029260369502</v>
      </c>
      <c r="K4">
        <v>84942</v>
      </c>
    </row>
    <row r="5" spans="1:11" x14ac:dyDescent="0.25">
      <c r="A5">
        <v>6440</v>
      </c>
      <c r="B5">
        <v>4011.1114298310199</v>
      </c>
      <c r="D5">
        <v>6440</v>
      </c>
      <c r="E5">
        <v>3936.81661862277</v>
      </c>
      <c r="I5" t="s">
        <v>7</v>
      </c>
      <c r="J5">
        <v>18725.698947545301</v>
      </c>
      <c r="K5">
        <v>63489.514999999999</v>
      </c>
    </row>
    <row r="6" spans="1:11" x14ac:dyDescent="0.25">
      <c r="A6">
        <v>8280</v>
      </c>
      <c r="B6">
        <v>4025.4370218440899</v>
      </c>
      <c r="D6">
        <v>7360</v>
      </c>
      <c r="E6">
        <v>3983.8561461486502</v>
      </c>
      <c r="I6" t="s">
        <v>8</v>
      </c>
      <c r="J6">
        <v>21582.1614988658</v>
      </c>
      <c r="K6">
        <v>42700</v>
      </c>
    </row>
    <row r="7" spans="1:11" x14ac:dyDescent="0.25">
      <c r="A7">
        <v>10120</v>
      </c>
      <c r="B7">
        <v>4037.6351709604801</v>
      </c>
      <c r="D7">
        <v>9200</v>
      </c>
      <c r="E7">
        <v>4011.7484688089398</v>
      </c>
      <c r="I7" t="s">
        <v>9</v>
      </c>
      <c r="J7">
        <v>21582.1614988658</v>
      </c>
      <c r="K7">
        <v>32723</v>
      </c>
    </row>
    <row r="8" spans="1:11" x14ac:dyDescent="0.25">
      <c r="A8">
        <v>11960</v>
      </c>
      <c r="B8">
        <v>4044.62227194979</v>
      </c>
      <c r="D8">
        <v>11040</v>
      </c>
      <c r="E8">
        <v>4029.5724360313802</v>
      </c>
    </row>
    <row r="9" spans="1:11" x14ac:dyDescent="0.25">
      <c r="A9">
        <v>15640</v>
      </c>
      <c r="B9">
        <v>4046.7965329175099</v>
      </c>
      <c r="D9">
        <v>11960</v>
      </c>
      <c r="E9">
        <v>4030.5479623096198</v>
      </c>
    </row>
    <row r="10" spans="1:11" x14ac:dyDescent="0.25">
      <c r="A10">
        <v>17480</v>
      </c>
      <c r="B10">
        <v>4048.3488668474802</v>
      </c>
      <c r="D10">
        <v>13800</v>
      </c>
      <c r="E10">
        <v>4041.6152169965098</v>
      </c>
    </row>
    <row r="11" spans="1:11" x14ac:dyDescent="0.25">
      <c r="A11">
        <v>18400</v>
      </c>
      <c r="B11">
        <v>4052.59286034466</v>
      </c>
      <c r="D11">
        <v>17480</v>
      </c>
      <c r="E11">
        <v>4046.4145624244902</v>
      </c>
    </row>
    <row r="12" spans="1:11" x14ac:dyDescent="0.25">
      <c r="A12">
        <v>19320</v>
      </c>
      <c r="B12">
        <v>4088.0068841478001</v>
      </c>
      <c r="D12">
        <v>19320</v>
      </c>
      <c r="E12">
        <v>4049.0990032708701</v>
      </c>
    </row>
    <row r="13" spans="1:11" x14ac:dyDescent="0.25">
      <c r="A13">
        <v>20240</v>
      </c>
      <c r="B13">
        <v>4371.2275122866204</v>
      </c>
      <c r="D13">
        <v>21160</v>
      </c>
      <c r="E13">
        <v>4049.76079880819</v>
      </c>
    </row>
    <row r="14" spans="1:11" x14ac:dyDescent="0.25">
      <c r="A14">
        <v>22080</v>
      </c>
      <c r="B14">
        <v>36311.303269851996</v>
      </c>
      <c r="D14">
        <v>22080</v>
      </c>
      <c r="E14">
        <v>4318.7578244009501</v>
      </c>
    </row>
    <row r="15" spans="1:11" x14ac:dyDescent="0.25">
      <c r="F15" t="s">
        <v>842</v>
      </c>
    </row>
    <row r="16" spans="1:11" x14ac:dyDescent="0.25">
      <c r="A16" t="s">
        <v>1227</v>
      </c>
      <c r="F16" t="s">
        <v>1047</v>
      </c>
    </row>
    <row r="22" spans="1:8" x14ac:dyDescent="0.25">
      <c r="A22">
        <v>1840</v>
      </c>
      <c r="B22">
        <v>3840.66911704732</v>
      </c>
    </row>
    <row r="23" spans="1:8" x14ac:dyDescent="0.25">
      <c r="A23">
        <v>3680</v>
      </c>
      <c r="B23">
        <v>3894.2639528777299</v>
      </c>
    </row>
    <row r="24" spans="1:8" x14ac:dyDescent="0.25">
      <c r="A24">
        <v>4600</v>
      </c>
      <c r="B24">
        <v>3926.4393080325399</v>
      </c>
    </row>
    <row r="25" spans="1:8" x14ac:dyDescent="0.25">
      <c r="A25">
        <v>6440</v>
      </c>
      <c r="B25">
        <v>3936.12790860511</v>
      </c>
    </row>
    <row r="26" spans="1:8" x14ac:dyDescent="0.25">
      <c r="A26">
        <v>7360</v>
      </c>
      <c r="B26">
        <v>3983.3051693174398</v>
      </c>
      <c r="H26" t="s">
        <v>1230</v>
      </c>
    </row>
    <row r="27" spans="1:8" x14ac:dyDescent="0.25">
      <c r="A27">
        <v>9200</v>
      </c>
      <c r="B27">
        <v>4011.4330265120898</v>
      </c>
      <c r="F27" s="2">
        <v>31738</v>
      </c>
      <c r="G27" s="2">
        <f>0.85*F27</f>
        <v>26977.3</v>
      </c>
    </row>
    <row r="28" spans="1:8" x14ac:dyDescent="0.25">
      <c r="A28">
        <v>11040</v>
      </c>
      <c r="B28">
        <v>4029.3791681487201</v>
      </c>
      <c r="F28" s="2">
        <v>31739</v>
      </c>
      <c r="G28" s="2">
        <f>(1- 0.21 -0.11)*F28</f>
        <v>21582.52</v>
      </c>
      <c r="H28">
        <f>(1- 0.21 -0.11)</f>
        <v>0.68</v>
      </c>
    </row>
    <row r="29" spans="1:8" x14ac:dyDescent="0.25">
      <c r="A29">
        <v>11960</v>
      </c>
      <c r="B29">
        <v>4030.2420316330699</v>
      </c>
    </row>
    <row r="30" spans="1:8" x14ac:dyDescent="0.25">
      <c r="A30">
        <v>13800</v>
      </c>
      <c r="B30">
        <v>4041.5385113939401</v>
      </c>
    </row>
    <row r="31" spans="1:8" x14ac:dyDescent="0.25">
      <c r="A31">
        <v>17480</v>
      </c>
      <c r="B31">
        <v>4046.40565128561</v>
      </c>
    </row>
    <row r="32" spans="1:8" x14ac:dyDescent="0.25">
      <c r="A32">
        <v>19320</v>
      </c>
      <c r="B32">
        <v>4049.0882040592601</v>
      </c>
    </row>
    <row r="33" spans="1:2" x14ac:dyDescent="0.25">
      <c r="A33">
        <v>21160</v>
      </c>
      <c r="B33">
        <v>4049.77446290222</v>
      </c>
    </row>
    <row r="34" spans="1:2" x14ac:dyDescent="0.25">
      <c r="A34">
        <v>22080</v>
      </c>
      <c r="B34">
        <v>4321.0651972859996</v>
      </c>
    </row>
    <row r="35" spans="1:2" x14ac:dyDescent="0.25">
      <c r="A35">
        <v>22080.92</v>
      </c>
      <c r="B35">
        <v>36199.418986192701</v>
      </c>
    </row>
    <row r="36" spans="1:2" x14ac:dyDescent="0.25">
      <c r="A36">
        <v>22081.839999999898</v>
      </c>
      <c r="B36">
        <v>41535.820156059497</v>
      </c>
    </row>
    <row r="37" spans="1:2" x14ac:dyDescent="0.25">
      <c r="A37">
        <v>22082.769999999899</v>
      </c>
      <c r="B37">
        <v>239170.17344234299</v>
      </c>
    </row>
    <row r="38" spans="1:2" x14ac:dyDescent="0.25">
      <c r="A38">
        <v>22082.769999999899</v>
      </c>
      <c r="B38" t="s">
        <v>1085</v>
      </c>
    </row>
    <row r="39" spans="1:2" x14ac:dyDescent="0.25">
      <c r="A39">
        <v>22082.769999999899</v>
      </c>
      <c r="B39" t="s">
        <v>1085</v>
      </c>
    </row>
    <row r="41" spans="1:2" x14ac:dyDescent="0.25">
      <c r="A41" t="s">
        <v>842</v>
      </c>
    </row>
    <row r="42" spans="1:2" x14ac:dyDescent="0.25">
      <c r="A42" t="s">
        <v>1047</v>
      </c>
    </row>
  </sheetData>
  <autoFilter ref="A1:B1" xr:uid="{61F2C521-D4C2-468D-AD01-7B88B4A17D63}">
    <sortState xmlns:xlrd2="http://schemas.microsoft.com/office/spreadsheetml/2017/richdata2" ref="A2:B14">
      <sortCondition ref="B1"/>
    </sortState>
  </autoFilter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4C0EC-3897-46C4-A9B3-C7032384F0D4}">
  <dimension ref="A1:O46"/>
  <sheetViews>
    <sheetView topLeftCell="A7" workbookViewId="0">
      <selection activeCell="T33" sqref="T33"/>
    </sheetView>
  </sheetViews>
  <sheetFormatPr defaultRowHeight="15" x14ac:dyDescent="0.25"/>
  <cols>
    <col min="1" max="1" width="29.140625" customWidth="1"/>
    <col min="9" max="9" width="33.42578125" customWidth="1"/>
  </cols>
  <sheetData>
    <row r="1" spans="1:14" x14ac:dyDescent="0.25">
      <c r="I1" t="s">
        <v>11</v>
      </c>
      <c r="J1">
        <v>9</v>
      </c>
      <c r="K1" t="s">
        <v>13</v>
      </c>
      <c r="L1" t="s">
        <v>14</v>
      </c>
      <c r="M1" t="s">
        <v>15</v>
      </c>
      <c r="N1" t="s">
        <v>16</v>
      </c>
    </row>
    <row r="2" spans="1:14" x14ac:dyDescent="0.25">
      <c r="A2" t="s">
        <v>11</v>
      </c>
      <c r="B2">
        <v>8</v>
      </c>
      <c r="C2" t="s">
        <v>13</v>
      </c>
      <c r="D2" t="s">
        <v>14</v>
      </c>
      <c r="E2" t="s">
        <v>15</v>
      </c>
      <c r="F2" t="s">
        <v>16</v>
      </c>
      <c r="I2" t="s">
        <v>1241</v>
      </c>
      <c r="J2">
        <v>0</v>
      </c>
      <c r="K2">
        <v>60</v>
      </c>
      <c r="L2">
        <v>160762927.28255001</v>
      </c>
      <c r="M2">
        <v>33000000</v>
      </c>
      <c r="N2">
        <f>K2</f>
        <v>60</v>
      </c>
    </row>
    <row r="3" spans="1:14" x14ac:dyDescent="0.25">
      <c r="A3" t="s">
        <v>1241</v>
      </c>
      <c r="B3">
        <v>0</v>
      </c>
      <c r="C3">
        <v>60</v>
      </c>
      <c r="D3">
        <v>162036855.39430401</v>
      </c>
      <c r="E3">
        <v>33000000</v>
      </c>
      <c r="F3">
        <f>C3</f>
        <v>60</v>
      </c>
      <c r="I3" t="s">
        <v>1243</v>
      </c>
      <c r="J3">
        <v>0</v>
      </c>
      <c r="K3">
        <v>30</v>
      </c>
      <c r="L3">
        <v>80393560.811202407</v>
      </c>
      <c r="M3">
        <v>16500000</v>
      </c>
      <c r="N3">
        <f>N2+K3</f>
        <v>90</v>
      </c>
    </row>
    <row r="4" spans="1:14" x14ac:dyDescent="0.25">
      <c r="A4" t="s">
        <v>1243</v>
      </c>
      <c r="B4">
        <v>0</v>
      </c>
      <c r="C4">
        <v>30</v>
      </c>
      <c r="D4">
        <v>81030464.682154104</v>
      </c>
      <c r="E4">
        <v>16500000</v>
      </c>
      <c r="F4">
        <f>F3+C4</f>
        <v>90</v>
      </c>
      <c r="I4" t="s">
        <v>1244</v>
      </c>
      <c r="J4">
        <v>0</v>
      </c>
      <c r="K4">
        <v>240</v>
      </c>
      <c r="L4">
        <v>273329724.08134502</v>
      </c>
      <c r="M4">
        <v>24117300</v>
      </c>
      <c r="N4">
        <f t="shared" ref="N4:N38" si="0">N3+K4</f>
        <v>330</v>
      </c>
    </row>
    <row r="5" spans="1:14" x14ac:dyDescent="0.25">
      <c r="A5" t="s">
        <v>1244</v>
      </c>
      <c r="B5">
        <v>0</v>
      </c>
      <c r="C5">
        <v>240</v>
      </c>
      <c r="D5">
        <v>275540688.809102</v>
      </c>
      <c r="E5">
        <v>24117300</v>
      </c>
      <c r="F5">
        <f t="shared" ref="F5:F38" si="1">F4+C5</f>
        <v>330</v>
      </c>
      <c r="I5" t="s">
        <v>1248</v>
      </c>
      <c r="J5">
        <v>0</v>
      </c>
      <c r="K5">
        <v>60</v>
      </c>
      <c r="L5">
        <v>160834792.26309499</v>
      </c>
      <c r="M5">
        <v>33000000</v>
      </c>
      <c r="N5">
        <f t="shared" si="0"/>
        <v>390</v>
      </c>
    </row>
    <row r="6" spans="1:14" x14ac:dyDescent="0.25">
      <c r="A6" t="s">
        <v>1248</v>
      </c>
      <c r="B6">
        <v>0</v>
      </c>
      <c r="C6">
        <v>60</v>
      </c>
      <c r="D6">
        <v>162108362.837632</v>
      </c>
      <c r="E6">
        <v>33000000</v>
      </c>
      <c r="F6">
        <f t="shared" si="1"/>
        <v>390</v>
      </c>
      <c r="I6" t="s">
        <v>1170</v>
      </c>
      <c r="J6">
        <v>0</v>
      </c>
      <c r="K6">
        <v>180</v>
      </c>
      <c r="L6">
        <v>482609778.85922801</v>
      </c>
      <c r="M6">
        <v>99000000</v>
      </c>
      <c r="N6">
        <f t="shared" si="0"/>
        <v>570</v>
      </c>
    </row>
    <row r="7" spans="1:14" x14ac:dyDescent="0.25">
      <c r="A7" t="s">
        <v>1170</v>
      </c>
      <c r="B7">
        <v>0</v>
      </c>
      <c r="C7">
        <v>180</v>
      </c>
      <c r="D7">
        <v>486429966.19443101</v>
      </c>
      <c r="E7">
        <v>99000000</v>
      </c>
      <c r="F7">
        <f t="shared" si="1"/>
        <v>570</v>
      </c>
      <c r="I7" t="s">
        <v>1251</v>
      </c>
      <c r="J7">
        <v>0</v>
      </c>
      <c r="K7">
        <v>60</v>
      </c>
      <c r="L7">
        <v>160904538.52588701</v>
      </c>
      <c r="M7">
        <v>33000000</v>
      </c>
      <c r="N7">
        <f t="shared" si="0"/>
        <v>630</v>
      </c>
    </row>
    <row r="8" spans="1:14" x14ac:dyDescent="0.25">
      <c r="A8" t="s">
        <v>902</v>
      </c>
      <c r="B8">
        <v>0</v>
      </c>
      <c r="C8">
        <v>1840</v>
      </c>
      <c r="D8">
        <v>64134049.7013399</v>
      </c>
      <c r="E8">
        <v>55294000</v>
      </c>
      <c r="F8">
        <f t="shared" si="1"/>
        <v>2410</v>
      </c>
      <c r="I8" t="s">
        <v>1252</v>
      </c>
      <c r="J8">
        <v>0</v>
      </c>
      <c r="K8">
        <v>240</v>
      </c>
      <c r="L8">
        <v>274062169.84650201</v>
      </c>
      <c r="M8">
        <v>24117300</v>
      </c>
      <c r="N8">
        <f t="shared" si="0"/>
        <v>870</v>
      </c>
    </row>
    <row r="9" spans="1:14" x14ac:dyDescent="0.25">
      <c r="A9" t="s">
        <v>903</v>
      </c>
      <c r="B9">
        <v>0</v>
      </c>
      <c r="C9">
        <v>320</v>
      </c>
      <c r="D9">
        <v>123346443.01806299</v>
      </c>
      <c r="E9">
        <v>44466520</v>
      </c>
      <c r="F9">
        <f t="shared" si="1"/>
        <v>2730</v>
      </c>
      <c r="I9" t="s">
        <v>902</v>
      </c>
      <c r="J9">
        <v>0</v>
      </c>
      <c r="K9">
        <v>1840</v>
      </c>
      <c r="L9">
        <v>62622860.964428402</v>
      </c>
      <c r="M9">
        <v>55294000</v>
      </c>
      <c r="N9">
        <f t="shared" si="0"/>
        <v>2710</v>
      </c>
    </row>
    <row r="10" spans="1:14" x14ac:dyDescent="0.25">
      <c r="A10" t="s">
        <v>919</v>
      </c>
      <c r="B10">
        <v>0</v>
      </c>
      <c r="C10">
        <v>180</v>
      </c>
      <c r="D10">
        <v>485285794.42945701</v>
      </c>
      <c r="E10">
        <v>99000000</v>
      </c>
      <c r="F10">
        <f t="shared" si="1"/>
        <v>2910</v>
      </c>
      <c r="I10" t="s">
        <v>903</v>
      </c>
      <c r="J10">
        <v>0</v>
      </c>
      <c r="K10">
        <v>320</v>
      </c>
      <c r="L10">
        <v>122300458.358078</v>
      </c>
      <c r="M10">
        <v>44466520</v>
      </c>
      <c r="N10">
        <f t="shared" si="0"/>
        <v>3030</v>
      </c>
    </row>
    <row r="11" spans="1:14" x14ac:dyDescent="0.25">
      <c r="A11" t="s">
        <v>920</v>
      </c>
      <c r="B11">
        <v>0</v>
      </c>
      <c r="C11">
        <v>180</v>
      </c>
      <c r="D11">
        <v>485396682.39275903</v>
      </c>
      <c r="E11">
        <v>99000000</v>
      </c>
      <c r="F11">
        <f t="shared" si="1"/>
        <v>3090</v>
      </c>
      <c r="I11" t="s">
        <v>919</v>
      </c>
      <c r="J11">
        <v>0</v>
      </c>
      <c r="K11">
        <v>180</v>
      </c>
      <c r="L11">
        <v>481462228.745435</v>
      </c>
      <c r="M11">
        <v>99000000</v>
      </c>
      <c r="N11">
        <f t="shared" si="0"/>
        <v>3210</v>
      </c>
    </row>
    <row r="12" spans="1:14" x14ac:dyDescent="0.25">
      <c r="A12" t="s">
        <v>921</v>
      </c>
      <c r="B12">
        <v>0</v>
      </c>
      <c r="C12">
        <v>180</v>
      </c>
      <c r="D12">
        <v>485470733.85644197</v>
      </c>
      <c r="E12">
        <v>99000000</v>
      </c>
      <c r="F12">
        <f t="shared" si="1"/>
        <v>3270</v>
      </c>
      <c r="I12" t="s">
        <v>920</v>
      </c>
      <c r="J12">
        <v>0</v>
      </c>
      <c r="K12">
        <v>180</v>
      </c>
      <c r="L12">
        <v>481573445.54495698</v>
      </c>
      <c r="M12">
        <v>99000000</v>
      </c>
      <c r="N12">
        <f t="shared" si="0"/>
        <v>3390</v>
      </c>
    </row>
    <row r="13" spans="1:14" x14ac:dyDescent="0.25">
      <c r="A13" t="s">
        <v>922</v>
      </c>
      <c r="B13">
        <v>0</v>
      </c>
      <c r="C13">
        <v>180</v>
      </c>
      <c r="D13">
        <v>485546277.69302201</v>
      </c>
      <c r="E13">
        <v>99000000</v>
      </c>
      <c r="F13">
        <f t="shared" si="1"/>
        <v>3450</v>
      </c>
      <c r="I13" t="s">
        <v>921</v>
      </c>
      <c r="J13">
        <v>0</v>
      </c>
      <c r="K13">
        <v>180</v>
      </c>
      <c r="L13">
        <v>481647666.76194602</v>
      </c>
      <c r="M13">
        <v>99000000</v>
      </c>
      <c r="N13">
        <f t="shared" si="0"/>
        <v>3570</v>
      </c>
    </row>
    <row r="14" spans="1:14" x14ac:dyDescent="0.25">
      <c r="A14" t="s">
        <v>923</v>
      </c>
      <c r="B14">
        <v>0</v>
      </c>
      <c r="C14">
        <v>180</v>
      </c>
      <c r="D14">
        <v>485700207.40711802</v>
      </c>
      <c r="E14">
        <v>99000000</v>
      </c>
      <c r="F14">
        <f t="shared" si="1"/>
        <v>3630</v>
      </c>
      <c r="I14" t="s">
        <v>922</v>
      </c>
      <c r="J14">
        <v>0</v>
      </c>
      <c r="K14">
        <v>180</v>
      </c>
      <c r="L14">
        <v>481722593.459768</v>
      </c>
      <c r="M14">
        <v>99000000</v>
      </c>
      <c r="N14">
        <f t="shared" si="0"/>
        <v>3750</v>
      </c>
    </row>
    <row r="15" spans="1:14" x14ac:dyDescent="0.25">
      <c r="A15" t="s">
        <v>924</v>
      </c>
      <c r="B15">
        <v>0</v>
      </c>
      <c r="C15">
        <v>180</v>
      </c>
      <c r="D15">
        <v>485776502.33188498</v>
      </c>
      <c r="E15">
        <v>99000000</v>
      </c>
      <c r="F15">
        <f t="shared" si="1"/>
        <v>3810</v>
      </c>
      <c r="I15" t="s">
        <v>923</v>
      </c>
      <c r="J15">
        <v>0</v>
      </c>
      <c r="K15">
        <v>180</v>
      </c>
      <c r="L15">
        <v>481876371.277978</v>
      </c>
      <c r="M15">
        <v>99000000</v>
      </c>
      <c r="N15">
        <f t="shared" si="0"/>
        <v>3930</v>
      </c>
    </row>
    <row r="16" spans="1:14" x14ac:dyDescent="0.25">
      <c r="A16" t="s">
        <v>925</v>
      </c>
      <c r="B16">
        <v>0</v>
      </c>
      <c r="C16">
        <v>180</v>
      </c>
      <c r="D16">
        <v>485852039.99161297</v>
      </c>
      <c r="E16">
        <v>99000000</v>
      </c>
      <c r="F16">
        <f t="shared" si="1"/>
        <v>3990</v>
      </c>
      <c r="I16" t="s">
        <v>924</v>
      </c>
      <c r="J16">
        <v>0</v>
      </c>
      <c r="K16">
        <v>180</v>
      </c>
      <c r="L16">
        <v>481953047.67737001</v>
      </c>
      <c r="M16">
        <v>99000000</v>
      </c>
      <c r="N16">
        <f t="shared" si="0"/>
        <v>4110</v>
      </c>
    </row>
    <row r="17" spans="1:14" x14ac:dyDescent="0.25">
      <c r="A17" t="s">
        <v>926</v>
      </c>
      <c r="B17">
        <v>0</v>
      </c>
      <c r="C17">
        <v>180</v>
      </c>
      <c r="D17">
        <v>485926827.90253502</v>
      </c>
      <c r="E17">
        <v>99000000</v>
      </c>
      <c r="F17">
        <f t="shared" si="1"/>
        <v>4170</v>
      </c>
      <c r="I17" t="s">
        <v>925</v>
      </c>
      <c r="J17">
        <v>0</v>
      </c>
      <c r="K17">
        <v>180</v>
      </c>
      <c r="L17">
        <v>482028963.02539599</v>
      </c>
      <c r="M17">
        <v>99000000</v>
      </c>
      <c r="N17">
        <f t="shared" si="0"/>
        <v>4290</v>
      </c>
    </row>
    <row r="18" spans="1:14" x14ac:dyDescent="0.25">
      <c r="A18" t="s">
        <v>927</v>
      </c>
      <c r="B18">
        <v>0</v>
      </c>
      <c r="C18">
        <v>240</v>
      </c>
      <c r="D18">
        <v>647951924.04079401</v>
      </c>
      <c r="E18">
        <v>132000000</v>
      </c>
      <c r="F18">
        <f t="shared" si="1"/>
        <v>4410</v>
      </c>
      <c r="I18" t="s">
        <v>926</v>
      </c>
      <c r="J18">
        <v>0</v>
      </c>
      <c r="K18">
        <v>180</v>
      </c>
      <c r="L18">
        <v>482104124.87587202</v>
      </c>
      <c r="M18">
        <v>99000000</v>
      </c>
      <c r="N18">
        <f t="shared" si="0"/>
        <v>4470</v>
      </c>
    </row>
    <row r="19" spans="1:14" x14ac:dyDescent="0.25">
      <c r="A19" t="s">
        <v>928</v>
      </c>
      <c r="B19">
        <v>0</v>
      </c>
      <c r="C19">
        <v>240</v>
      </c>
      <c r="D19">
        <v>648001164.67503798</v>
      </c>
      <c r="E19">
        <v>132000000</v>
      </c>
      <c r="F19">
        <f t="shared" si="1"/>
        <v>4650</v>
      </c>
      <c r="I19" t="s">
        <v>927</v>
      </c>
      <c r="J19">
        <v>0</v>
      </c>
      <c r="K19">
        <v>240</v>
      </c>
      <c r="L19">
        <v>642855234.10609901</v>
      </c>
      <c r="M19">
        <v>132000000</v>
      </c>
      <c r="N19">
        <f t="shared" si="0"/>
        <v>4710</v>
      </c>
    </row>
    <row r="20" spans="1:14" x14ac:dyDescent="0.25">
      <c r="A20" t="s">
        <v>930</v>
      </c>
      <c r="B20">
        <v>0</v>
      </c>
      <c r="C20">
        <v>288</v>
      </c>
      <c r="D20">
        <v>328298832.05113</v>
      </c>
      <c r="E20">
        <v>28940760</v>
      </c>
      <c r="F20">
        <f t="shared" si="1"/>
        <v>4938</v>
      </c>
      <c r="I20" t="s">
        <v>928</v>
      </c>
      <c r="J20">
        <v>0</v>
      </c>
      <c r="K20">
        <v>240</v>
      </c>
      <c r="L20">
        <v>642904720.94351304</v>
      </c>
      <c r="M20">
        <v>132000000</v>
      </c>
      <c r="N20">
        <f t="shared" si="0"/>
        <v>4950</v>
      </c>
    </row>
    <row r="21" spans="1:14" x14ac:dyDescent="0.25">
      <c r="A21" t="s">
        <v>931</v>
      </c>
      <c r="B21">
        <v>0</v>
      </c>
      <c r="C21">
        <v>288</v>
      </c>
      <c r="D21">
        <v>328880677.95680797</v>
      </c>
      <c r="E21">
        <v>28940760</v>
      </c>
      <c r="F21">
        <f t="shared" si="1"/>
        <v>5226</v>
      </c>
      <c r="I21" t="s">
        <v>931</v>
      </c>
      <c r="J21">
        <v>0</v>
      </c>
      <c r="K21">
        <v>288</v>
      </c>
      <c r="L21">
        <v>326240827.58201098</v>
      </c>
      <c r="M21">
        <v>28940760</v>
      </c>
      <c r="N21">
        <f t="shared" si="0"/>
        <v>5238</v>
      </c>
    </row>
    <row r="22" spans="1:14" x14ac:dyDescent="0.25">
      <c r="A22" t="s">
        <v>932</v>
      </c>
      <c r="B22">
        <v>0</v>
      </c>
      <c r="C22">
        <v>288</v>
      </c>
      <c r="D22">
        <v>329732110.58151799</v>
      </c>
      <c r="E22">
        <v>28940760</v>
      </c>
      <c r="F22">
        <f t="shared" si="1"/>
        <v>5514</v>
      </c>
      <c r="I22" t="s">
        <v>932</v>
      </c>
      <c r="J22">
        <v>0</v>
      </c>
      <c r="K22">
        <v>288</v>
      </c>
      <c r="L22">
        <v>327084500.30936998</v>
      </c>
      <c r="M22">
        <v>28940760</v>
      </c>
      <c r="N22">
        <f t="shared" si="0"/>
        <v>5526</v>
      </c>
    </row>
    <row r="23" spans="1:14" x14ac:dyDescent="0.25">
      <c r="A23" t="s">
        <v>933</v>
      </c>
      <c r="B23">
        <v>0</v>
      </c>
      <c r="C23">
        <v>288</v>
      </c>
      <c r="D23">
        <v>330194067.48131299</v>
      </c>
      <c r="E23">
        <v>28940760</v>
      </c>
      <c r="F23">
        <f t="shared" si="1"/>
        <v>5802</v>
      </c>
      <c r="I23" t="s">
        <v>933</v>
      </c>
      <c r="J23">
        <v>0</v>
      </c>
      <c r="K23">
        <v>288</v>
      </c>
      <c r="L23">
        <v>327543112.002334</v>
      </c>
      <c r="M23">
        <v>28940760</v>
      </c>
      <c r="N23">
        <f t="shared" si="0"/>
        <v>5814</v>
      </c>
    </row>
    <row r="24" spans="1:14" x14ac:dyDescent="0.25">
      <c r="A24" t="s">
        <v>937</v>
      </c>
      <c r="B24">
        <v>0</v>
      </c>
      <c r="C24">
        <v>500</v>
      </c>
      <c r="D24">
        <v>54728536.728413902</v>
      </c>
      <c r="E24">
        <v>1140000</v>
      </c>
      <c r="F24">
        <f t="shared" si="1"/>
        <v>6302</v>
      </c>
      <c r="I24" t="s">
        <v>937</v>
      </c>
      <c r="J24">
        <v>0</v>
      </c>
      <c r="K24">
        <v>500</v>
      </c>
      <c r="L24">
        <v>53727476.195983604</v>
      </c>
      <c r="M24">
        <v>1140000</v>
      </c>
      <c r="N24">
        <f t="shared" si="0"/>
        <v>6314</v>
      </c>
    </row>
    <row r="25" spans="1:14" x14ac:dyDescent="0.25">
      <c r="A25" t="s">
        <v>938</v>
      </c>
      <c r="B25">
        <v>0</v>
      </c>
      <c r="C25">
        <v>500</v>
      </c>
      <c r="D25">
        <v>54728464.499145202</v>
      </c>
      <c r="E25">
        <v>1140000</v>
      </c>
      <c r="F25">
        <f t="shared" si="1"/>
        <v>6802</v>
      </c>
      <c r="I25" t="s">
        <v>938</v>
      </c>
      <c r="J25">
        <v>0</v>
      </c>
      <c r="K25">
        <v>500</v>
      </c>
      <c r="L25">
        <v>53727444.161688097</v>
      </c>
      <c r="M25">
        <v>1140000</v>
      </c>
      <c r="N25">
        <f t="shared" si="0"/>
        <v>6814</v>
      </c>
    </row>
    <row r="26" spans="1:14" x14ac:dyDescent="0.25">
      <c r="A26" t="s">
        <v>939</v>
      </c>
      <c r="B26">
        <v>0</v>
      </c>
      <c r="C26">
        <v>500</v>
      </c>
      <c r="D26">
        <v>54727942.573449098</v>
      </c>
      <c r="E26">
        <v>1140000</v>
      </c>
      <c r="F26">
        <f t="shared" si="1"/>
        <v>7302</v>
      </c>
      <c r="I26" t="s">
        <v>939</v>
      </c>
      <c r="J26">
        <v>0</v>
      </c>
      <c r="K26">
        <v>500</v>
      </c>
      <c r="L26">
        <v>53727212.686044402</v>
      </c>
      <c r="M26">
        <v>1140000</v>
      </c>
      <c r="N26">
        <f t="shared" si="0"/>
        <v>7314</v>
      </c>
    </row>
    <row r="27" spans="1:14" x14ac:dyDescent="0.25">
      <c r="A27" t="s">
        <v>1249</v>
      </c>
      <c r="B27">
        <v>8437.5297122263801</v>
      </c>
      <c r="C27">
        <v>1840</v>
      </c>
      <c r="D27">
        <v>260840.93293961801</v>
      </c>
      <c r="E27">
        <v>15785895.603436099</v>
      </c>
      <c r="F27">
        <f t="shared" si="1"/>
        <v>9142</v>
      </c>
      <c r="I27" t="s">
        <v>1249</v>
      </c>
      <c r="J27">
        <v>8463.9865747263302</v>
      </c>
      <c r="K27">
        <v>1840</v>
      </c>
      <c r="L27">
        <v>212160.30593970401</v>
      </c>
      <c r="M27">
        <v>15785895.603436099</v>
      </c>
      <c r="N27">
        <f t="shared" si="0"/>
        <v>9154</v>
      </c>
    </row>
    <row r="28" spans="1:14" x14ac:dyDescent="0.25">
      <c r="A28" t="s">
        <v>1247</v>
      </c>
      <c r="B28">
        <v>8480.2057249524096</v>
      </c>
      <c r="C28">
        <v>1840</v>
      </c>
      <c r="D28">
        <v>182317.069523721</v>
      </c>
      <c r="E28">
        <v>15785895.603436099</v>
      </c>
      <c r="F28">
        <f t="shared" si="1"/>
        <v>10982</v>
      </c>
      <c r="I28" t="s">
        <v>1247</v>
      </c>
      <c r="J28">
        <v>8500.5834824074791</v>
      </c>
      <c r="K28">
        <v>1840</v>
      </c>
      <c r="L28">
        <v>144821.99580639601</v>
      </c>
      <c r="M28">
        <v>15785895.603436099</v>
      </c>
      <c r="N28">
        <f t="shared" si="0"/>
        <v>10994</v>
      </c>
    </row>
    <row r="29" spans="1:14" x14ac:dyDescent="0.25">
      <c r="A29" t="s">
        <v>1245</v>
      </c>
      <c r="B29">
        <v>8522.50952809306</v>
      </c>
      <c r="C29">
        <v>1840</v>
      </c>
      <c r="D29">
        <v>104478.07174491799</v>
      </c>
      <c r="E29">
        <v>15785895.603436099</v>
      </c>
      <c r="F29">
        <f t="shared" si="1"/>
        <v>12822</v>
      </c>
      <c r="I29" t="s">
        <v>1245</v>
      </c>
      <c r="J29">
        <v>8536.1583971994005</v>
      </c>
      <c r="K29">
        <v>1840</v>
      </c>
      <c r="L29">
        <v>79364.152589261503</v>
      </c>
      <c r="M29">
        <v>15785895.603436099</v>
      </c>
      <c r="N29">
        <f t="shared" si="0"/>
        <v>12834</v>
      </c>
    </row>
    <row r="30" spans="1:14" x14ac:dyDescent="0.25">
      <c r="A30" t="s">
        <v>900</v>
      </c>
      <c r="B30">
        <v>8577.4895556997399</v>
      </c>
      <c r="C30">
        <v>1840</v>
      </c>
      <c r="D30">
        <v>3314.8209486231199</v>
      </c>
      <c r="E30">
        <v>15785895.603436099</v>
      </c>
      <c r="F30">
        <f t="shared" si="1"/>
        <v>14662</v>
      </c>
      <c r="I30" t="s">
        <v>1246</v>
      </c>
      <c r="J30">
        <v>8578.3452335802795</v>
      </c>
      <c r="K30">
        <v>2760</v>
      </c>
      <c r="L30">
        <v>2610.5604726627898</v>
      </c>
      <c r="M30">
        <v>23678843.405154198</v>
      </c>
      <c r="N30">
        <f t="shared" si="0"/>
        <v>15594</v>
      </c>
    </row>
    <row r="31" spans="1:14" x14ac:dyDescent="0.25">
      <c r="A31" t="s">
        <v>1246</v>
      </c>
      <c r="B31">
        <v>8579.1597604650997</v>
      </c>
      <c r="C31">
        <v>2760</v>
      </c>
      <c r="D31">
        <v>362.46627056521498</v>
      </c>
      <c r="E31">
        <v>23678843.405154198</v>
      </c>
      <c r="F31">
        <f t="shared" si="1"/>
        <v>17422</v>
      </c>
      <c r="I31" t="s">
        <v>900</v>
      </c>
      <c r="J31">
        <v>8580.1507751796198</v>
      </c>
      <c r="K31">
        <v>1840</v>
      </c>
      <c r="L31">
        <v>-1581.8228943571401</v>
      </c>
      <c r="M31">
        <v>15785895.603436099</v>
      </c>
      <c r="N31">
        <f t="shared" si="0"/>
        <v>17434</v>
      </c>
    </row>
    <row r="32" spans="1:14" x14ac:dyDescent="0.25">
      <c r="A32" t="s">
        <v>899</v>
      </c>
      <c r="B32">
        <v>8579.2683179819105</v>
      </c>
      <c r="C32">
        <v>1840</v>
      </c>
      <c r="D32">
        <v>41.898349434137302</v>
      </c>
      <c r="E32">
        <v>15785895.603436099</v>
      </c>
      <c r="F32">
        <f t="shared" si="1"/>
        <v>19262</v>
      </c>
      <c r="I32" t="s">
        <v>899</v>
      </c>
      <c r="J32">
        <v>8580.4162778047994</v>
      </c>
      <c r="K32">
        <v>1840</v>
      </c>
      <c r="L32">
        <v>-2070.3477246724001</v>
      </c>
      <c r="M32">
        <v>15785895.603436099</v>
      </c>
      <c r="N32">
        <f t="shared" si="0"/>
        <v>19274</v>
      </c>
    </row>
    <row r="33" spans="1:15" x14ac:dyDescent="0.25">
      <c r="A33" t="s">
        <v>901</v>
      </c>
      <c r="B33">
        <v>8579.8474647521107</v>
      </c>
      <c r="C33">
        <v>1840</v>
      </c>
      <c r="D33">
        <v>-1023.73170772939</v>
      </c>
      <c r="E33">
        <v>15785895.603436099</v>
      </c>
      <c r="F33">
        <f t="shared" si="1"/>
        <v>21102</v>
      </c>
      <c r="I33" t="s">
        <v>897</v>
      </c>
      <c r="J33">
        <v>8581.0044614009003</v>
      </c>
      <c r="K33">
        <v>1840</v>
      </c>
      <c r="L33">
        <v>-3152.6055415021201</v>
      </c>
      <c r="M33">
        <v>15785895.603436099</v>
      </c>
      <c r="N33">
        <f t="shared" si="0"/>
        <v>21114</v>
      </c>
    </row>
    <row r="34" spans="1:15" x14ac:dyDescent="0.25">
      <c r="A34" t="s">
        <v>896</v>
      </c>
      <c r="B34">
        <v>8580.3622128629595</v>
      </c>
      <c r="C34">
        <v>1840</v>
      </c>
      <c r="D34">
        <v>-1970.8682317016601</v>
      </c>
      <c r="E34">
        <v>15785895.603436099</v>
      </c>
      <c r="F34">
        <f t="shared" si="1"/>
        <v>22942</v>
      </c>
      <c r="I34" t="s">
        <v>901</v>
      </c>
      <c r="J34">
        <v>8581.7909684216193</v>
      </c>
      <c r="K34">
        <v>1840</v>
      </c>
      <c r="L34">
        <v>-4599.7784596234496</v>
      </c>
      <c r="M34">
        <v>15785895.603436099</v>
      </c>
      <c r="N34">
        <f t="shared" si="0"/>
        <v>22954</v>
      </c>
    </row>
    <row r="35" spans="1:15" x14ac:dyDescent="0.25">
      <c r="A35" t="s">
        <v>897</v>
      </c>
      <c r="B35">
        <v>8581.5106507508208</v>
      </c>
      <c r="C35">
        <v>1840</v>
      </c>
      <c r="D35">
        <v>-4083.9939453536599</v>
      </c>
      <c r="E35">
        <v>15785895.603436099</v>
      </c>
      <c r="F35">
        <f t="shared" si="1"/>
        <v>24782</v>
      </c>
      <c r="I35" t="s">
        <v>898</v>
      </c>
      <c r="J35">
        <v>8582.20617853781</v>
      </c>
      <c r="K35">
        <v>1840</v>
      </c>
      <c r="L35">
        <v>-5363.7650734111603</v>
      </c>
      <c r="M35">
        <v>15785895.603436099</v>
      </c>
      <c r="N35">
        <f t="shared" si="0"/>
        <v>24794</v>
      </c>
    </row>
    <row r="36" spans="1:15" x14ac:dyDescent="0.25">
      <c r="A36" t="s">
        <v>898</v>
      </c>
      <c r="B36">
        <v>8582.5598272199095</v>
      </c>
      <c r="C36">
        <v>1840</v>
      </c>
      <c r="D36">
        <v>-6014.47864847444</v>
      </c>
      <c r="E36">
        <v>15785895.603436099</v>
      </c>
      <c r="F36">
        <f t="shared" si="1"/>
        <v>26622</v>
      </c>
      <c r="I36" t="s">
        <v>1242</v>
      </c>
      <c r="J36">
        <v>8617.9411390012992</v>
      </c>
      <c r="K36">
        <v>1380</v>
      </c>
      <c r="L36">
        <v>-53337.069244682702</v>
      </c>
      <c r="M36">
        <v>11839421.702577099</v>
      </c>
      <c r="N36">
        <f t="shared" si="0"/>
        <v>26174</v>
      </c>
    </row>
    <row r="37" spans="1:15" x14ac:dyDescent="0.25">
      <c r="A37" t="s">
        <v>1242</v>
      </c>
      <c r="B37">
        <v>8617.0360567943808</v>
      </c>
      <c r="C37">
        <v>1380</v>
      </c>
      <c r="D37">
        <v>-52088.055799126603</v>
      </c>
      <c r="E37">
        <v>11839421.702577099</v>
      </c>
      <c r="F37">
        <f t="shared" si="1"/>
        <v>28002</v>
      </c>
      <c r="I37" t="s">
        <v>1250</v>
      </c>
      <c r="J37">
        <v>40897.472234156601</v>
      </c>
      <c r="K37">
        <v>920</v>
      </c>
      <c r="L37">
        <v>196801.987309366</v>
      </c>
      <c r="M37">
        <v>7892947.8017180804</v>
      </c>
      <c r="N37">
        <f t="shared" si="0"/>
        <v>27094</v>
      </c>
    </row>
    <row r="38" spans="1:15" x14ac:dyDescent="0.25">
      <c r="A38" t="s">
        <v>934</v>
      </c>
      <c r="B38">
        <v>66318.279569892402</v>
      </c>
      <c r="C38">
        <v>0.93</v>
      </c>
      <c r="D38">
        <v>0</v>
      </c>
      <c r="E38">
        <v>61676</v>
      </c>
      <c r="F38">
        <f t="shared" si="1"/>
        <v>28002.93</v>
      </c>
      <c r="I38" t="s">
        <v>934</v>
      </c>
      <c r="J38">
        <v>66318.279569892402</v>
      </c>
      <c r="K38">
        <v>0.93</v>
      </c>
      <c r="L38">
        <v>0</v>
      </c>
      <c r="M38">
        <v>61676</v>
      </c>
      <c r="N38">
        <f t="shared" si="0"/>
        <v>27094.93</v>
      </c>
    </row>
    <row r="39" spans="1:15" x14ac:dyDescent="0.25">
      <c r="A39" t="s">
        <v>1231</v>
      </c>
      <c r="I39" t="s">
        <v>1231</v>
      </c>
    </row>
    <row r="40" spans="1:15" x14ac:dyDescent="0.25">
      <c r="A40" t="s">
        <v>1232</v>
      </c>
      <c r="I40" t="s">
        <v>1238</v>
      </c>
    </row>
    <row r="41" spans="1:15" x14ac:dyDescent="0.25">
      <c r="A41" s="13" t="s">
        <v>1233</v>
      </c>
      <c r="I41" s="13" t="s">
        <v>1239</v>
      </c>
    </row>
    <row r="42" spans="1:15" x14ac:dyDescent="0.25">
      <c r="A42" t="s">
        <v>1234</v>
      </c>
      <c r="I42" t="s">
        <v>1240</v>
      </c>
      <c r="L42">
        <f>63-50-4</f>
        <v>9</v>
      </c>
    </row>
    <row r="43" spans="1:15" x14ac:dyDescent="0.25">
      <c r="A43" t="s">
        <v>1235</v>
      </c>
      <c r="I43" t="s">
        <v>1235</v>
      </c>
      <c r="M43" t="s">
        <v>1253</v>
      </c>
      <c r="N43" t="s">
        <v>1254</v>
      </c>
      <c r="O43" t="s">
        <v>1255</v>
      </c>
    </row>
    <row r="44" spans="1:15" x14ac:dyDescent="0.25">
      <c r="A44" t="s">
        <v>1236</v>
      </c>
      <c r="I44" t="s">
        <v>1236</v>
      </c>
      <c r="M44">
        <f>N44*0.95</f>
        <v>25437.199999999997</v>
      </c>
      <c r="N44">
        <v>26776</v>
      </c>
      <c r="O44">
        <f>N44*1.05</f>
        <v>28114.800000000003</v>
      </c>
    </row>
    <row r="45" spans="1:15" x14ac:dyDescent="0.25">
      <c r="A45" t="s">
        <v>1237</v>
      </c>
      <c r="I45" t="s">
        <v>1237</v>
      </c>
      <c r="O45">
        <f>N44-O44</f>
        <v>-1338.8000000000029</v>
      </c>
    </row>
    <row r="46" spans="1:15" x14ac:dyDescent="0.25">
      <c r="A46" t="s">
        <v>780</v>
      </c>
      <c r="I46" t="s">
        <v>780</v>
      </c>
    </row>
  </sheetData>
  <autoFilter ref="I1:N1" xr:uid="{E4C4C0EC-3897-46C4-A9B3-C7032384F0D4}">
    <sortState xmlns:xlrd2="http://schemas.microsoft.com/office/spreadsheetml/2017/richdata2" ref="I2:N46">
      <sortCondition ref="J1"/>
    </sortState>
  </autoFilter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826B-618C-4694-A64C-F649E5122743}">
  <dimension ref="A3:J220"/>
  <sheetViews>
    <sheetView topLeftCell="A94" zoomScale="73" workbookViewId="0">
      <selection activeCell="Z56" sqref="Z56"/>
    </sheetView>
  </sheetViews>
  <sheetFormatPr defaultRowHeight="15" x14ac:dyDescent="0.25"/>
  <cols>
    <col min="1" max="1" width="9.28515625" bestFit="1" customWidth="1"/>
    <col min="2" max="2" width="10" bestFit="1" customWidth="1"/>
    <col min="3" max="3" width="9.28515625" bestFit="1" customWidth="1"/>
    <col min="4" max="4" width="14.85546875" bestFit="1" customWidth="1"/>
    <col min="5" max="6" width="13.7109375" bestFit="1" customWidth="1"/>
    <col min="8" max="8" width="22.140625" customWidth="1"/>
  </cols>
  <sheetData>
    <row r="3" spans="1:10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H3" t="s">
        <v>3</v>
      </c>
      <c r="I3" t="s">
        <v>4</v>
      </c>
      <c r="J3" t="s">
        <v>146</v>
      </c>
    </row>
    <row r="4" spans="1:10" x14ac:dyDescent="0.25">
      <c r="A4" t="s">
        <v>1159</v>
      </c>
      <c r="B4">
        <v>3965.5069351965999</v>
      </c>
      <c r="C4">
        <v>920</v>
      </c>
      <c r="D4">
        <v>4244681.4213372003</v>
      </c>
      <c r="E4">
        <v>7892947.8017180804</v>
      </c>
      <c r="F4">
        <f>C4</f>
        <v>920</v>
      </c>
      <c r="H4" t="s">
        <v>5</v>
      </c>
      <c r="I4">
        <v>4126.0014630184696</v>
      </c>
      <c r="J4">
        <v>51021.654000000002</v>
      </c>
    </row>
    <row r="5" spans="1:10" x14ac:dyDescent="0.25">
      <c r="A5" t="s">
        <v>1160</v>
      </c>
      <c r="B5">
        <v>3928.3025758397198</v>
      </c>
      <c r="C5">
        <v>920</v>
      </c>
      <c r="D5">
        <v>4278909.4319455298</v>
      </c>
      <c r="E5">
        <v>7892947.8017180804</v>
      </c>
      <c r="F5">
        <f>F4+C5</f>
        <v>1840</v>
      </c>
      <c r="H5" t="s">
        <v>6</v>
      </c>
      <c r="I5">
        <v>4126.0014630184696</v>
      </c>
      <c r="J5">
        <v>42471</v>
      </c>
    </row>
    <row r="6" spans="1:10" x14ac:dyDescent="0.25">
      <c r="A6" t="s">
        <v>1219</v>
      </c>
      <c r="B6">
        <v>4025.7516093617801</v>
      </c>
      <c r="C6">
        <v>2760</v>
      </c>
      <c r="D6">
        <v>12567768.963315699</v>
      </c>
      <c r="E6">
        <v>23678843.405154198</v>
      </c>
      <c r="F6">
        <v>0</v>
      </c>
      <c r="H6" t="s">
        <v>7</v>
      </c>
      <c r="I6">
        <v>4126.0014630184696</v>
      </c>
      <c r="J6">
        <v>31744.758000000002</v>
      </c>
    </row>
    <row r="7" spans="1:10" x14ac:dyDescent="0.25">
      <c r="A7" t="s">
        <v>896</v>
      </c>
      <c r="B7">
        <v>4053.26051375518</v>
      </c>
      <c r="C7">
        <v>1840</v>
      </c>
      <c r="D7">
        <v>8327896.25812661</v>
      </c>
      <c r="E7">
        <v>15785895.603436099</v>
      </c>
      <c r="F7">
        <v>0</v>
      </c>
      <c r="H7" t="s">
        <v>8</v>
      </c>
      <c r="I7">
        <v>4126.0014630184696</v>
      </c>
      <c r="J7">
        <v>21350</v>
      </c>
    </row>
    <row r="8" spans="1:10" x14ac:dyDescent="0.25">
      <c r="A8" t="s">
        <v>897</v>
      </c>
      <c r="B8">
        <v>4050.5716874479199</v>
      </c>
      <c r="C8">
        <v>1840</v>
      </c>
      <c r="D8">
        <v>8332843.6985319797</v>
      </c>
      <c r="E8">
        <v>15785895.603436099</v>
      </c>
      <c r="F8">
        <v>0</v>
      </c>
      <c r="H8" t="s">
        <v>9</v>
      </c>
      <c r="I8">
        <v>4126.0014630184696</v>
      </c>
      <c r="J8">
        <v>16361.5</v>
      </c>
    </row>
    <row r="9" spans="1:10" x14ac:dyDescent="0.25">
      <c r="A9" t="s">
        <v>898</v>
      </c>
      <c r="B9">
        <v>4042.5883625327501</v>
      </c>
      <c r="C9">
        <v>1840</v>
      </c>
      <c r="D9">
        <v>8347533.01637589</v>
      </c>
      <c r="E9">
        <v>15785895.603436099</v>
      </c>
      <c r="F9">
        <v>0</v>
      </c>
    </row>
    <row r="10" spans="1:10" x14ac:dyDescent="0.25">
      <c r="A10" t="s">
        <v>899</v>
      </c>
      <c r="B10">
        <v>4026.2894321099502</v>
      </c>
      <c r="C10">
        <v>1840</v>
      </c>
      <c r="D10">
        <v>8377523.0483538499</v>
      </c>
      <c r="E10">
        <v>15785895.603436099</v>
      </c>
      <c r="F10">
        <v>0</v>
      </c>
    </row>
    <row r="11" spans="1:10" x14ac:dyDescent="0.25">
      <c r="A11" t="s">
        <v>900</v>
      </c>
      <c r="B11">
        <v>4013.2068944970401</v>
      </c>
      <c r="C11">
        <v>1840</v>
      </c>
      <c r="D11">
        <v>8401594.9175616</v>
      </c>
      <c r="E11">
        <v>15785895.603436099</v>
      </c>
      <c r="F11">
        <v>0</v>
      </c>
    </row>
    <row r="12" spans="1:10" x14ac:dyDescent="0.25">
      <c r="A12" t="s">
        <v>901</v>
      </c>
      <c r="B12">
        <v>4003.3436932917898</v>
      </c>
      <c r="C12">
        <v>1840</v>
      </c>
      <c r="D12">
        <v>8419743.2077792492</v>
      </c>
      <c r="E12">
        <v>15785895.603436099</v>
      </c>
      <c r="F12">
        <v>0</v>
      </c>
    </row>
    <row r="13" spans="1:10" x14ac:dyDescent="0.25">
      <c r="A13" t="s">
        <v>902</v>
      </c>
      <c r="B13">
        <v>0</v>
      </c>
      <c r="C13">
        <v>1840</v>
      </c>
      <c r="D13">
        <v>73066240.942119002</v>
      </c>
      <c r="E13">
        <v>55294000</v>
      </c>
      <c r="F13">
        <v>0</v>
      </c>
    </row>
    <row r="14" spans="1:10" x14ac:dyDescent="0.25">
      <c r="A14" t="s">
        <v>903</v>
      </c>
      <c r="B14">
        <v>0</v>
      </c>
      <c r="C14">
        <v>320</v>
      </c>
      <c r="D14">
        <v>126324642.457476</v>
      </c>
      <c r="E14">
        <v>44466520</v>
      </c>
      <c r="F14">
        <v>0</v>
      </c>
    </row>
    <row r="15" spans="1:10" x14ac:dyDescent="0.25">
      <c r="A15" t="s">
        <v>934</v>
      </c>
      <c r="B15">
        <v>62013.344655593297</v>
      </c>
      <c r="C15">
        <v>0.93</v>
      </c>
      <c r="D15">
        <v>4003.5894702982</v>
      </c>
      <c r="E15">
        <v>61676</v>
      </c>
      <c r="F15">
        <v>0</v>
      </c>
    </row>
    <row r="16" spans="1:10" x14ac:dyDescent="0.25">
      <c r="A16" t="s">
        <v>66</v>
      </c>
    </row>
    <row r="17" spans="1:2" x14ac:dyDescent="0.25">
      <c r="A17" t="s">
        <v>159</v>
      </c>
    </row>
    <row r="18" spans="1:2" x14ac:dyDescent="0.25">
      <c r="A18" t="s">
        <v>1258</v>
      </c>
    </row>
    <row r="25" spans="1:2" x14ac:dyDescent="0.25">
      <c r="A25" t="s">
        <v>1205</v>
      </c>
    </row>
    <row r="26" spans="1:2" x14ac:dyDescent="0.25">
      <c r="A26">
        <v>1840</v>
      </c>
      <c r="B26">
        <v>0</v>
      </c>
    </row>
    <row r="27" spans="1:2" x14ac:dyDescent="0.25">
      <c r="A27">
        <v>2160</v>
      </c>
      <c r="B27">
        <v>0</v>
      </c>
    </row>
    <row r="28" spans="1:2" x14ac:dyDescent="0.25">
      <c r="A28">
        <v>3080</v>
      </c>
      <c r="B28">
        <v>3928.3025758397198</v>
      </c>
    </row>
    <row r="29" spans="1:2" x14ac:dyDescent="0.25">
      <c r="A29">
        <v>4000</v>
      </c>
      <c r="B29">
        <v>3965.5069351965999</v>
      </c>
    </row>
    <row r="30" spans="1:2" x14ac:dyDescent="0.25">
      <c r="A30">
        <v>5840</v>
      </c>
      <c r="B30">
        <v>4003.3436932917898</v>
      </c>
    </row>
    <row r="31" spans="1:2" x14ac:dyDescent="0.25">
      <c r="A31">
        <v>7680</v>
      </c>
      <c r="B31">
        <v>4013.2068944970401</v>
      </c>
    </row>
    <row r="32" spans="1:2" x14ac:dyDescent="0.25">
      <c r="A32">
        <v>10440</v>
      </c>
      <c r="B32">
        <v>4025.7516093617801</v>
      </c>
    </row>
    <row r="33" spans="1:2" x14ac:dyDescent="0.25">
      <c r="A33">
        <v>12280</v>
      </c>
      <c r="B33">
        <v>4026.2894321099502</v>
      </c>
    </row>
    <row r="34" spans="1:2" x14ac:dyDescent="0.25">
      <c r="A34">
        <v>14120</v>
      </c>
      <c r="B34">
        <v>4042.5883625327501</v>
      </c>
    </row>
    <row r="35" spans="1:2" x14ac:dyDescent="0.25">
      <c r="A35">
        <v>15960</v>
      </c>
      <c r="B35">
        <v>4050.5716874479199</v>
      </c>
    </row>
    <row r="36" spans="1:2" x14ac:dyDescent="0.25">
      <c r="A36">
        <v>17800</v>
      </c>
      <c r="B36">
        <v>4053.26051375518</v>
      </c>
    </row>
    <row r="37" spans="1:2" x14ac:dyDescent="0.25">
      <c r="A37">
        <v>17800.93</v>
      </c>
      <c r="B37">
        <v>62013.344655593297</v>
      </c>
    </row>
    <row r="38" spans="1:2" x14ac:dyDescent="0.25">
      <c r="A38" t="s">
        <v>1259</v>
      </c>
    </row>
    <row r="39" spans="1:2" x14ac:dyDescent="0.25">
      <c r="A39" t="s">
        <v>1260</v>
      </c>
    </row>
    <row r="40" spans="1:2" x14ac:dyDescent="0.25">
      <c r="A40" t="s">
        <v>1261</v>
      </c>
    </row>
    <row r="41" spans="1:2" x14ac:dyDescent="0.25">
      <c r="A41" t="s">
        <v>1262</v>
      </c>
    </row>
    <row r="42" spans="1:2" x14ac:dyDescent="0.25">
      <c r="A42" t="s">
        <v>1263</v>
      </c>
    </row>
    <row r="43" spans="1:2" x14ac:dyDescent="0.25">
      <c r="A43" t="s">
        <v>1257</v>
      </c>
    </row>
    <row r="44" spans="1:2" x14ac:dyDescent="0.25">
      <c r="A44" t="s">
        <v>780</v>
      </c>
    </row>
    <row r="46" spans="1:2" x14ac:dyDescent="0.25">
      <c r="A46" t="s">
        <v>1264</v>
      </c>
    </row>
    <row r="48" spans="1:2" x14ac:dyDescent="0.25">
      <c r="A48" t="s">
        <v>1265</v>
      </c>
    </row>
    <row r="49" spans="1:6" x14ac:dyDescent="0.25">
      <c r="A49">
        <f>-----------------------------------------------------------5</f>
        <v>-5</v>
      </c>
    </row>
    <row r="50" spans="1:6" x14ac:dyDescent="0.25">
      <c r="A50" t="s">
        <v>1266</v>
      </c>
    </row>
    <row r="51" spans="1:6" x14ac:dyDescent="0.25">
      <c r="A51" t="s">
        <v>1267</v>
      </c>
    </row>
    <row r="52" spans="1:6" x14ac:dyDescent="0.25">
      <c r="A52" t="s">
        <v>1266</v>
      </c>
    </row>
    <row r="53" spans="1:6" x14ac:dyDescent="0.25">
      <c r="A53" t="s">
        <v>1267</v>
      </c>
    </row>
    <row r="54" spans="1:6" x14ac:dyDescent="0.25">
      <c r="A54" t="s">
        <v>1266</v>
      </c>
    </row>
    <row r="55" spans="1:6" x14ac:dyDescent="0.25">
      <c r="A55" t="s">
        <v>1267</v>
      </c>
    </row>
    <row r="56" spans="1:6" x14ac:dyDescent="0.25">
      <c r="A56" t="s">
        <v>1266</v>
      </c>
    </row>
    <row r="57" spans="1:6" x14ac:dyDescent="0.25">
      <c r="A57" t="s">
        <v>1267</v>
      </c>
    </row>
    <row r="58" spans="1:6" x14ac:dyDescent="0.25">
      <c r="A58" t="s">
        <v>1268</v>
      </c>
    </row>
    <row r="59" spans="1:6" x14ac:dyDescent="0.25">
      <c r="A59" t="s">
        <v>1269</v>
      </c>
    </row>
    <row r="60" spans="1:6" x14ac:dyDescent="0.25">
      <c r="A60" t="s">
        <v>1256</v>
      </c>
    </row>
    <row r="61" spans="1:6" x14ac:dyDescent="0.25">
      <c r="A61" t="s">
        <v>1257</v>
      </c>
    </row>
    <row r="62" spans="1:6" x14ac:dyDescent="0.25">
      <c r="A62" t="s">
        <v>11</v>
      </c>
      <c r="B62" t="s">
        <v>12</v>
      </c>
      <c r="C62" t="s">
        <v>13</v>
      </c>
      <c r="D62" t="s">
        <v>14</v>
      </c>
      <c r="E62" t="s">
        <v>15</v>
      </c>
      <c r="F62" t="s">
        <v>16</v>
      </c>
    </row>
    <row r="63" spans="1:6" x14ac:dyDescent="0.25">
      <c r="A63" t="s">
        <v>1159</v>
      </c>
      <c r="B63">
        <v>4032.3954758300902</v>
      </c>
      <c r="C63">
        <v>920</v>
      </c>
      <c r="D63">
        <v>4183143.9639543798</v>
      </c>
      <c r="E63">
        <v>7892947.8017180804</v>
      </c>
      <c r="F63">
        <v>0</v>
      </c>
    </row>
    <row r="64" spans="1:6" x14ac:dyDescent="0.25">
      <c r="A64" t="s">
        <v>1160</v>
      </c>
      <c r="B64">
        <v>4008.88621825056</v>
      </c>
      <c r="C64">
        <v>920</v>
      </c>
      <c r="D64">
        <v>4204772.4809275502</v>
      </c>
      <c r="E64">
        <v>7892947.8017180804</v>
      </c>
      <c r="F64">
        <v>0</v>
      </c>
    </row>
    <row r="65" spans="1:6" x14ac:dyDescent="0.25">
      <c r="A65" t="s">
        <v>1219</v>
      </c>
      <c r="B65">
        <v>4027.9872057626499</v>
      </c>
      <c r="C65">
        <v>2760</v>
      </c>
      <c r="D65">
        <v>12561598.7172493</v>
      </c>
      <c r="E65">
        <v>23678843.405154198</v>
      </c>
      <c r="F65">
        <v>0</v>
      </c>
    </row>
    <row r="66" spans="1:6" x14ac:dyDescent="0.25">
      <c r="A66" t="s">
        <v>1278</v>
      </c>
      <c r="B66">
        <v>36365.096264618303</v>
      </c>
      <c r="C66">
        <v>1840</v>
      </c>
      <c r="D66">
        <v>8733175.7585692108</v>
      </c>
      <c r="E66">
        <v>15785895.603436099</v>
      </c>
      <c r="F66">
        <v>59859057.282030798</v>
      </c>
    </row>
    <row r="67" spans="1:6" x14ac:dyDescent="0.25">
      <c r="A67" t="s">
        <v>897</v>
      </c>
      <c r="B67">
        <v>4052.8267152561498</v>
      </c>
      <c r="C67">
        <v>1840</v>
      </c>
      <c r="D67">
        <v>8328694.4473648202</v>
      </c>
      <c r="E67">
        <v>15785895.603436099</v>
      </c>
      <c r="F67">
        <v>0</v>
      </c>
    </row>
    <row r="68" spans="1:6" x14ac:dyDescent="0.25">
      <c r="A68" t="s">
        <v>898</v>
      </c>
      <c r="B68">
        <v>4049.6674081077399</v>
      </c>
      <c r="C68">
        <v>1840</v>
      </c>
      <c r="D68">
        <v>8334507.5725178998</v>
      </c>
      <c r="E68">
        <v>15785895.603436099</v>
      </c>
      <c r="F68">
        <v>0</v>
      </c>
    </row>
    <row r="69" spans="1:6" x14ac:dyDescent="0.25">
      <c r="A69" t="s">
        <v>899</v>
      </c>
      <c r="B69">
        <v>4039.5467766155398</v>
      </c>
      <c r="C69">
        <v>1840</v>
      </c>
      <c r="D69">
        <v>8353129.53446355</v>
      </c>
      <c r="E69">
        <v>15785895.603436099</v>
      </c>
      <c r="F69">
        <v>0</v>
      </c>
    </row>
    <row r="70" spans="1:6" x14ac:dyDescent="0.25">
      <c r="A70" t="s">
        <v>900</v>
      </c>
      <c r="B70">
        <v>4031.4932099033499</v>
      </c>
      <c r="C70">
        <v>1840</v>
      </c>
      <c r="D70">
        <v>8367948.0972139798</v>
      </c>
      <c r="E70">
        <v>15785895.603436099</v>
      </c>
      <c r="F70">
        <v>0</v>
      </c>
    </row>
    <row r="71" spans="1:6" x14ac:dyDescent="0.25">
      <c r="A71" t="s">
        <v>901</v>
      </c>
      <c r="B71">
        <v>4026.1932427905899</v>
      </c>
      <c r="C71">
        <v>1840</v>
      </c>
      <c r="D71">
        <v>8377700.0367014697</v>
      </c>
      <c r="E71">
        <v>15785895.603436099</v>
      </c>
      <c r="F71">
        <v>0</v>
      </c>
    </row>
    <row r="72" spans="1:6" x14ac:dyDescent="0.25">
      <c r="A72" t="s">
        <v>902</v>
      </c>
      <c r="B72">
        <v>0</v>
      </c>
      <c r="C72">
        <v>1840</v>
      </c>
      <c r="D72">
        <v>72791995.025330603</v>
      </c>
      <c r="E72">
        <v>55294000</v>
      </c>
      <c r="F72">
        <v>0</v>
      </c>
    </row>
    <row r="73" spans="1:6" x14ac:dyDescent="0.25">
      <c r="A73" t="s">
        <v>903</v>
      </c>
      <c r="B73">
        <v>0</v>
      </c>
      <c r="C73">
        <v>320</v>
      </c>
      <c r="D73">
        <v>126183943.424705</v>
      </c>
      <c r="E73">
        <v>44466520</v>
      </c>
      <c r="F73">
        <v>0</v>
      </c>
    </row>
    <row r="74" spans="1:6" x14ac:dyDescent="0.25">
      <c r="A74" t="s">
        <v>934</v>
      </c>
      <c r="B74">
        <v>62013.388516359497</v>
      </c>
      <c r="C74">
        <v>0.93</v>
      </c>
      <c r="D74">
        <v>4003.5486797856202</v>
      </c>
      <c r="E74">
        <v>61676</v>
      </c>
      <c r="F74">
        <v>0</v>
      </c>
    </row>
    <row r="75" spans="1:6" x14ac:dyDescent="0.25">
      <c r="A75" t="s">
        <v>66</v>
      </c>
    </row>
    <row r="76" spans="1:6" x14ac:dyDescent="0.25">
      <c r="A76" t="s">
        <v>3</v>
      </c>
      <c r="B76" t="s">
        <v>4</v>
      </c>
      <c r="C76" t="s">
        <v>146</v>
      </c>
    </row>
    <row r="77" spans="1:6" x14ac:dyDescent="0.25">
      <c r="A77" t="s">
        <v>5</v>
      </c>
      <c r="B77">
        <v>4126.0014630184696</v>
      </c>
      <c r="C77">
        <v>51021.654000000002</v>
      </c>
    </row>
    <row r="78" spans="1:6" x14ac:dyDescent="0.25">
      <c r="A78" t="s">
        <v>6</v>
      </c>
      <c r="B78">
        <v>8252.0029260369502</v>
      </c>
      <c r="C78">
        <v>42471</v>
      </c>
    </row>
    <row r="79" spans="1:6" x14ac:dyDescent="0.25">
      <c r="A79" t="s">
        <v>7</v>
      </c>
      <c r="B79">
        <v>18725.698947545301</v>
      </c>
      <c r="C79">
        <v>31744.758000000002</v>
      </c>
    </row>
    <row r="80" spans="1:6" x14ac:dyDescent="0.25">
      <c r="A80" t="s">
        <v>8</v>
      </c>
      <c r="B80">
        <v>18725.698947545301</v>
      </c>
      <c r="C80">
        <v>21350</v>
      </c>
    </row>
    <row r="81" spans="1:3" x14ac:dyDescent="0.25">
      <c r="A81" t="s">
        <v>9</v>
      </c>
      <c r="B81">
        <v>18725.698947545301</v>
      </c>
      <c r="C81">
        <v>16361.5</v>
      </c>
    </row>
    <row r="82" spans="1:3" x14ac:dyDescent="0.25">
      <c r="A82" t="s">
        <v>1205</v>
      </c>
    </row>
    <row r="83" spans="1:3" x14ac:dyDescent="0.25">
      <c r="A83">
        <v>1840</v>
      </c>
      <c r="B83">
        <v>0</v>
      </c>
    </row>
    <row r="84" spans="1:3" x14ac:dyDescent="0.25">
      <c r="A84">
        <v>2160</v>
      </c>
      <c r="B84">
        <v>0</v>
      </c>
    </row>
    <row r="85" spans="1:3" x14ac:dyDescent="0.25">
      <c r="A85">
        <v>3080</v>
      </c>
      <c r="B85">
        <v>4008.88621825056</v>
      </c>
    </row>
    <row r="86" spans="1:3" x14ac:dyDescent="0.25">
      <c r="A86">
        <v>4920</v>
      </c>
      <c r="B86">
        <v>4026.1932427905899</v>
      </c>
    </row>
    <row r="87" spans="1:3" x14ac:dyDescent="0.25">
      <c r="A87">
        <v>7680</v>
      </c>
      <c r="B87">
        <v>4027.9872057626499</v>
      </c>
    </row>
    <row r="88" spans="1:3" x14ac:dyDescent="0.25">
      <c r="A88">
        <v>9520</v>
      </c>
      <c r="B88">
        <v>4031.4932099033499</v>
      </c>
    </row>
    <row r="89" spans="1:3" x14ac:dyDescent="0.25">
      <c r="A89">
        <v>10440</v>
      </c>
      <c r="B89">
        <v>4032.3954758300902</v>
      </c>
    </row>
    <row r="90" spans="1:3" x14ac:dyDescent="0.25">
      <c r="A90">
        <v>12280</v>
      </c>
      <c r="B90">
        <v>4039.5467766155398</v>
      </c>
    </row>
    <row r="91" spans="1:3" x14ac:dyDescent="0.25">
      <c r="A91">
        <v>14120</v>
      </c>
      <c r="B91">
        <v>4049.6674081077399</v>
      </c>
    </row>
    <row r="92" spans="1:3" x14ac:dyDescent="0.25">
      <c r="A92">
        <v>15960</v>
      </c>
      <c r="B92">
        <v>4052.8267152561498</v>
      </c>
    </row>
    <row r="93" spans="1:3" x14ac:dyDescent="0.25">
      <c r="A93">
        <v>17800</v>
      </c>
      <c r="B93">
        <v>36365.096264618303</v>
      </c>
    </row>
    <row r="94" spans="1:3" x14ac:dyDescent="0.25">
      <c r="A94">
        <v>17800.93</v>
      </c>
      <c r="B94">
        <v>62013.388516359497</v>
      </c>
    </row>
    <row r="95" spans="1:3" x14ac:dyDescent="0.25">
      <c r="A95" t="s">
        <v>1270</v>
      </c>
    </row>
    <row r="96" spans="1:3" x14ac:dyDescent="0.25">
      <c r="A96" t="s">
        <v>1271</v>
      </c>
    </row>
    <row r="97" spans="1:1" x14ac:dyDescent="0.25">
      <c r="A97" t="s">
        <v>1262</v>
      </c>
    </row>
    <row r="98" spans="1:1" x14ac:dyDescent="0.25">
      <c r="A98" t="s">
        <v>159</v>
      </c>
    </row>
    <row r="99" spans="1:1" x14ac:dyDescent="0.25">
      <c r="A99" t="s">
        <v>1258</v>
      </c>
    </row>
    <row r="100" spans="1:1" x14ac:dyDescent="0.25">
      <c r="A100" t="s">
        <v>1272</v>
      </c>
    </row>
    <row r="101" spans="1:1" x14ac:dyDescent="0.25">
      <c r="A101" t="s">
        <v>1257</v>
      </c>
    </row>
    <row r="102" spans="1:1" x14ac:dyDescent="0.25">
      <c r="A102" t="s">
        <v>780</v>
      </c>
    </row>
    <row r="104" spans="1:1" x14ac:dyDescent="0.25">
      <c r="A104" t="s">
        <v>1264</v>
      </c>
    </row>
    <row r="106" spans="1:1" x14ac:dyDescent="0.25">
      <c r="A106" t="s">
        <v>1273</v>
      </c>
    </row>
    <row r="107" spans="1:1" x14ac:dyDescent="0.25">
      <c r="A107">
        <f>-----------------------------------------------------------6</f>
        <v>-6</v>
      </c>
    </row>
    <row r="108" spans="1:1" x14ac:dyDescent="0.25">
      <c r="A108" t="s">
        <v>1266</v>
      </c>
    </row>
    <row r="109" spans="1:1" x14ac:dyDescent="0.25">
      <c r="A109" t="s">
        <v>1267</v>
      </c>
    </row>
    <row r="110" spans="1:1" x14ac:dyDescent="0.25">
      <c r="A110" t="s">
        <v>1266</v>
      </c>
    </row>
    <row r="111" spans="1:1" x14ac:dyDescent="0.25">
      <c r="A111" t="s">
        <v>1267</v>
      </c>
    </row>
    <row r="112" spans="1:1" x14ac:dyDescent="0.25">
      <c r="A112" t="s">
        <v>1266</v>
      </c>
    </row>
    <row r="113" spans="1:6" x14ac:dyDescent="0.25">
      <c r="A113" t="s">
        <v>1267</v>
      </c>
    </row>
    <row r="114" spans="1:6" x14ac:dyDescent="0.25">
      <c r="A114" t="s">
        <v>1266</v>
      </c>
    </row>
    <row r="115" spans="1:6" x14ac:dyDescent="0.25">
      <c r="A115" t="s">
        <v>1267</v>
      </c>
    </row>
    <row r="116" spans="1:6" x14ac:dyDescent="0.25">
      <c r="A116" t="s">
        <v>1268</v>
      </c>
    </row>
    <row r="117" spans="1:6" x14ac:dyDescent="0.25">
      <c r="A117" t="s">
        <v>1269</v>
      </c>
    </row>
    <row r="118" spans="1:6" x14ac:dyDescent="0.25">
      <c r="A118" t="s">
        <v>1256</v>
      </c>
    </row>
    <row r="119" spans="1:6" x14ac:dyDescent="0.25">
      <c r="A119" t="s">
        <v>1257</v>
      </c>
    </row>
    <row r="120" spans="1:6" x14ac:dyDescent="0.25">
      <c r="A120" t="s">
        <v>11</v>
      </c>
      <c r="B120" t="s">
        <v>12</v>
      </c>
      <c r="C120" t="s">
        <v>13</v>
      </c>
      <c r="D120" t="s">
        <v>14</v>
      </c>
      <c r="E120" t="s">
        <v>15</v>
      </c>
      <c r="F120" t="s">
        <v>16</v>
      </c>
    </row>
    <row r="121" spans="1:6" x14ac:dyDescent="0.25">
      <c r="A121" t="s">
        <v>1159</v>
      </c>
      <c r="B121">
        <v>0</v>
      </c>
      <c r="C121">
        <v>920</v>
      </c>
      <c r="D121">
        <v>11133305.521942999</v>
      </c>
      <c r="E121">
        <v>7892947.8017180804</v>
      </c>
      <c r="F121">
        <v>0</v>
      </c>
    </row>
    <row r="122" spans="1:6" x14ac:dyDescent="0.25">
      <c r="A122" t="s">
        <v>1160</v>
      </c>
      <c r="B122">
        <v>0</v>
      </c>
      <c r="C122">
        <v>920</v>
      </c>
      <c r="D122">
        <v>11156705.7656202</v>
      </c>
      <c r="E122">
        <v>7892947.8017180804</v>
      </c>
      <c r="F122">
        <v>0</v>
      </c>
    </row>
    <row r="123" spans="1:6" x14ac:dyDescent="0.25">
      <c r="A123" t="s">
        <v>1219</v>
      </c>
      <c r="B123">
        <v>0</v>
      </c>
      <c r="C123">
        <v>2760</v>
      </c>
      <c r="D123">
        <v>33416108.421640199</v>
      </c>
      <c r="E123">
        <v>23678843.405154198</v>
      </c>
      <c r="F123">
        <v>0</v>
      </c>
    </row>
    <row r="124" spans="1:6" x14ac:dyDescent="0.25">
      <c r="A124" t="s">
        <v>1278</v>
      </c>
      <c r="B124">
        <v>0</v>
      </c>
      <c r="C124">
        <v>1840</v>
      </c>
      <c r="D124">
        <v>22643492.9665801</v>
      </c>
      <c r="E124">
        <v>15785895.603436099</v>
      </c>
      <c r="F124">
        <v>0</v>
      </c>
    </row>
    <row r="125" spans="1:6" x14ac:dyDescent="0.25">
      <c r="A125" t="s">
        <v>897</v>
      </c>
      <c r="B125">
        <v>0</v>
      </c>
      <c r="C125">
        <v>1840</v>
      </c>
      <c r="D125">
        <v>22226523.357528299</v>
      </c>
      <c r="E125">
        <v>15785895.603436099</v>
      </c>
      <c r="F125">
        <v>0</v>
      </c>
    </row>
    <row r="126" spans="1:6" x14ac:dyDescent="0.25">
      <c r="A126" t="s">
        <v>898</v>
      </c>
      <c r="B126">
        <v>0</v>
      </c>
      <c r="C126">
        <v>1840</v>
      </c>
      <c r="D126">
        <v>22232959.287841499</v>
      </c>
      <c r="E126">
        <v>15785895.603436099</v>
      </c>
      <c r="F126">
        <v>0</v>
      </c>
    </row>
    <row r="127" spans="1:6" x14ac:dyDescent="0.25">
      <c r="A127" t="s">
        <v>899</v>
      </c>
      <c r="B127">
        <v>0</v>
      </c>
      <c r="C127">
        <v>1840</v>
      </c>
      <c r="D127">
        <v>22253276.694193501</v>
      </c>
      <c r="E127">
        <v>15785895.603436099</v>
      </c>
      <c r="F127">
        <v>0</v>
      </c>
    </row>
    <row r="128" spans="1:6" x14ac:dyDescent="0.25">
      <c r="A128" t="s">
        <v>900</v>
      </c>
      <c r="B128">
        <v>0</v>
      </c>
      <c r="C128">
        <v>1840</v>
      </c>
      <c r="D128">
        <v>22268348.3324017</v>
      </c>
      <c r="E128">
        <v>15785895.603436099</v>
      </c>
      <c r="F128">
        <v>0</v>
      </c>
    </row>
    <row r="129" spans="1:6" x14ac:dyDescent="0.25">
      <c r="A129" t="s">
        <v>901</v>
      </c>
      <c r="B129">
        <v>0</v>
      </c>
      <c r="C129">
        <v>1840</v>
      </c>
      <c r="D129">
        <v>22278424.2689921</v>
      </c>
      <c r="E129">
        <v>15785895.603436099</v>
      </c>
      <c r="F129">
        <v>0</v>
      </c>
    </row>
    <row r="130" spans="1:6" x14ac:dyDescent="0.25">
      <c r="A130" t="s">
        <v>902</v>
      </c>
      <c r="B130">
        <v>0</v>
      </c>
      <c r="C130">
        <v>1840</v>
      </c>
      <c r="D130">
        <v>87966067.768516198</v>
      </c>
      <c r="E130">
        <v>55294000</v>
      </c>
      <c r="F130">
        <v>0</v>
      </c>
    </row>
    <row r="131" spans="1:6" x14ac:dyDescent="0.25">
      <c r="A131" t="s">
        <v>903</v>
      </c>
      <c r="B131">
        <v>0</v>
      </c>
      <c r="C131">
        <v>320</v>
      </c>
      <c r="D131">
        <v>129133165.90575901</v>
      </c>
      <c r="E131">
        <v>44466520</v>
      </c>
      <c r="F131">
        <v>0</v>
      </c>
    </row>
    <row r="132" spans="1:6" x14ac:dyDescent="0.25">
      <c r="A132" t="s">
        <v>934</v>
      </c>
      <c r="B132">
        <v>54838.6876406581</v>
      </c>
      <c r="C132">
        <v>0.93</v>
      </c>
      <c r="D132">
        <v>10676.0204941879</v>
      </c>
      <c r="E132">
        <v>61676</v>
      </c>
      <c r="F132">
        <v>0</v>
      </c>
    </row>
    <row r="133" spans="1:6" x14ac:dyDescent="0.25">
      <c r="A133" t="s">
        <v>66</v>
      </c>
    </row>
    <row r="134" spans="1:6" x14ac:dyDescent="0.25">
      <c r="A134" t="s">
        <v>3</v>
      </c>
      <c r="B134" t="s">
        <v>4</v>
      </c>
      <c r="C134" t="s">
        <v>146</v>
      </c>
    </row>
    <row r="135" spans="1:6" x14ac:dyDescent="0.25">
      <c r="A135" t="s">
        <v>5</v>
      </c>
      <c r="B135">
        <v>4126.0014630184696</v>
      </c>
      <c r="C135">
        <v>51021.654000000002</v>
      </c>
    </row>
    <row r="136" spans="1:6" x14ac:dyDescent="0.25">
      <c r="A136" t="s">
        <v>6</v>
      </c>
      <c r="B136">
        <v>8252.0029260369502</v>
      </c>
      <c r="C136">
        <v>42471</v>
      </c>
    </row>
    <row r="137" spans="1:6" x14ac:dyDescent="0.25">
      <c r="A137" t="s">
        <v>7</v>
      </c>
      <c r="B137">
        <v>18725.698947545301</v>
      </c>
      <c r="C137">
        <v>31744.758000000002</v>
      </c>
    </row>
    <row r="138" spans="1:6" x14ac:dyDescent="0.25">
      <c r="A138" t="s">
        <v>8</v>
      </c>
      <c r="B138">
        <v>21582.1614988658</v>
      </c>
      <c r="C138">
        <v>21350</v>
      </c>
    </row>
    <row r="139" spans="1:6" x14ac:dyDescent="0.25">
      <c r="A139" t="s">
        <v>9</v>
      </c>
      <c r="B139">
        <v>28247.240785280301</v>
      </c>
      <c r="C139">
        <v>16361.5</v>
      </c>
    </row>
    <row r="140" spans="1:6" x14ac:dyDescent="0.25">
      <c r="A140" t="s">
        <v>1205</v>
      </c>
    </row>
    <row r="141" spans="1:6" x14ac:dyDescent="0.25">
      <c r="A141">
        <v>920</v>
      </c>
      <c r="B141">
        <v>0</v>
      </c>
    </row>
    <row r="142" spans="1:6" x14ac:dyDescent="0.25">
      <c r="A142">
        <v>1840</v>
      </c>
      <c r="B142">
        <v>0</v>
      </c>
    </row>
    <row r="143" spans="1:6" x14ac:dyDescent="0.25">
      <c r="A143">
        <v>4600</v>
      </c>
      <c r="B143">
        <v>0</v>
      </c>
    </row>
    <row r="144" spans="1:6" x14ac:dyDescent="0.25">
      <c r="A144">
        <v>6440</v>
      </c>
      <c r="B144">
        <v>0</v>
      </c>
    </row>
    <row r="145" spans="1:2" x14ac:dyDescent="0.25">
      <c r="A145">
        <v>8280</v>
      </c>
      <c r="B145">
        <v>0</v>
      </c>
    </row>
    <row r="146" spans="1:2" x14ac:dyDescent="0.25">
      <c r="A146">
        <v>10120</v>
      </c>
      <c r="B146">
        <v>0</v>
      </c>
    </row>
    <row r="147" spans="1:2" x14ac:dyDescent="0.25">
      <c r="A147">
        <v>11960</v>
      </c>
      <c r="B147">
        <v>0</v>
      </c>
    </row>
    <row r="148" spans="1:2" x14ac:dyDescent="0.25">
      <c r="A148">
        <v>13800</v>
      </c>
      <c r="B148">
        <v>0</v>
      </c>
    </row>
    <row r="149" spans="1:2" x14ac:dyDescent="0.25">
      <c r="A149">
        <v>15640</v>
      </c>
      <c r="B149">
        <v>0</v>
      </c>
    </row>
    <row r="150" spans="1:2" x14ac:dyDescent="0.25">
      <c r="A150">
        <v>17480</v>
      </c>
      <c r="B150">
        <v>0</v>
      </c>
    </row>
    <row r="151" spans="1:2" x14ac:dyDescent="0.25">
      <c r="A151">
        <v>17800</v>
      </c>
      <c r="B151">
        <v>0</v>
      </c>
    </row>
    <row r="152" spans="1:2" x14ac:dyDescent="0.25">
      <c r="A152">
        <v>17800.93</v>
      </c>
      <c r="B152">
        <v>54838.6876406581</v>
      </c>
    </row>
    <row r="153" spans="1:2" x14ac:dyDescent="0.25">
      <c r="A153" t="s">
        <v>1270</v>
      </c>
    </row>
    <row r="154" spans="1:2" x14ac:dyDescent="0.25">
      <c r="A154" t="s">
        <v>1274</v>
      </c>
    </row>
    <row r="155" spans="1:2" x14ac:dyDescent="0.25">
      <c r="A155" t="s">
        <v>1262</v>
      </c>
    </row>
    <row r="156" spans="1:2" x14ac:dyDescent="0.25">
      <c r="A156" t="s">
        <v>159</v>
      </c>
    </row>
    <row r="157" spans="1:2" x14ac:dyDescent="0.25">
      <c r="A157" t="s">
        <v>1258</v>
      </c>
    </row>
    <row r="158" spans="1:2" x14ac:dyDescent="0.25">
      <c r="A158" t="s">
        <v>1272</v>
      </c>
    </row>
    <row r="159" spans="1:2" x14ac:dyDescent="0.25">
      <c r="A159" t="s">
        <v>1257</v>
      </c>
    </row>
    <row r="160" spans="1:2" x14ac:dyDescent="0.25">
      <c r="A160" t="s">
        <v>780</v>
      </c>
    </row>
    <row r="162" spans="1:1" x14ac:dyDescent="0.25">
      <c r="A162" t="s">
        <v>1264</v>
      </c>
    </row>
    <row r="164" spans="1:1" x14ac:dyDescent="0.25">
      <c r="A164" t="s">
        <v>1275</v>
      </c>
    </row>
    <row r="165" spans="1:1" x14ac:dyDescent="0.25">
      <c r="A165">
        <f>-----------------------------------------------------------7</f>
        <v>-7</v>
      </c>
    </row>
    <row r="166" spans="1:1" x14ac:dyDescent="0.25">
      <c r="A166" t="s">
        <v>1266</v>
      </c>
    </row>
    <row r="167" spans="1:1" x14ac:dyDescent="0.25">
      <c r="A167" t="s">
        <v>1267</v>
      </c>
    </row>
    <row r="168" spans="1:1" x14ac:dyDescent="0.25">
      <c r="A168" t="s">
        <v>1266</v>
      </c>
    </row>
    <row r="169" spans="1:1" x14ac:dyDescent="0.25">
      <c r="A169" t="s">
        <v>1267</v>
      </c>
    </row>
    <row r="170" spans="1:1" x14ac:dyDescent="0.25">
      <c r="A170" t="s">
        <v>1266</v>
      </c>
    </row>
    <row r="171" spans="1:1" x14ac:dyDescent="0.25">
      <c r="A171" t="s">
        <v>1267</v>
      </c>
    </row>
    <row r="172" spans="1:1" x14ac:dyDescent="0.25">
      <c r="A172" t="s">
        <v>1266</v>
      </c>
    </row>
    <row r="173" spans="1:1" x14ac:dyDescent="0.25">
      <c r="A173" t="s">
        <v>1267</v>
      </c>
    </row>
    <row r="174" spans="1:1" x14ac:dyDescent="0.25">
      <c r="A174" t="s">
        <v>1268</v>
      </c>
    </row>
    <row r="175" spans="1:1" x14ac:dyDescent="0.25">
      <c r="A175" t="s">
        <v>1269</v>
      </c>
    </row>
    <row r="176" spans="1:1" x14ac:dyDescent="0.25">
      <c r="A176" t="s">
        <v>1256</v>
      </c>
    </row>
    <row r="177" spans="1:6" x14ac:dyDescent="0.25">
      <c r="A177" t="s">
        <v>1257</v>
      </c>
    </row>
    <row r="178" spans="1:6" x14ac:dyDescent="0.25">
      <c r="A178" t="s">
        <v>11</v>
      </c>
      <c r="B178" t="s">
        <v>12</v>
      </c>
      <c r="C178" t="s">
        <v>13</v>
      </c>
      <c r="D178" t="s">
        <v>14</v>
      </c>
      <c r="E178" t="s">
        <v>15</v>
      </c>
      <c r="F178" t="s">
        <v>16</v>
      </c>
    </row>
    <row r="179" spans="1:6" x14ac:dyDescent="0.25">
      <c r="A179" t="s">
        <v>1159</v>
      </c>
      <c r="B179">
        <v>8563.6611102919396</v>
      </c>
      <c r="C179">
        <v>920</v>
      </c>
      <c r="D179">
        <v>14379.580249488299</v>
      </c>
      <c r="E179">
        <v>7892947.8017180804</v>
      </c>
      <c r="F179">
        <v>0</v>
      </c>
    </row>
    <row r="180" spans="1:6" x14ac:dyDescent="0.25">
      <c r="A180" t="s">
        <v>1160</v>
      </c>
      <c r="B180">
        <v>8540.3255754879901</v>
      </c>
      <c r="C180">
        <v>920</v>
      </c>
      <c r="D180">
        <v>35848.272269129702</v>
      </c>
      <c r="E180">
        <v>7892947.8017180804</v>
      </c>
      <c r="F180">
        <v>0</v>
      </c>
    </row>
    <row r="181" spans="1:6" x14ac:dyDescent="0.25">
      <c r="A181" t="s">
        <v>1219</v>
      </c>
      <c r="B181">
        <v>8572.6717188085895</v>
      </c>
      <c r="C181">
        <v>2760</v>
      </c>
      <c r="D181">
        <v>18269.461242535999</v>
      </c>
      <c r="E181">
        <v>23678843.405154198</v>
      </c>
      <c r="F181">
        <v>0</v>
      </c>
    </row>
    <row r="182" spans="1:6" x14ac:dyDescent="0.25">
      <c r="A182" t="s">
        <v>1278</v>
      </c>
      <c r="B182">
        <v>8368.0326633724708</v>
      </c>
      <c r="C182">
        <v>1840</v>
      </c>
      <c r="D182">
        <v>388715.50283080299</v>
      </c>
      <c r="E182">
        <v>15785895.603436099</v>
      </c>
      <c r="F182">
        <v>0</v>
      </c>
    </row>
    <row r="183" spans="1:6" x14ac:dyDescent="0.25">
      <c r="A183" t="s">
        <v>896</v>
      </c>
      <c r="B183">
        <v>8583.3089365193591</v>
      </c>
      <c r="C183">
        <v>1840</v>
      </c>
      <c r="D183">
        <v>-7392.8397594708904</v>
      </c>
      <c r="E183">
        <v>15785895.603436099</v>
      </c>
      <c r="F183">
        <v>0</v>
      </c>
    </row>
    <row r="184" spans="1:6" x14ac:dyDescent="0.25">
      <c r="A184" t="s">
        <v>897</v>
      </c>
      <c r="B184">
        <v>8582.7105315418994</v>
      </c>
      <c r="C184">
        <v>1840</v>
      </c>
      <c r="D184">
        <v>-6291.7746009454104</v>
      </c>
      <c r="E184">
        <v>15785895.603436099</v>
      </c>
      <c r="F184">
        <v>0</v>
      </c>
    </row>
    <row r="185" spans="1:6" x14ac:dyDescent="0.25">
      <c r="A185" t="s">
        <v>898</v>
      </c>
      <c r="B185">
        <v>8580.1598859185397</v>
      </c>
      <c r="C185">
        <v>1840</v>
      </c>
      <c r="D185">
        <v>-1598.5866539701799</v>
      </c>
      <c r="E185">
        <v>15785895.603436099</v>
      </c>
      <c r="F185">
        <v>0</v>
      </c>
    </row>
    <row r="186" spans="1:6" x14ac:dyDescent="0.25">
      <c r="A186" t="s">
        <v>899</v>
      </c>
      <c r="B186">
        <v>8569.2679701378893</v>
      </c>
      <c r="C186">
        <v>1840</v>
      </c>
      <c r="D186">
        <v>18442.5383824333</v>
      </c>
      <c r="E186">
        <v>15785895.603436099</v>
      </c>
      <c r="F186">
        <v>0</v>
      </c>
    </row>
    <row r="187" spans="1:6" x14ac:dyDescent="0.25">
      <c r="A187" t="s">
        <v>900</v>
      </c>
      <c r="B187">
        <v>8561.9520332819793</v>
      </c>
      <c r="C187">
        <v>1840</v>
      </c>
      <c r="D187">
        <v>31903.8621973097</v>
      </c>
      <c r="E187">
        <v>15785895.603436099</v>
      </c>
      <c r="F187">
        <v>0</v>
      </c>
    </row>
    <row r="188" spans="1:6" x14ac:dyDescent="0.25">
      <c r="A188" t="s">
        <v>901</v>
      </c>
      <c r="B188">
        <v>8556.5547219375494</v>
      </c>
      <c r="C188">
        <v>1840</v>
      </c>
      <c r="D188">
        <v>41834.9150710701</v>
      </c>
      <c r="E188">
        <v>15785895.603436099</v>
      </c>
      <c r="F188">
        <v>0</v>
      </c>
    </row>
    <row r="189" spans="1:6" x14ac:dyDescent="0.25">
      <c r="A189" t="s">
        <v>902</v>
      </c>
      <c r="B189">
        <v>0</v>
      </c>
      <c r="C189">
        <v>1840</v>
      </c>
      <c r="D189">
        <v>62831060.732573897</v>
      </c>
      <c r="E189">
        <v>55294000</v>
      </c>
      <c r="F189">
        <v>0</v>
      </c>
    </row>
    <row r="190" spans="1:6" x14ac:dyDescent="0.25">
      <c r="A190" t="s">
        <v>903</v>
      </c>
      <c r="B190">
        <v>0</v>
      </c>
      <c r="C190">
        <v>320</v>
      </c>
      <c r="D190">
        <v>123025915.766275</v>
      </c>
      <c r="E190">
        <v>44466520</v>
      </c>
      <c r="F190">
        <v>0</v>
      </c>
    </row>
    <row r="191" spans="1:6" x14ac:dyDescent="0.25">
      <c r="A191" t="s">
        <v>934</v>
      </c>
      <c r="B191">
        <v>66318.279569892402</v>
      </c>
      <c r="C191">
        <v>0.93</v>
      </c>
      <c r="D191">
        <v>0</v>
      </c>
      <c r="E191">
        <v>61676</v>
      </c>
      <c r="F191">
        <v>0</v>
      </c>
    </row>
    <row r="192" spans="1:6" x14ac:dyDescent="0.25">
      <c r="A192" t="s">
        <v>66</v>
      </c>
    </row>
    <row r="193" spans="1:3" x14ac:dyDescent="0.25">
      <c r="A193" t="s">
        <v>159</v>
      </c>
    </row>
    <row r="194" spans="1:3" x14ac:dyDescent="0.25">
      <c r="A194" t="s">
        <v>1258</v>
      </c>
    </row>
    <row r="195" spans="1:3" x14ac:dyDescent="0.25">
      <c r="A195" t="s">
        <v>3</v>
      </c>
      <c r="B195" t="s">
        <v>4</v>
      </c>
      <c r="C195" t="s">
        <v>146</v>
      </c>
    </row>
    <row r="196" spans="1:3" x14ac:dyDescent="0.25">
      <c r="A196" t="s">
        <v>5</v>
      </c>
      <c r="B196">
        <v>4126.0014630184696</v>
      </c>
      <c r="C196">
        <v>153064.962</v>
      </c>
    </row>
    <row r="197" spans="1:3" x14ac:dyDescent="0.25">
      <c r="A197" t="s">
        <v>6</v>
      </c>
      <c r="B197">
        <v>8252.0029260369502</v>
      </c>
      <c r="C197">
        <v>127413</v>
      </c>
    </row>
    <row r="198" spans="1:3" x14ac:dyDescent="0.25">
      <c r="A198" t="s">
        <v>7</v>
      </c>
      <c r="B198">
        <v>18725.698947545301</v>
      </c>
      <c r="C198">
        <v>95234.273000000001</v>
      </c>
    </row>
    <row r="199" spans="1:3" x14ac:dyDescent="0.25">
      <c r="A199" t="s">
        <v>8</v>
      </c>
      <c r="B199">
        <v>18725.698947545301</v>
      </c>
      <c r="C199">
        <v>64050</v>
      </c>
    </row>
    <row r="200" spans="1:3" x14ac:dyDescent="0.25">
      <c r="A200" t="s">
        <v>9</v>
      </c>
      <c r="B200">
        <v>18725.698947545301</v>
      </c>
      <c r="C200">
        <v>49084.5</v>
      </c>
    </row>
    <row r="201" spans="1:3" x14ac:dyDescent="0.25">
      <c r="A201" t="s">
        <v>1205</v>
      </c>
    </row>
    <row r="202" spans="1:3" x14ac:dyDescent="0.25">
      <c r="A202">
        <v>1840</v>
      </c>
      <c r="B202">
        <v>0</v>
      </c>
    </row>
    <row r="203" spans="1:3" x14ac:dyDescent="0.25">
      <c r="A203">
        <v>2160</v>
      </c>
      <c r="B203">
        <v>0</v>
      </c>
    </row>
    <row r="204" spans="1:3" x14ac:dyDescent="0.25">
      <c r="A204">
        <v>4000</v>
      </c>
      <c r="B204">
        <v>8368.0326633724708</v>
      </c>
    </row>
    <row r="205" spans="1:3" x14ac:dyDescent="0.25">
      <c r="A205">
        <v>4920</v>
      </c>
      <c r="B205">
        <v>8540.3255754879901</v>
      </c>
    </row>
    <row r="206" spans="1:3" x14ac:dyDescent="0.25">
      <c r="A206">
        <v>6760</v>
      </c>
      <c r="B206">
        <v>8556.5547219375494</v>
      </c>
    </row>
    <row r="207" spans="1:3" x14ac:dyDescent="0.25">
      <c r="A207">
        <v>8600</v>
      </c>
      <c r="B207">
        <v>8561.9520332819793</v>
      </c>
    </row>
    <row r="208" spans="1:3" x14ac:dyDescent="0.25">
      <c r="A208">
        <v>9520</v>
      </c>
      <c r="B208">
        <v>8563.6611102919396</v>
      </c>
    </row>
    <row r="209" spans="1:2" x14ac:dyDescent="0.25">
      <c r="A209">
        <v>11360</v>
      </c>
      <c r="B209">
        <v>8569.2679701378893</v>
      </c>
    </row>
    <row r="210" spans="1:2" x14ac:dyDescent="0.25">
      <c r="A210">
        <v>14120</v>
      </c>
      <c r="B210">
        <v>8572.6717188085895</v>
      </c>
    </row>
    <row r="211" spans="1:2" x14ac:dyDescent="0.25">
      <c r="A211">
        <v>15960</v>
      </c>
      <c r="B211">
        <v>8580.1598859185397</v>
      </c>
    </row>
    <row r="212" spans="1:2" x14ac:dyDescent="0.25">
      <c r="A212">
        <v>17800</v>
      </c>
      <c r="B212">
        <v>8582.7105315418994</v>
      </c>
    </row>
    <row r="213" spans="1:2" x14ac:dyDescent="0.25">
      <c r="A213">
        <v>19640</v>
      </c>
      <c r="B213">
        <v>8583.3089365193591</v>
      </c>
    </row>
    <row r="214" spans="1:2" x14ac:dyDescent="0.25">
      <c r="A214">
        <v>19640.93</v>
      </c>
      <c r="B214">
        <v>66318.279569892402</v>
      </c>
    </row>
    <row r="215" spans="1:2" x14ac:dyDescent="0.25">
      <c r="A215" t="s">
        <v>1276</v>
      </c>
    </row>
    <row r="216" spans="1:2" x14ac:dyDescent="0.25">
      <c r="A216" t="s">
        <v>1223</v>
      </c>
    </row>
    <row r="217" spans="1:2" x14ac:dyDescent="0.25">
      <c r="A217" t="s">
        <v>1262</v>
      </c>
    </row>
    <row r="218" spans="1:2" x14ac:dyDescent="0.25">
      <c r="A218" t="s">
        <v>1277</v>
      </c>
    </row>
    <row r="219" spans="1:2" x14ac:dyDescent="0.25">
      <c r="A219" t="s">
        <v>1257</v>
      </c>
    </row>
    <row r="220" spans="1:2" x14ac:dyDescent="0.25">
      <c r="A220" t="s">
        <v>780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AA2A-772D-4C2E-865A-7C1B56BDB254}">
  <dimension ref="A1:AA92"/>
  <sheetViews>
    <sheetView topLeftCell="A53" zoomScale="120" zoomScaleNormal="145" workbookViewId="0">
      <selection activeCell="F66" sqref="F66"/>
    </sheetView>
  </sheetViews>
  <sheetFormatPr defaultRowHeight="15" x14ac:dyDescent="0.25"/>
  <cols>
    <col min="1" max="1" width="29.28515625" customWidth="1"/>
    <col min="6" max="6" width="19.7109375" customWidth="1"/>
    <col min="15" max="15" width="21.5703125" customWidth="1"/>
  </cols>
  <sheetData>
    <row r="1" spans="1:27" x14ac:dyDescent="0.25">
      <c r="A1" t="s">
        <v>10</v>
      </c>
      <c r="B1" t="s">
        <v>4</v>
      </c>
      <c r="C1" t="s">
        <v>99</v>
      </c>
      <c r="F1" t="s">
        <v>67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O1" t="s">
        <v>66</v>
      </c>
      <c r="R1" t="s">
        <v>98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Z1" t="s">
        <v>66</v>
      </c>
      <c r="AA1" t="s">
        <v>97</v>
      </c>
    </row>
    <row r="2" spans="1:27" x14ac:dyDescent="0.25">
      <c r="A2" t="s">
        <v>5</v>
      </c>
      <c r="B2">
        <v>4241.8468887109102</v>
      </c>
      <c r="C2">
        <v>66159.138000000006</v>
      </c>
      <c r="G2">
        <f>J2</f>
        <v>10</v>
      </c>
      <c r="H2" t="s">
        <v>26</v>
      </c>
      <c r="I2">
        <v>0</v>
      </c>
      <c r="J2">
        <v>10</v>
      </c>
      <c r="K2">
        <v>30739405.4017267</v>
      </c>
      <c r="L2">
        <v>7400000</v>
      </c>
      <c r="M2">
        <v>0</v>
      </c>
      <c r="O2" t="s">
        <v>3</v>
      </c>
      <c r="P2" t="s">
        <v>4</v>
      </c>
      <c r="Q2" t="s">
        <v>100</v>
      </c>
      <c r="R2">
        <f>U2</f>
        <v>920</v>
      </c>
      <c r="S2" t="s">
        <v>69</v>
      </c>
      <c r="T2">
        <v>0</v>
      </c>
      <c r="U2">
        <v>920</v>
      </c>
      <c r="V2">
        <v>11951324.9692693</v>
      </c>
      <c r="W2">
        <v>7892947.8017180804</v>
      </c>
      <c r="X2">
        <v>26188337.560888398</v>
      </c>
      <c r="Z2">
        <v>4126.0014630184696</v>
      </c>
      <c r="AA2">
        <v>102043.307692307</v>
      </c>
    </row>
    <row r="3" spans="1:27" x14ac:dyDescent="0.25">
      <c r="A3" t="s">
        <v>6</v>
      </c>
      <c r="B3">
        <v>8483.6937774218295</v>
      </c>
      <c r="C3">
        <v>55071.612000000001</v>
      </c>
      <c r="G3">
        <f>G2+J3</f>
        <v>50</v>
      </c>
      <c r="H3" t="s">
        <v>36</v>
      </c>
      <c r="I3">
        <v>0</v>
      </c>
      <c r="J3">
        <v>40</v>
      </c>
      <c r="K3">
        <v>123114518.091671</v>
      </c>
      <c r="L3">
        <v>29600000</v>
      </c>
      <c r="M3">
        <v>0</v>
      </c>
      <c r="O3" t="s">
        <v>5</v>
      </c>
      <c r="P3">
        <v>4241.8468887109102</v>
      </c>
      <c r="Q3">
        <v>33764.889000000003</v>
      </c>
      <c r="R3">
        <f>R2+U3</f>
        <v>970</v>
      </c>
      <c r="S3" t="s">
        <v>70</v>
      </c>
      <c r="T3">
        <v>0</v>
      </c>
      <c r="U3">
        <v>50</v>
      </c>
      <c r="V3">
        <v>159569482.79822099</v>
      </c>
      <c r="W3">
        <v>37000000</v>
      </c>
      <c r="X3">
        <v>87097674.978975505</v>
      </c>
      <c r="Z3">
        <v>8252.0029260369502</v>
      </c>
      <c r="AA3">
        <v>84942</v>
      </c>
    </row>
    <row r="4" spans="1:27" x14ac:dyDescent="0.25">
      <c r="A4" t="s">
        <v>7</v>
      </c>
      <c r="B4">
        <v>18664.126310328</v>
      </c>
      <c r="C4">
        <v>41163.027999999998</v>
      </c>
      <c r="G4">
        <f t="shared" ref="G4:G50" si="0">G3+J4</f>
        <v>90</v>
      </c>
      <c r="H4" t="s">
        <v>37</v>
      </c>
      <c r="I4">
        <v>0</v>
      </c>
      <c r="J4">
        <v>40</v>
      </c>
      <c r="K4">
        <v>123130284.71809299</v>
      </c>
      <c r="L4">
        <v>29600000</v>
      </c>
      <c r="M4">
        <v>0</v>
      </c>
      <c r="O4" t="s">
        <v>6</v>
      </c>
      <c r="P4">
        <v>8483.6937774218295</v>
      </c>
      <c r="Q4">
        <v>28106.274000000001</v>
      </c>
      <c r="R4">
        <f t="shared" ref="R4:R52" si="1">R3+U4</f>
        <v>1000</v>
      </c>
      <c r="S4" t="s">
        <v>71</v>
      </c>
      <c r="T4">
        <v>0</v>
      </c>
      <c r="U4">
        <v>30</v>
      </c>
      <c r="V4">
        <v>95764021.373367906</v>
      </c>
      <c r="W4">
        <v>22200000</v>
      </c>
      <c r="X4">
        <v>52258604.987385303</v>
      </c>
      <c r="Z4">
        <v>18725.698947545301</v>
      </c>
      <c r="AA4">
        <v>63489.515151515101</v>
      </c>
    </row>
    <row r="5" spans="1:27" x14ac:dyDescent="0.25">
      <c r="A5" t="s">
        <v>8</v>
      </c>
      <c r="B5">
        <v>21492.024236135301</v>
      </c>
      <c r="C5">
        <v>27684.276999999998</v>
      </c>
      <c r="G5">
        <f t="shared" si="0"/>
        <v>130</v>
      </c>
      <c r="H5" t="s">
        <v>38</v>
      </c>
      <c r="I5">
        <v>0</v>
      </c>
      <c r="J5">
        <v>40</v>
      </c>
      <c r="K5">
        <v>123145972.903589</v>
      </c>
      <c r="L5">
        <v>29600000</v>
      </c>
      <c r="M5">
        <v>0</v>
      </c>
      <c r="O5" t="s">
        <v>7</v>
      </c>
      <c r="P5">
        <v>18347.266826134601</v>
      </c>
      <c r="Q5">
        <v>21007.907999999999</v>
      </c>
      <c r="R5">
        <f t="shared" si="1"/>
        <v>1034</v>
      </c>
      <c r="S5" t="s">
        <v>72</v>
      </c>
      <c r="T5">
        <v>0</v>
      </c>
      <c r="U5">
        <v>34</v>
      </c>
      <c r="V5">
        <v>108545117.82431801</v>
      </c>
      <c r="W5">
        <v>25160000</v>
      </c>
      <c r="X5">
        <v>59226418.985703401</v>
      </c>
      <c r="Z5">
        <v>21582.1614988658</v>
      </c>
      <c r="AA5">
        <v>42700</v>
      </c>
    </row>
    <row r="6" spans="1:27" x14ac:dyDescent="0.25">
      <c r="A6" s="2" t="s">
        <v>9</v>
      </c>
      <c r="B6" s="2">
        <v>28278.979258072701</v>
      </c>
      <c r="C6" s="2">
        <v>21215.752</v>
      </c>
      <c r="G6">
        <f t="shared" si="0"/>
        <v>170</v>
      </c>
      <c r="H6" t="s">
        <v>39</v>
      </c>
      <c r="I6">
        <v>0</v>
      </c>
      <c r="J6">
        <v>40</v>
      </c>
      <c r="K6">
        <v>123161583.03840999</v>
      </c>
      <c r="L6">
        <v>29600000</v>
      </c>
      <c r="M6">
        <v>0</v>
      </c>
      <c r="O6" t="s">
        <v>8</v>
      </c>
      <c r="P6">
        <v>20499.065505312301</v>
      </c>
      <c r="Q6">
        <v>14128.91</v>
      </c>
      <c r="R6">
        <f t="shared" si="1"/>
        <v>1322</v>
      </c>
      <c r="S6" t="s">
        <v>21</v>
      </c>
      <c r="T6">
        <v>0</v>
      </c>
      <c r="U6">
        <v>288</v>
      </c>
      <c r="V6">
        <v>334529981.712789</v>
      </c>
      <c r="W6">
        <v>28940760</v>
      </c>
      <c r="X6">
        <v>147608836.68274701</v>
      </c>
      <c r="Z6" s="2">
        <v>28247.240785280301</v>
      </c>
      <c r="AA6" s="2">
        <v>32723</v>
      </c>
    </row>
    <row r="7" spans="1:27" x14ac:dyDescent="0.25">
      <c r="G7">
        <f t="shared" si="0"/>
        <v>210</v>
      </c>
      <c r="H7" t="s">
        <v>40</v>
      </c>
      <c r="I7">
        <v>0</v>
      </c>
      <c r="J7">
        <v>40</v>
      </c>
      <c r="K7">
        <v>123177115.510869</v>
      </c>
      <c r="L7">
        <v>29600000</v>
      </c>
      <c r="M7">
        <v>0</v>
      </c>
      <c r="O7" t="s">
        <v>9</v>
      </c>
      <c r="P7">
        <v>26437.520188834202</v>
      </c>
      <c r="Q7">
        <v>10827.643</v>
      </c>
      <c r="R7">
        <f t="shared" si="1"/>
        <v>1610</v>
      </c>
      <c r="S7" t="s">
        <v>22</v>
      </c>
      <c r="T7">
        <v>0</v>
      </c>
      <c r="U7">
        <v>288</v>
      </c>
      <c r="V7">
        <v>334899582.15374601</v>
      </c>
      <c r="W7">
        <v>28940760</v>
      </c>
      <c r="X7">
        <v>147608836.68274701</v>
      </c>
      <c r="Z7">
        <v>30786.318608676302</v>
      </c>
      <c r="AA7">
        <v>30429</v>
      </c>
    </row>
    <row r="8" spans="1:27" x14ac:dyDescent="0.25">
      <c r="A8" t="s">
        <v>76</v>
      </c>
      <c r="G8">
        <f t="shared" si="0"/>
        <v>250</v>
      </c>
      <c r="H8" t="s">
        <v>41</v>
      </c>
      <c r="I8">
        <v>0</v>
      </c>
      <c r="J8">
        <v>40</v>
      </c>
      <c r="K8">
        <v>123192570.70734499</v>
      </c>
      <c r="L8">
        <v>29600000</v>
      </c>
      <c r="M8">
        <v>0</v>
      </c>
      <c r="R8">
        <f t="shared" si="1"/>
        <v>1898</v>
      </c>
      <c r="S8" t="s">
        <v>23</v>
      </c>
      <c r="T8">
        <v>0</v>
      </c>
      <c r="U8">
        <v>288</v>
      </c>
      <c r="V8">
        <v>335266549.20090199</v>
      </c>
      <c r="W8">
        <v>28940760</v>
      </c>
      <c r="X8">
        <v>147608836.68274701</v>
      </c>
      <c r="Z8">
        <v>31738.4727924498</v>
      </c>
      <c r="AA8">
        <v>19785</v>
      </c>
    </row>
    <row r="9" spans="1:27" x14ac:dyDescent="0.25">
      <c r="G9">
        <f t="shared" si="0"/>
        <v>290</v>
      </c>
      <c r="H9" t="s">
        <v>42</v>
      </c>
      <c r="I9">
        <v>0</v>
      </c>
      <c r="J9">
        <v>40</v>
      </c>
      <c r="K9">
        <v>123207949.012297</v>
      </c>
      <c r="L9">
        <v>29600000</v>
      </c>
      <c r="M9">
        <v>0</v>
      </c>
      <c r="O9" t="s">
        <v>68</v>
      </c>
      <c r="R9">
        <f t="shared" si="1"/>
        <v>2186</v>
      </c>
      <c r="S9" t="s">
        <v>24</v>
      </c>
      <c r="T9">
        <v>0</v>
      </c>
      <c r="U9">
        <v>288</v>
      </c>
      <c r="V9">
        <v>335720282.81852698</v>
      </c>
      <c r="W9">
        <v>28940760</v>
      </c>
      <c r="X9">
        <v>147608836.68274701</v>
      </c>
    </row>
    <row r="10" spans="1:27" x14ac:dyDescent="0.25">
      <c r="G10">
        <f t="shared" si="0"/>
        <v>340</v>
      </c>
      <c r="H10" t="s">
        <v>27</v>
      </c>
      <c r="I10">
        <v>0</v>
      </c>
      <c r="J10">
        <v>50</v>
      </c>
      <c r="K10">
        <v>153713991.966122</v>
      </c>
      <c r="L10">
        <v>37000000</v>
      </c>
      <c r="M10">
        <v>0</v>
      </c>
      <c r="R10">
        <f t="shared" si="1"/>
        <v>2474</v>
      </c>
      <c r="S10" t="s">
        <v>25</v>
      </c>
      <c r="T10">
        <v>0</v>
      </c>
      <c r="U10">
        <v>288</v>
      </c>
      <c r="V10">
        <v>336166758.54126298</v>
      </c>
      <c r="W10">
        <v>28940760</v>
      </c>
      <c r="X10">
        <v>147608836.68274701</v>
      </c>
      <c r="AA10">
        <v>32723</v>
      </c>
    </row>
    <row r="11" spans="1:27" x14ac:dyDescent="0.25">
      <c r="G11">
        <f t="shared" si="0"/>
        <v>390</v>
      </c>
      <c r="H11" t="s">
        <v>28</v>
      </c>
      <c r="I11">
        <v>0</v>
      </c>
      <c r="J11">
        <v>50</v>
      </c>
      <c r="K11">
        <v>153732851.048197</v>
      </c>
      <c r="L11">
        <v>37000000</v>
      </c>
      <c r="M11">
        <v>0</v>
      </c>
      <c r="R11">
        <f t="shared" si="1"/>
        <v>2504</v>
      </c>
      <c r="S11" t="s">
        <v>73</v>
      </c>
      <c r="T11">
        <v>0</v>
      </c>
      <c r="U11">
        <v>30</v>
      </c>
      <c r="V11">
        <v>95499052.212453097</v>
      </c>
      <c r="W11">
        <v>22200000</v>
      </c>
      <c r="X11">
        <v>52258604.987385303</v>
      </c>
    </row>
    <row r="12" spans="1:27" x14ac:dyDescent="0.25">
      <c r="G12">
        <f t="shared" si="0"/>
        <v>440</v>
      </c>
      <c r="H12" t="s">
        <v>29</v>
      </c>
      <c r="I12">
        <v>0</v>
      </c>
      <c r="J12">
        <v>50</v>
      </c>
      <c r="K12">
        <v>153752511.25395599</v>
      </c>
      <c r="L12">
        <v>37000000</v>
      </c>
      <c r="M12">
        <v>0</v>
      </c>
      <c r="R12">
        <f t="shared" si="1"/>
        <v>2534</v>
      </c>
      <c r="S12" t="s">
        <v>26</v>
      </c>
      <c r="T12">
        <v>0</v>
      </c>
      <c r="U12">
        <v>30</v>
      </c>
      <c r="V12">
        <v>95520128.604404494</v>
      </c>
      <c r="W12">
        <v>22200000</v>
      </c>
      <c r="X12">
        <v>52258604.987385303</v>
      </c>
    </row>
    <row r="13" spans="1:27" x14ac:dyDescent="0.25">
      <c r="G13">
        <f t="shared" si="0"/>
        <v>490</v>
      </c>
      <c r="H13" t="s">
        <v>30</v>
      </c>
      <c r="I13">
        <v>0</v>
      </c>
      <c r="J13">
        <v>50</v>
      </c>
      <c r="K13">
        <v>153772821.122668</v>
      </c>
      <c r="L13">
        <v>37000000</v>
      </c>
      <c r="M13">
        <v>0</v>
      </c>
      <c r="R13">
        <f t="shared" si="1"/>
        <v>2564</v>
      </c>
      <c r="S13" t="s">
        <v>27</v>
      </c>
      <c r="T13">
        <v>0</v>
      </c>
      <c r="U13">
        <v>30</v>
      </c>
      <c r="V13">
        <v>95531215.955704093</v>
      </c>
      <c r="W13">
        <v>22200000</v>
      </c>
      <c r="X13">
        <v>52258604.987385303</v>
      </c>
    </row>
    <row r="14" spans="1:27" x14ac:dyDescent="0.25">
      <c r="G14">
        <f t="shared" si="0"/>
        <v>540</v>
      </c>
      <c r="H14" t="s">
        <v>31</v>
      </c>
      <c r="I14">
        <v>0</v>
      </c>
      <c r="J14">
        <v>50</v>
      </c>
      <c r="K14">
        <v>153793118.18705001</v>
      </c>
      <c r="L14">
        <v>37000000</v>
      </c>
      <c r="M14">
        <v>0</v>
      </c>
      <c r="R14">
        <f t="shared" si="1"/>
        <v>2594</v>
      </c>
      <c r="S14" t="s">
        <v>28</v>
      </c>
      <c r="T14">
        <v>0</v>
      </c>
      <c r="U14">
        <v>30</v>
      </c>
      <c r="V14">
        <v>95542947.628007099</v>
      </c>
      <c r="W14">
        <v>22200000</v>
      </c>
      <c r="X14">
        <v>52258604.987385303</v>
      </c>
    </row>
    <row r="15" spans="1:27" x14ac:dyDescent="0.25">
      <c r="G15">
        <f t="shared" si="0"/>
        <v>590</v>
      </c>
      <c r="H15" t="s">
        <v>32</v>
      </c>
      <c r="I15">
        <v>0</v>
      </c>
      <c r="J15">
        <v>50</v>
      </c>
      <c r="K15">
        <v>153813324.12892199</v>
      </c>
      <c r="L15">
        <v>37000000</v>
      </c>
      <c r="M15">
        <v>0</v>
      </c>
      <c r="R15">
        <f t="shared" si="1"/>
        <v>2624</v>
      </c>
      <c r="S15" t="s">
        <v>29</v>
      </c>
      <c r="T15">
        <v>0</v>
      </c>
      <c r="U15">
        <v>30</v>
      </c>
      <c r="V15">
        <v>95554855.484028697</v>
      </c>
      <c r="W15">
        <v>22200000</v>
      </c>
      <c r="X15">
        <v>52258604.987385303</v>
      </c>
    </row>
    <row r="16" spans="1:27" x14ac:dyDescent="0.25">
      <c r="G16">
        <f t="shared" si="0"/>
        <v>640</v>
      </c>
      <c r="H16" t="s">
        <v>33</v>
      </c>
      <c r="I16">
        <v>0</v>
      </c>
      <c r="J16">
        <v>50</v>
      </c>
      <c r="K16">
        <v>153833429.54372001</v>
      </c>
      <c r="L16">
        <v>37000000</v>
      </c>
      <c r="M16">
        <v>0</v>
      </c>
      <c r="R16">
        <f t="shared" si="1"/>
        <v>2654</v>
      </c>
      <c r="S16" t="s">
        <v>30</v>
      </c>
      <c r="T16">
        <v>0</v>
      </c>
      <c r="U16">
        <v>30</v>
      </c>
      <c r="V16">
        <v>95566920.453932405</v>
      </c>
      <c r="W16">
        <v>22200000</v>
      </c>
      <c r="X16">
        <v>52258604.987385303</v>
      </c>
    </row>
    <row r="17" spans="7:24" x14ac:dyDescent="0.25">
      <c r="G17">
        <f t="shared" si="0"/>
        <v>690</v>
      </c>
      <c r="H17" t="s">
        <v>34</v>
      </c>
      <c r="I17">
        <v>0</v>
      </c>
      <c r="J17">
        <v>50</v>
      </c>
      <c r="K17">
        <v>153853434.93157899</v>
      </c>
      <c r="L17">
        <v>37000000</v>
      </c>
      <c r="M17">
        <v>0</v>
      </c>
      <c r="R17">
        <f t="shared" si="1"/>
        <v>2684</v>
      </c>
      <c r="S17" t="s">
        <v>31</v>
      </c>
      <c r="T17">
        <v>0</v>
      </c>
      <c r="U17">
        <v>30</v>
      </c>
      <c r="V17">
        <v>95578972.040033504</v>
      </c>
      <c r="W17">
        <v>22200000</v>
      </c>
      <c r="X17">
        <v>52258604.987385303</v>
      </c>
    </row>
    <row r="18" spans="7:24" x14ac:dyDescent="0.25">
      <c r="G18">
        <f t="shared" si="0"/>
        <v>740</v>
      </c>
      <c r="H18" t="s">
        <v>35</v>
      </c>
      <c r="I18">
        <v>0</v>
      </c>
      <c r="J18">
        <v>50</v>
      </c>
      <c r="K18">
        <v>153873340.79014501</v>
      </c>
      <c r="L18">
        <v>37000000</v>
      </c>
      <c r="M18">
        <v>0</v>
      </c>
      <c r="R18">
        <f t="shared" si="1"/>
        <v>2714</v>
      </c>
      <c r="S18" t="s">
        <v>32</v>
      </c>
      <c r="T18">
        <v>0</v>
      </c>
      <c r="U18">
        <v>30</v>
      </c>
      <c r="V18">
        <v>95590975.272748694</v>
      </c>
      <c r="W18">
        <v>22200000</v>
      </c>
      <c r="X18">
        <v>52258604.987385303</v>
      </c>
    </row>
    <row r="19" spans="7:24" x14ac:dyDescent="0.25">
      <c r="G19">
        <f t="shared" si="0"/>
        <v>900</v>
      </c>
      <c r="H19" t="s">
        <v>17</v>
      </c>
      <c r="I19">
        <v>0</v>
      </c>
      <c r="J19">
        <v>160</v>
      </c>
      <c r="K19">
        <v>14894844.773903999</v>
      </c>
      <c r="L19">
        <v>570000</v>
      </c>
      <c r="M19">
        <v>0</v>
      </c>
      <c r="R19">
        <f t="shared" si="1"/>
        <v>2744</v>
      </c>
      <c r="S19" t="s">
        <v>33</v>
      </c>
      <c r="T19">
        <v>0</v>
      </c>
      <c r="U19">
        <v>30</v>
      </c>
      <c r="V19">
        <v>95602918.787888199</v>
      </c>
      <c r="W19">
        <v>22200000</v>
      </c>
      <c r="X19">
        <v>52258604.987385303</v>
      </c>
    </row>
    <row r="20" spans="7:24" x14ac:dyDescent="0.25">
      <c r="G20">
        <f t="shared" si="0"/>
        <v>1110</v>
      </c>
      <c r="H20" t="s">
        <v>43</v>
      </c>
      <c r="I20">
        <v>0</v>
      </c>
      <c r="J20">
        <v>210</v>
      </c>
      <c r="K20">
        <v>486113518.17345703</v>
      </c>
      <c r="L20">
        <v>99000000</v>
      </c>
      <c r="M20">
        <v>0</v>
      </c>
      <c r="R20">
        <f t="shared" si="1"/>
        <v>2779</v>
      </c>
      <c r="S20" t="s">
        <v>34</v>
      </c>
      <c r="T20">
        <v>0</v>
      </c>
      <c r="U20">
        <v>35</v>
      </c>
      <c r="V20">
        <v>111550603.36297999</v>
      </c>
      <c r="W20">
        <v>25900000</v>
      </c>
      <c r="X20">
        <v>60968372.485282898</v>
      </c>
    </row>
    <row r="21" spans="7:24" x14ac:dyDescent="0.25">
      <c r="G21">
        <f t="shared" si="0"/>
        <v>1320</v>
      </c>
      <c r="H21" t="s">
        <v>44</v>
      </c>
      <c r="I21">
        <v>0</v>
      </c>
      <c r="J21">
        <v>210</v>
      </c>
      <c r="K21">
        <v>486186003.88889199</v>
      </c>
      <c r="L21">
        <v>99000000</v>
      </c>
      <c r="M21">
        <v>0</v>
      </c>
      <c r="R21">
        <f t="shared" si="1"/>
        <v>2814</v>
      </c>
      <c r="S21" t="s">
        <v>35</v>
      </c>
      <c r="T21">
        <v>0</v>
      </c>
      <c r="U21">
        <v>35</v>
      </c>
      <c r="V21">
        <v>111564399.161099</v>
      </c>
      <c r="W21">
        <v>25900000</v>
      </c>
      <c r="X21">
        <v>60968372.485282898</v>
      </c>
    </row>
    <row r="22" spans="7:24" x14ac:dyDescent="0.25">
      <c r="G22">
        <f t="shared" si="0"/>
        <v>1530</v>
      </c>
      <c r="H22" t="s">
        <v>45</v>
      </c>
      <c r="I22">
        <v>0</v>
      </c>
      <c r="J22">
        <v>210</v>
      </c>
      <c r="K22">
        <v>486258570.91325003</v>
      </c>
      <c r="L22">
        <v>99000000</v>
      </c>
      <c r="M22">
        <v>0</v>
      </c>
      <c r="R22">
        <f t="shared" si="1"/>
        <v>2849</v>
      </c>
      <c r="S22" t="s">
        <v>36</v>
      </c>
      <c r="T22">
        <v>0</v>
      </c>
      <c r="U22">
        <v>35</v>
      </c>
      <c r="V22">
        <v>111578126.32340799</v>
      </c>
      <c r="W22">
        <v>25900000</v>
      </c>
      <c r="X22">
        <v>60968372.485282898</v>
      </c>
    </row>
    <row r="23" spans="7:24" x14ac:dyDescent="0.25">
      <c r="G23">
        <f t="shared" si="0"/>
        <v>1740</v>
      </c>
      <c r="H23" t="s">
        <v>46</v>
      </c>
      <c r="I23">
        <v>0</v>
      </c>
      <c r="J23">
        <v>210</v>
      </c>
      <c r="K23">
        <v>486331553.72514498</v>
      </c>
      <c r="L23">
        <v>99000000</v>
      </c>
      <c r="M23">
        <v>0</v>
      </c>
      <c r="R23">
        <f t="shared" si="1"/>
        <v>2884</v>
      </c>
      <c r="S23" t="s">
        <v>37</v>
      </c>
      <c r="T23">
        <v>0</v>
      </c>
      <c r="U23">
        <v>35</v>
      </c>
      <c r="V23">
        <v>111591785.191376</v>
      </c>
      <c r="W23">
        <v>25900000</v>
      </c>
      <c r="X23">
        <v>60968372.485282898</v>
      </c>
    </row>
    <row r="24" spans="7:24" x14ac:dyDescent="0.25">
      <c r="G24">
        <f t="shared" si="0"/>
        <v>1950</v>
      </c>
      <c r="H24" t="s">
        <v>47</v>
      </c>
      <c r="I24">
        <v>0</v>
      </c>
      <c r="J24">
        <v>210</v>
      </c>
      <c r="K24">
        <v>486406838.54611701</v>
      </c>
      <c r="L24">
        <v>99000000</v>
      </c>
      <c r="M24">
        <v>0</v>
      </c>
      <c r="R24">
        <f t="shared" si="1"/>
        <v>2919</v>
      </c>
      <c r="S24" t="s">
        <v>38</v>
      </c>
      <c r="T24">
        <v>0</v>
      </c>
      <c r="U24">
        <v>35</v>
      </c>
      <c r="V24">
        <v>111605376.10477801</v>
      </c>
      <c r="W24">
        <v>25900000</v>
      </c>
      <c r="X24">
        <v>60968372.485282898</v>
      </c>
    </row>
    <row r="25" spans="7:24" x14ac:dyDescent="0.25">
      <c r="G25">
        <f t="shared" si="0"/>
        <v>2160</v>
      </c>
      <c r="H25" t="s">
        <v>48</v>
      </c>
      <c r="I25">
        <v>0</v>
      </c>
      <c r="J25">
        <v>210</v>
      </c>
      <c r="K25">
        <v>486483046.83633</v>
      </c>
      <c r="L25">
        <v>99000000</v>
      </c>
      <c r="M25">
        <v>0</v>
      </c>
      <c r="R25">
        <f t="shared" si="1"/>
        <v>2959</v>
      </c>
      <c r="S25" t="s">
        <v>39</v>
      </c>
      <c r="T25">
        <v>0</v>
      </c>
      <c r="U25">
        <v>40</v>
      </c>
      <c r="V25">
        <v>127564456.45908</v>
      </c>
      <c r="W25">
        <v>29600000</v>
      </c>
      <c r="X25">
        <v>69678139.983180404</v>
      </c>
    </row>
    <row r="26" spans="7:24" x14ac:dyDescent="0.25">
      <c r="G26">
        <f t="shared" si="0"/>
        <v>2370</v>
      </c>
      <c r="H26" t="s">
        <v>49</v>
      </c>
      <c r="I26">
        <v>0</v>
      </c>
      <c r="J26">
        <v>210</v>
      </c>
      <c r="K26">
        <v>486633372.40697998</v>
      </c>
      <c r="L26">
        <v>99000000</v>
      </c>
      <c r="M26">
        <v>0</v>
      </c>
      <c r="R26">
        <f t="shared" si="1"/>
        <v>2999</v>
      </c>
      <c r="S26" t="s">
        <v>40</v>
      </c>
      <c r="T26">
        <v>0</v>
      </c>
      <c r="U26">
        <v>40</v>
      </c>
      <c r="V26">
        <v>127579834.76403201</v>
      </c>
      <c r="W26">
        <v>29600000</v>
      </c>
      <c r="X26">
        <v>69678139.983180404</v>
      </c>
    </row>
    <row r="27" spans="7:24" x14ac:dyDescent="0.25">
      <c r="G27">
        <f t="shared" si="0"/>
        <v>2580</v>
      </c>
      <c r="H27" t="s">
        <v>50</v>
      </c>
      <c r="I27">
        <v>0</v>
      </c>
      <c r="J27">
        <v>210</v>
      </c>
      <c r="K27">
        <v>486707418.01072401</v>
      </c>
      <c r="L27">
        <v>99000000</v>
      </c>
      <c r="M27">
        <v>0</v>
      </c>
      <c r="R27">
        <f t="shared" si="1"/>
        <v>3039</v>
      </c>
      <c r="S27" t="s">
        <v>41</v>
      </c>
      <c r="T27">
        <v>0</v>
      </c>
      <c r="U27">
        <v>40</v>
      </c>
      <c r="V27">
        <v>127595136.560003</v>
      </c>
      <c r="W27">
        <v>29600000</v>
      </c>
      <c r="X27">
        <v>69678139.983180404</v>
      </c>
    </row>
    <row r="28" spans="7:24" x14ac:dyDescent="0.25">
      <c r="G28">
        <f t="shared" si="0"/>
        <v>2790</v>
      </c>
      <c r="H28" t="s">
        <v>52</v>
      </c>
      <c r="I28">
        <v>0</v>
      </c>
      <c r="J28">
        <v>210</v>
      </c>
      <c r="K28">
        <v>486853311.69462001</v>
      </c>
      <c r="L28">
        <v>99000000</v>
      </c>
      <c r="M28">
        <v>0</v>
      </c>
      <c r="R28">
        <f t="shared" si="1"/>
        <v>3079</v>
      </c>
      <c r="S28" t="s">
        <v>42</v>
      </c>
      <c r="T28">
        <v>0</v>
      </c>
      <c r="U28">
        <v>40</v>
      </c>
      <c r="V28">
        <v>127610362.22763699</v>
      </c>
      <c r="W28">
        <v>29600000</v>
      </c>
      <c r="X28">
        <v>69678139.983180404</v>
      </c>
    </row>
    <row r="29" spans="7:24" x14ac:dyDescent="0.25">
      <c r="G29">
        <f t="shared" si="0"/>
        <v>3030</v>
      </c>
      <c r="H29" t="s">
        <v>63</v>
      </c>
      <c r="I29">
        <v>0</v>
      </c>
      <c r="J29">
        <v>240</v>
      </c>
      <c r="K29">
        <v>22342267.160856102</v>
      </c>
      <c r="L29">
        <v>855000</v>
      </c>
      <c r="M29">
        <v>0</v>
      </c>
      <c r="R29">
        <f t="shared" si="1"/>
        <v>3289</v>
      </c>
      <c r="S29" t="s">
        <v>43</v>
      </c>
      <c r="T29">
        <v>0</v>
      </c>
      <c r="U29">
        <v>210</v>
      </c>
      <c r="V29">
        <v>489999994.17580801</v>
      </c>
      <c r="W29">
        <v>99000000</v>
      </c>
      <c r="X29">
        <v>277539573.69226599</v>
      </c>
    </row>
    <row r="30" spans="7:24" x14ac:dyDescent="0.25">
      <c r="G30">
        <f t="shared" si="0"/>
        <v>3310</v>
      </c>
      <c r="H30" t="s">
        <v>51</v>
      </c>
      <c r="I30">
        <v>0</v>
      </c>
      <c r="J30">
        <v>280</v>
      </c>
      <c r="K30">
        <v>649040971.56674397</v>
      </c>
      <c r="L30">
        <v>132000000</v>
      </c>
      <c r="M30">
        <v>0</v>
      </c>
      <c r="R30">
        <f t="shared" si="1"/>
        <v>3499</v>
      </c>
      <c r="S30" t="s">
        <v>44</v>
      </c>
      <c r="T30">
        <v>0</v>
      </c>
      <c r="U30">
        <v>210</v>
      </c>
      <c r="V30">
        <v>490072192.85266298</v>
      </c>
      <c r="W30">
        <v>99000000</v>
      </c>
      <c r="X30">
        <v>277539573.69226599</v>
      </c>
    </row>
    <row r="31" spans="7:24" x14ac:dyDescent="0.25">
      <c r="G31">
        <f t="shared" si="0"/>
        <v>3590</v>
      </c>
      <c r="H31" t="s">
        <v>53</v>
      </c>
      <c r="I31">
        <v>0</v>
      </c>
      <c r="J31">
        <v>280</v>
      </c>
      <c r="K31">
        <v>649185776.79649305</v>
      </c>
      <c r="L31">
        <v>132000000</v>
      </c>
      <c r="M31">
        <v>0</v>
      </c>
      <c r="R31">
        <f t="shared" si="1"/>
        <v>3709</v>
      </c>
      <c r="S31" t="s">
        <v>45</v>
      </c>
      <c r="T31">
        <v>0</v>
      </c>
      <c r="U31">
        <v>210</v>
      </c>
      <c r="V31">
        <v>490144975.232988</v>
      </c>
      <c r="W31">
        <v>99000000</v>
      </c>
      <c r="X31">
        <v>277539573.69226599</v>
      </c>
    </row>
    <row r="32" spans="7:24" x14ac:dyDescent="0.25">
      <c r="G32">
        <f t="shared" si="0"/>
        <v>3870</v>
      </c>
      <c r="H32" t="s">
        <v>54</v>
      </c>
      <c r="I32">
        <v>0</v>
      </c>
      <c r="J32">
        <v>280</v>
      </c>
      <c r="K32">
        <v>649233565.72219706</v>
      </c>
      <c r="L32">
        <v>132000000</v>
      </c>
      <c r="M32">
        <v>0</v>
      </c>
      <c r="R32">
        <f t="shared" si="1"/>
        <v>3919</v>
      </c>
      <c r="S32" t="s">
        <v>46</v>
      </c>
      <c r="T32">
        <v>0</v>
      </c>
      <c r="U32">
        <v>210</v>
      </c>
      <c r="V32">
        <v>490218893.67915499</v>
      </c>
      <c r="W32">
        <v>99000000</v>
      </c>
      <c r="X32">
        <v>277539573.69226599</v>
      </c>
    </row>
    <row r="33" spans="7:24" x14ac:dyDescent="0.25">
      <c r="G33">
        <f t="shared" si="0"/>
        <v>4158</v>
      </c>
      <c r="H33" t="s">
        <v>21</v>
      </c>
      <c r="I33">
        <v>0</v>
      </c>
      <c r="J33">
        <v>288</v>
      </c>
      <c r="K33">
        <v>331900496.55133599</v>
      </c>
      <c r="L33">
        <v>28940760</v>
      </c>
      <c r="M33">
        <v>0</v>
      </c>
      <c r="R33">
        <f t="shared" si="1"/>
        <v>4129</v>
      </c>
      <c r="S33" t="s">
        <v>47</v>
      </c>
      <c r="T33">
        <v>0</v>
      </c>
      <c r="U33">
        <v>210</v>
      </c>
      <c r="V33">
        <v>490294240.30990702</v>
      </c>
      <c r="W33">
        <v>99000000</v>
      </c>
      <c r="X33">
        <v>277539573.69226599</v>
      </c>
    </row>
    <row r="34" spans="7:24" x14ac:dyDescent="0.25">
      <c r="G34">
        <f t="shared" si="0"/>
        <v>4446</v>
      </c>
      <c r="H34" t="s">
        <v>22</v>
      </c>
      <c r="I34">
        <v>0</v>
      </c>
      <c r="J34">
        <v>288</v>
      </c>
      <c r="K34">
        <v>332271910.34925097</v>
      </c>
      <c r="L34">
        <v>28940760</v>
      </c>
      <c r="M34">
        <v>0</v>
      </c>
      <c r="R34">
        <f t="shared" si="1"/>
        <v>4339</v>
      </c>
      <c r="S34" t="s">
        <v>48</v>
      </c>
      <c r="T34">
        <v>0</v>
      </c>
      <c r="U34">
        <v>210</v>
      </c>
      <c r="V34">
        <v>490369684.63936698</v>
      </c>
      <c r="W34">
        <v>99000000</v>
      </c>
      <c r="X34">
        <v>277539573.69226599</v>
      </c>
    </row>
    <row r="35" spans="7:24" x14ac:dyDescent="0.25">
      <c r="G35">
        <f t="shared" si="0"/>
        <v>4734</v>
      </c>
      <c r="H35" t="s">
        <v>23</v>
      </c>
      <c r="I35">
        <v>0</v>
      </c>
      <c r="J35">
        <v>288</v>
      </c>
      <c r="K35">
        <v>332640065.47634101</v>
      </c>
      <c r="L35">
        <v>28940760</v>
      </c>
      <c r="M35">
        <v>0</v>
      </c>
      <c r="R35">
        <f t="shared" si="1"/>
        <v>4549</v>
      </c>
      <c r="S35" t="s">
        <v>49</v>
      </c>
      <c r="T35">
        <v>0</v>
      </c>
      <c r="U35">
        <v>210</v>
      </c>
      <c r="V35">
        <v>490518518.15403301</v>
      </c>
      <c r="W35">
        <v>99000000</v>
      </c>
      <c r="X35">
        <v>277539573.69226599</v>
      </c>
    </row>
    <row r="36" spans="7:24" x14ac:dyDescent="0.25">
      <c r="G36">
        <f t="shared" si="0"/>
        <v>5022</v>
      </c>
      <c r="H36" t="s">
        <v>24</v>
      </c>
      <c r="I36">
        <v>0</v>
      </c>
      <c r="J36">
        <v>288</v>
      </c>
      <c r="K36">
        <v>333095249.63048899</v>
      </c>
      <c r="L36">
        <v>28940760</v>
      </c>
      <c r="M36">
        <v>0</v>
      </c>
      <c r="R36">
        <f t="shared" si="1"/>
        <v>4759</v>
      </c>
      <c r="S36" t="s">
        <v>50</v>
      </c>
      <c r="T36">
        <v>0</v>
      </c>
      <c r="U36">
        <v>210</v>
      </c>
      <c r="V36">
        <v>490591828.81836599</v>
      </c>
      <c r="W36">
        <v>99000000</v>
      </c>
      <c r="X36">
        <v>277539573.69226599</v>
      </c>
    </row>
    <row r="37" spans="7:24" x14ac:dyDescent="0.25">
      <c r="G37">
        <f t="shared" si="0"/>
        <v>5310</v>
      </c>
      <c r="H37" t="s">
        <v>25</v>
      </c>
      <c r="I37">
        <v>0</v>
      </c>
      <c r="J37">
        <v>288</v>
      </c>
      <c r="K37">
        <v>333544119.140082</v>
      </c>
      <c r="L37">
        <v>28940760</v>
      </c>
      <c r="M37">
        <v>0</v>
      </c>
      <c r="R37">
        <f t="shared" si="1"/>
        <v>5039</v>
      </c>
      <c r="S37" t="s">
        <v>51</v>
      </c>
      <c r="T37">
        <v>0</v>
      </c>
      <c r="U37">
        <v>280</v>
      </c>
      <c r="V37">
        <v>654219215.78390503</v>
      </c>
      <c r="W37">
        <v>132000000</v>
      </c>
      <c r="X37">
        <v>370052764.92302197</v>
      </c>
    </row>
    <row r="38" spans="7:24" x14ac:dyDescent="0.25">
      <c r="G38">
        <f t="shared" si="0"/>
        <v>5630</v>
      </c>
      <c r="H38" t="s">
        <v>19</v>
      </c>
      <c r="I38">
        <v>0</v>
      </c>
      <c r="J38">
        <v>320</v>
      </c>
      <c r="K38">
        <v>29789689.5478081</v>
      </c>
      <c r="L38">
        <v>1140000</v>
      </c>
      <c r="M38">
        <v>0</v>
      </c>
      <c r="R38">
        <f t="shared" si="1"/>
        <v>5249</v>
      </c>
      <c r="S38" t="s">
        <v>52</v>
      </c>
      <c r="T38">
        <v>0</v>
      </c>
      <c r="U38">
        <v>210</v>
      </c>
      <c r="V38">
        <v>490736274.43495703</v>
      </c>
      <c r="W38">
        <v>99000000</v>
      </c>
      <c r="X38">
        <v>277539573.69226599</v>
      </c>
    </row>
    <row r="39" spans="7:24" x14ac:dyDescent="0.25">
      <c r="G39">
        <f t="shared" si="0"/>
        <v>5950</v>
      </c>
      <c r="H39" t="s">
        <v>64</v>
      </c>
      <c r="I39">
        <v>0</v>
      </c>
      <c r="J39">
        <v>320</v>
      </c>
      <c r="K39">
        <v>29789689.5478081</v>
      </c>
      <c r="L39">
        <v>1140000</v>
      </c>
      <c r="M39">
        <v>0</v>
      </c>
      <c r="R39">
        <f t="shared" si="1"/>
        <v>5529</v>
      </c>
      <c r="S39" t="s">
        <v>53</v>
      </c>
      <c r="T39">
        <v>0</v>
      </c>
      <c r="U39">
        <v>280</v>
      </c>
      <c r="V39">
        <v>654362583.74979699</v>
      </c>
      <c r="W39">
        <v>132000000</v>
      </c>
      <c r="X39">
        <v>370052764.92302197</v>
      </c>
    </row>
    <row r="40" spans="7:24" x14ac:dyDescent="0.25">
      <c r="G40">
        <f t="shared" si="0"/>
        <v>6270</v>
      </c>
      <c r="H40" t="s">
        <v>65</v>
      </c>
      <c r="I40">
        <v>0</v>
      </c>
      <c r="J40">
        <v>320</v>
      </c>
      <c r="K40">
        <v>132623335.168733</v>
      </c>
      <c r="L40">
        <v>44466520</v>
      </c>
      <c r="M40">
        <v>0</v>
      </c>
      <c r="R40">
        <f t="shared" si="1"/>
        <v>5809</v>
      </c>
      <c r="S40" t="s">
        <v>54</v>
      </c>
      <c r="T40">
        <v>0</v>
      </c>
      <c r="U40">
        <v>280</v>
      </c>
      <c r="V40">
        <v>654409898.34666705</v>
      </c>
      <c r="W40">
        <v>132000000</v>
      </c>
      <c r="X40">
        <v>370052764.92302197</v>
      </c>
    </row>
    <row r="41" spans="7:24" x14ac:dyDescent="0.25">
      <c r="G41">
        <f t="shared" si="0"/>
        <v>7190</v>
      </c>
      <c r="H41" t="s">
        <v>18</v>
      </c>
      <c r="I41">
        <v>0</v>
      </c>
      <c r="J41">
        <v>920</v>
      </c>
      <c r="K41">
        <v>19323067.130734202</v>
      </c>
      <c r="L41">
        <v>7892947.8017180804</v>
      </c>
      <c r="M41">
        <v>0</v>
      </c>
      <c r="R41">
        <f t="shared" si="1"/>
        <v>7649</v>
      </c>
      <c r="S41" t="s">
        <v>74</v>
      </c>
      <c r="T41">
        <v>0</v>
      </c>
      <c r="U41">
        <v>1840</v>
      </c>
      <c r="V41">
        <v>23437051.411133599</v>
      </c>
      <c r="W41">
        <v>15785895.603436099</v>
      </c>
      <c r="X41">
        <v>52376675.121776901</v>
      </c>
    </row>
    <row r="42" spans="7:24" x14ac:dyDescent="0.25">
      <c r="G42">
        <f t="shared" si="0"/>
        <v>9030</v>
      </c>
      <c r="H42" t="s">
        <v>20</v>
      </c>
      <c r="I42">
        <v>0</v>
      </c>
      <c r="J42">
        <v>1840</v>
      </c>
      <c r="K42">
        <v>38704358.755705804</v>
      </c>
      <c r="L42">
        <v>15785895.603436099</v>
      </c>
      <c r="M42">
        <v>0</v>
      </c>
      <c r="R42">
        <f t="shared" si="1"/>
        <v>9489</v>
      </c>
      <c r="S42" t="s">
        <v>75</v>
      </c>
      <c r="T42">
        <v>0</v>
      </c>
      <c r="U42">
        <v>1840</v>
      </c>
      <c r="V42">
        <v>23438455.175918899</v>
      </c>
      <c r="W42">
        <v>15785895.603436099</v>
      </c>
      <c r="X42">
        <v>52376675.121776901</v>
      </c>
    </row>
    <row r="43" spans="7:24" x14ac:dyDescent="0.25">
      <c r="G43">
        <f t="shared" si="0"/>
        <v>10870</v>
      </c>
      <c r="H43" t="s">
        <v>55</v>
      </c>
      <c r="I43">
        <v>0</v>
      </c>
      <c r="J43">
        <v>1840</v>
      </c>
      <c r="K43">
        <v>38138389.146614499</v>
      </c>
      <c r="L43">
        <v>15785895.603436099</v>
      </c>
      <c r="M43">
        <v>0</v>
      </c>
      <c r="R43">
        <f t="shared" si="1"/>
        <v>11329</v>
      </c>
      <c r="S43" t="s">
        <v>55</v>
      </c>
      <c r="T43">
        <v>0</v>
      </c>
      <c r="U43">
        <v>1840</v>
      </c>
      <c r="V43">
        <v>23445207.352611199</v>
      </c>
      <c r="W43">
        <v>15785895.603436099</v>
      </c>
      <c r="X43">
        <v>52376675.121776901</v>
      </c>
    </row>
    <row r="44" spans="7:24" x14ac:dyDescent="0.25">
      <c r="G44">
        <f t="shared" si="0"/>
        <v>12710</v>
      </c>
      <c r="H44" t="s">
        <v>56</v>
      </c>
      <c r="I44">
        <v>0</v>
      </c>
      <c r="J44">
        <v>1840</v>
      </c>
      <c r="K44">
        <v>38144605.436267696</v>
      </c>
      <c r="L44">
        <v>15785895.603436099</v>
      </c>
      <c r="M44">
        <v>0</v>
      </c>
      <c r="R44">
        <f t="shared" si="1"/>
        <v>13169</v>
      </c>
      <c r="S44" t="s">
        <v>56</v>
      </c>
      <c r="T44">
        <v>0</v>
      </c>
      <c r="U44">
        <v>1840</v>
      </c>
      <c r="V44">
        <v>23457304.305152699</v>
      </c>
      <c r="W44">
        <v>15785895.603436099</v>
      </c>
      <c r="X44">
        <v>52376675.121776901</v>
      </c>
    </row>
    <row r="45" spans="7:24" x14ac:dyDescent="0.25">
      <c r="G45">
        <f t="shared" si="0"/>
        <v>14550</v>
      </c>
      <c r="H45" t="s">
        <v>57</v>
      </c>
      <c r="I45">
        <v>0</v>
      </c>
      <c r="J45">
        <v>1840</v>
      </c>
      <c r="K45">
        <v>38162546.989907503</v>
      </c>
      <c r="L45">
        <v>15785895.603436099</v>
      </c>
      <c r="M45">
        <v>0</v>
      </c>
      <c r="R45">
        <f t="shared" si="1"/>
        <v>15009</v>
      </c>
      <c r="S45" t="s">
        <v>57</v>
      </c>
      <c r="T45">
        <v>0</v>
      </c>
      <c r="U45">
        <v>1840</v>
      </c>
      <c r="V45">
        <v>23489215.680244599</v>
      </c>
      <c r="W45">
        <v>15785895.603436099</v>
      </c>
      <c r="X45">
        <v>52376675.121776901</v>
      </c>
    </row>
    <row r="46" spans="7:24" x14ac:dyDescent="0.25">
      <c r="G46">
        <f t="shared" si="0"/>
        <v>16390</v>
      </c>
      <c r="H46" t="s">
        <v>58</v>
      </c>
      <c r="I46">
        <v>0</v>
      </c>
      <c r="J46">
        <v>1840</v>
      </c>
      <c r="K46">
        <v>38194143.1851312</v>
      </c>
      <c r="L46">
        <v>15785895.603436099</v>
      </c>
      <c r="M46">
        <v>0</v>
      </c>
      <c r="R46">
        <f t="shared" si="1"/>
        <v>16849</v>
      </c>
      <c r="S46" t="s">
        <v>58</v>
      </c>
      <c r="T46">
        <v>0</v>
      </c>
      <c r="U46">
        <v>1840</v>
      </c>
      <c r="V46">
        <v>23535210.3754129</v>
      </c>
      <c r="W46">
        <v>15785895.603436099</v>
      </c>
      <c r="X46">
        <v>52376675.121776901</v>
      </c>
    </row>
    <row r="47" spans="7:24" x14ac:dyDescent="0.25">
      <c r="G47">
        <f t="shared" si="0"/>
        <v>18230</v>
      </c>
      <c r="H47" t="s">
        <v>59</v>
      </c>
      <c r="I47">
        <v>0</v>
      </c>
      <c r="J47">
        <v>1840</v>
      </c>
      <c r="K47">
        <v>38239138.581848398</v>
      </c>
      <c r="L47">
        <v>15785895.603436099</v>
      </c>
      <c r="M47">
        <v>0</v>
      </c>
      <c r="R47">
        <f t="shared" si="1"/>
        <v>18689</v>
      </c>
      <c r="S47" t="s">
        <v>59</v>
      </c>
      <c r="T47">
        <v>0</v>
      </c>
      <c r="U47">
        <v>1840</v>
      </c>
      <c r="V47">
        <v>23601423.310516901</v>
      </c>
      <c r="W47">
        <v>15785895.603436099</v>
      </c>
      <c r="X47">
        <v>52376675.121776901</v>
      </c>
    </row>
    <row r="48" spans="7:24" x14ac:dyDescent="0.25">
      <c r="G48">
        <f t="shared" si="0"/>
        <v>20070</v>
      </c>
      <c r="H48" t="s">
        <v>60</v>
      </c>
      <c r="I48">
        <v>0</v>
      </c>
      <c r="J48">
        <v>1840</v>
      </c>
      <c r="K48">
        <v>38281648.531702198</v>
      </c>
      <c r="L48">
        <v>15785895.603436099</v>
      </c>
      <c r="M48">
        <v>0</v>
      </c>
      <c r="R48">
        <f t="shared" si="1"/>
        <v>20529</v>
      </c>
      <c r="S48" t="s">
        <v>60</v>
      </c>
      <c r="T48">
        <v>0</v>
      </c>
      <c r="U48">
        <v>1840</v>
      </c>
      <c r="V48">
        <v>23658879.983542498</v>
      </c>
      <c r="W48">
        <v>15785895.603436099</v>
      </c>
      <c r="X48">
        <v>52376675.121776901</v>
      </c>
    </row>
    <row r="49" spans="1:24" x14ac:dyDescent="0.25">
      <c r="G49">
        <f t="shared" si="0"/>
        <v>21910</v>
      </c>
      <c r="H49" t="s">
        <v>61</v>
      </c>
      <c r="I49">
        <v>0</v>
      </c>
      <c r="J49">
        <v>1840</v>
      </c>
      <c r="K49">
        <v>38337899.819979101</v>
      </c>
      <c r="L49">
        <v>15785895.603436099</v>
      </c>
      <c r="M49">
        <v>0</v>
      </c>
      <c r="R49">
        <f t="shared" si="1"/>
        <v>22369</v>
      </c>
      <c r="S49" t="s">
        <v>61</v>
      </c>
      <c r="T49">
        <v>0</v>
      </c>
      <c r="U49">
        <v>1840</v>
      </c>
      <c r="V49">
        <v>23733866.584582601</v>
      </c>
      <c r="W49">
        <v>15785895.603436099</v>
      </c>
      <c r="X49">
        <v>52376675.121776901</v>
      </c>
    </row>
    <row r="50" spans="1:24" x14ac:dyDescent="0.25">
      <c r="G50">
        <f t="shared" si="0"/>
        <v>23750</v>
      </c>
      <c r="H50" t="s">
        <v>62</v>
      </c>
      <c r="I50">
        <v>0</v>
      </c>
      <c r="J50">
        <v>1840</v>
      </c>
      <c r="K50">
        <v>38374539.472521</v>
      </c>
      <c r="L50">
        <v>15785895.603436099</v>
      </c>
      <c r="M50">
        <v>0</v>
      </c>
      <c r="R50">
        <f t="shared" si="1"/>
        <v>24209</v>
      </c>
      <c r="S50" t="s">
        <v>62</v>
      </c>
      <c r="T50">
        <v>0</v>
      </c>
      <c r="U50">
        <v>1840</v>
      </c>
      <c r="V50">
        <v>23782826.826621</v>
      </c>
      <c r="W50">
        <v>15785895.603436099</v>
      </c>
      <c r="X50">
        <v>52376675.121776901</v>
      </c>
    </row>
    <row r="51" spans="1:24" x14ac:dyDescent="0.25">
      <c r="R51">
        <f t="shared" si="1"/>
        <v>24344</v>
      </c>
      <c r="S51" t="s">
        <v>63</v>
      </c>
      <c r="T51">
        <v>0</v>
      </c>
      <c r="U51">
        <v>135</v>
      </c>
      <c r="V51">
        <v>19360159.263521601</v>
      </c>
      <c r="W51">
        <v>855000</v>
      </c>
      <c r="X51">
        <v>20120824.334746499</v>
      </c>
    </row>
    <row r="52" spans="1:24" x14ac:dyDescent="0.25">
      <c r="R52">
        <f t="shared" si="1"/>
        <v>24524</v>
      </c>
      <c r="S52" t="s">
        <v>64</v>
      </c>
      <c r="T52">
        <v>0</v>
      </c>
      <c r="U52">
        <v>180</v>
      </c>
      <c r="V52">
        <v>25813545.684695501</v>
      </c>
      <c r="W52">
        <v>1140000</v>
      </c>
      <c r="X52">
        <v>26827765.779661998</v>
      </c>
    </row>
    <row r="53" spans="1:24" x14ac:dyDescent="0.25">
      <c r="R53">
        <f>R52+U53</f>
        <v>24844</v>
      </c>
      <c r="S53" t="s">
        <v>65</v>
      </c>
      <c r="T53">
        <v>0</v>
      </c>
      <c r="U53">
        <v>320</v>
      </c>
      <c r="V53">
        <v>131890151.6294</v>
      </c>
      <c r="W53">
        <v>44466520</v>
      </c>
      <c r="X53">
        <v>166769768.695308</v>
      </c>
    </row>
    <row r="60" spans="1:24" x14ac:dyDescent="0.25">
      <c r="A60" t="s">
        <v>10</v>
      </c>
      <c r="B60" t="s">
        <v>4</v>
      </c>
      <c r="C60" t="s">
        <v>99</v>
      </c>
    </row>
    <row r="61" spans="1:24" x14ac:dyDescent="0.25">
      <c r="A61" t="s">
        <v>5</v>
      </c>
      <c r="B61">
        <v>3000</v>
      </c>
      <c r="C61">
        <v>66159.138000000006</v>
      </c>
    </row>
    <row r="62" spans="1:24" x14ac:dyDescent="0.25">
      <c r="A62" t="s">
        <v>6</v>
      </c>
      <c r="B62">
        <v>6000</v>
      </c>
      <c r="C62">
        <v>55071.612000000001</v>
      </c>
    </row>
    <row r="63" spans="1:24" x14ac:dyDescent="0.25">
      <c r="A63" t="s">
        <v>7</v>
      </c>
      <c r="B63">
        <v>9000</v>
      </c>
      <c r="C63">
        <v>41163.027999999998</v>
      </c>
    </row>
    <row r="64" spans="1:24" x14ac:dyDescent="0.25">
      <c r="A64" t="s">
        <v>8</v>
      </c>
      <c r="B64">
        <v>12000</v>
      </c>
      <c r="C64">
        <v>27684.276999999998</v>
      </c>
    </row>
    <row r="65" spans="1:7" x14ac:dyDescent="0.25">
      <c r="A65" s="2" t="s">
        <v>9</v>
      </c>
      <c r="B65">
        <v>17000</v>
      </c>
      <c r="C65" s="2">
        <v>0</v>
      </c>
    </row>
    <row r="70" spans="1:7" x14ac:dyDescent="0.25">
      <c r="A70" s="6" t="s">
        <v>730</v>
      </c>
      <c r="B70" s="6" t="s">
        <v>731</v>
      </c>
      <c r="C70" s="6"/>
      <c r="D70" s="6" t="s">
        <v>732</v>
      </c>
      <c r="E70" s="7" t="s">
        <v>737</v>
      </c>
      <c r="F70" t="s">
        <v>735</v>
      </c>
      <c r="G70" t="s">
        <v>736</v>
      </c>
    </row>
    <row r="71" spans="1:7" x14ac:dyDescent="0.25">
      <c r="A71" s="6" t="s">
        <v>5</v>
      </c>
      <c r="B71" s="6">
        <v>0.13</v>
      </c>
      <c r="C71" s="6">
        <f>B71*$G$71</f>
        <v>3672.0866000000001</v>
      </c>
      <c r="D71" s="6">
        <f>C71</f>
        <v>3672.0866000000001</v>
      </c>
      <c r="E71" s="8">
        <v>102043.30769230769</v>
      </c>
      <c r="F71">
        <v>31738</v>
      </c>
      <c r="G71">
        <f>F71*0.89</f>
        <v>28246.82</v>
      </c>
    </row>
    <row r="72" spans="1:7" x14ac:dyDescent="0.25">
      <c r="A72" s="6" t="s">
        <v>6</v>
      </c>
      <c r="B72" s="6">
        <v>0.13</v>
      </c>
      <c r="C72" s="6">
        <f>B72*$G$71</f>
        <v>3672.0866000000001</v>
      </c>
      <c r="D72" s="6">
        <f>C72+D71</f>
        <v>7344.1732000000002</v>
      </c>
      <c r="E72" s="8">
        <v>84942</v>
      </c>
    </row>
    <row r="73" spans="1:7" x14ac:dyDescent="0.25">
      <c r="A73" s="6" t="s">
        <v>7</v>
      </c>
      <c r="B73" s="6">
        <v>0.33</v>
      </c>
      <c r="C73" s="6">
        <f>B73*$G$71</f>
        <v>9321.4506000000001</v>
      </c>
      <c r="D73" s="6">
        <f t="shared" ref="D73:D75" si="2">C73+D72</f>
        <v>16665.623800000001</v>
      </c>
      <c r="E73" s="8">
        <v>63489.515151515152</v>
      </c>
    </row>
    <row r="74" spans="1:7" x14ac:dyDescent="0.25">
      <c r="A74" s="6" t="s">
        <v>8</v>
      </c>
      <c r="B74" s="6">
        <v>0.09</v>
      </c>
      <c r="C74" s="6">
        <f>B74*$G$71</f>
        <v>2542.2138</v>
      </c>
      <c r="D74" s="6">
        <f t="shared" si="2"/>
        <v>19207.837600000003</v>
      </c>
      <c r="E74" s="8">
        <v>42700</v>
      </c>
    </row>
    <row r="75" spans="1:7" x14ac:dyDescent="0.25">
      <c r="A75" s="6" t="s">
        <v>9</v>
      </c>
      <c r="B75" s="6">
        <v>0.21</v>
      </c>
      <c r="C75" s="6">
        <f>B75*$G$71</f>
        <v>5931.8321999999998</v>
      </c>
      <c r="D75" s="6">
        <f t="shared" si="2"/>
        <v>25139.669800000003</v>
      </c>
      <c r="E75" s="8">
        <v>32723</v>
      </c>
    </row>
    <row r="77" spans="1:7" x14ac:dyDescent="0.25">
      <c r="A77" s="6" t="s">
        <v>730</v>
      </c>
      <c r="B77" s="6" t="s">
        <v>731</v>
      </c>
      <c r="C77" s="6"/>
      <c r="D77" s="6" t="s">
        <v>732</v>
      </c>
      <c r="E77" s="7" t="s">
        <v>738</v>
      </c>
    </row>
    <row r="78" spans="1:7" x14ac:dyDescent="0.25">
      <c r="A78" s="6" t="s">
        <v>5</v>
      </c>
      <c r="B78" s="6">
        <v>0.13</v>
      </c>
      <c r="C78" s="6">
        <f>B78*$F$71</f>
        <v>4125.9400000000005</v>
      </c>
      <c r="D78" s="6">
        <f>C78</f>
        <v>4125.9400000000005</v>
      </c>
      <c r="E78" s="8">
        <v>102043.30769230769</v>
      </c>
    </row>
    <row r="79" spans="1:7" x14ac:dyDescent="0.25">
      <c r="A79" s="6" t="s">
        <v>6</v>
      </c>
      <c r="B79" s="6">
        <v>0.13</v>
      </c>
      <c r="C79" s="6">
        <f t="shared" ref="C79:C84" si="3">B79*$F$71</f>
        <v>4125.9400000000005</v>
      </c>
      <c r="D79" s="6">
        <f>C79+D78</f>
        <v>8251.880000000001</v>
      </c>
      <c r="E79" s="8">
        <v>84942</v>
      </c>
    </row>
    <row r="80" spans="1:7" x14ac:dyDescent="0.25">
      <c r="A80" s="6" t="s">
        <v>7</v>
      </c>
      <c r="B80" s="6">
        <v>0.33</v>
      </c>
      <c r="C80" s="6">
        <f t="shared" si="3"/>
        <v>10473.540000000001</v>
      </c>
      <c r="D80" s="6">
        <f t="shared" ref="D80:D84" si="4">C80+D79</f>
        <v>18725.420000000002</v>
      </c>
      <c r="E80" s="8">
        <v>63489.515151515152</v>
      </c>
    </row>
    <row r="81" spans="1:5" x14ac:dyDescent="0.25">
      <c r="A81" s="6" t="s">
        <v>8</v>
      </c>
      <c r="B81" s="6">
        <v>0.09</v>
      </c>
      <c r="C81" s="6">
        <f t="shared" si="3"/>
        <v>2856.42</v>
      </c>
      <c r="D81" s="6">
        <f t="shared" si="4"/>
        <v>21581.840000000004</v>
      </c>
      <c r="E81" s="8">
        <v>42700</v>
      </c>
    </row>
    <row r="82" spans="1:5" x14ac:dyDescent="0.25">
      <c r="A82" s="6" t="s">
        <v>9</v>
      </c>
      <c r="B82" s="6">
        <v>0.21</v>
      </c>
      <c r="C82" s="6">
        <f t="shared" si="3"/>
        <v>6664.98</v>
      </c>
      <c r="D82" s="6">
        <f t="shared" si="4"/>
        <v>28246.820000000003</v>
      </c>
      <c r="E82" s="8">
        <v>32723</v>
      </c>
    </row>
    <row r="83" spans="1:5" x14ac:dyDescent="0.25">
      <c r="A83" s="6" t="s">
        <v>147</v>
      </c>
      <c r="B83" s="11">
        <v>0.08</v>
      </c>
      <c r="C83" s="6">
        <f t="shared" si="3"/>
        <v>2539.04</v>
      </c>
      <c r="D83" s="6">
        <f t="shared" si="4"/>
        <v>30785.860000000004</v>
      </c>
      <c r="E83" s="10">
        <v>30429</v>
      </c>
    </row>
    <row r="84" spans="1:5" x14ac:dyDescent="0.25">
      <c r="A84" s="6" t="s">
        <v>148</v>
      </c>
      <c r="B84" s="11">
        <v>0.03</v>
      </c>
      <c r="C84" s="6">
        <f t="shared" si="3"/>
        <v>952.14</v>
      </c>
      <c r="D84" s="6">
        <f t="shared" si="4"/>
        <v>31738.000000000004</v>
      </c>
      <c r="E84" s="10">
        <v>19785</v>
      </c>
    </row>
    <row r="86" spans="1:5" x14ac:dyDescent="0.25">
      <c r="D86" s="6" t="s">
        <v>732</v>
      </c>
      <c r="E86" s="6" t="s">
        <v>734</v>
      </c>
    </row>
    <row r="87" spans="1:5" x14ac:dyDescent="0.25">
      <c r="A87" t="s">
        <v>733</v>
      </c>
      <c r="D87" s="6">
        <v>0</v>
      </c>
      <c r="E87" s="6">
        <v>26111</v>
      </c>
    </row>
    <row r="88" spans="1:5" x14ac:dyDescent="0.25">
      <c r="D88" s="9">
        <v>25885</v>
      </c>
      <c r="E88" s="6">
        <v>26111</v>
      </c>
    </row>
    <row r="89" spans="1:5" x14ac:dyDescent="0.25">
      <c r="D89" s="6">
        <f>D88+1000</f>
        <v>26885</v>
      </c>
      <c r="E89" s="6">
        <v>25000</v>
      </c>
    </row>
    <row r="90" spans="1:5" x14ac:dyDescent="0.25">
      <c r="D90" s="6">
        <f>D89+1000</f>
        <v>27885</v>
      </c>
      <c r="E90" s="6">
        <v>20000</v>
      </c>
    </row>
    <row r="91" spans="1:5" x14ac:dyDescent="0.25">
      <c r="D91" s="6">
        <f>D90+1000</f>
        <v>28885</v>
      </c>
      <c r="E91" s="6">
        <v>10000</v>
      </c>
    </row>
    <row r="92" spans="1:5" x14ac:dyDescent="0.25">
      <c r="D92" s="6">
        <f>D91+1000</f>
        <v>29885</v>
      </c>
      <c r="E92" s="6">
        <v>0</v>
      </c>
    </row>
  </sheetData>
  <autoFilter ref="S1:X1" xr:uid="{0252AA2A-772D-4C2E-865A-7C1B56BDB254}">
    <sortState xmlns:xlrd2="http://schemas.microsoft.com/office/spreadsheetml/2017/richdata2" ref="S2:X53">
      <sortCondition ref="T1"/>
    </sortState>
  </autoFilter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43A64-14D8-4D45-8E51-DD590E391FB4}">
  <dimension ref="A1:Q62"/>
  <sheetViews>
    <sheetView zoomScaleNormal="100" workbookViewId="0">
      <selection activeCell="G8" sqref="G8"/>
    </sheetView>
  </sheetViews>
  <sheetFormatPr defaultRowHeight="15" x14ac:dyDescent="0.25"/>
  <sheetData>
    <row r="1" spans="1:17" x14ac:dyDescent="0.25">
      <c r="A1" t="s">
        <v>1290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66</v>
      </c>
      <c r="J1" t="s">
        <v>1289</v>
      </c>
      <c r="K1" t="s">
        <v>12</v>
      </c>
      <c r="L1" t="s">
        <v>13</v>
      </c>
      <c r="M1" t="s">
        <v>14</v>
      </c>
      <c r="N1" t="s">
        <v>15</v>
      </c>
      <c r="O1" t="s">
        <v>66</v>
      </c>
    </row>
    <row r="2" spans="1:17" x14ac:dyDescent="0.25">
      <c r="A2" t="s">
        <v>902</v>
      </c>
      <c r="B2">
        <v>0</v>
      </c>
      <c r="C2">
        <v>1840</v>
      </c>
      <c r="D2">
        <f>C2</f>
        <v>1840</v>
      </c>
      <c r="E2">
        <v>55294000</v>
      </c>
      <c r="F2">
        <v>0</v>
      </c>
      <c r="G2" t="s">
        <v>3</v>
      </c>
      <c r="H2" t="s">
        <v>4</v>
      </c>
      <c r="I2" t="s">
        <v>146</v>
      </c>
      <c r="J2" t="s">
        <v>902</v>
      </c>
      <c r="K2">
        <v>0</v>
      </c>
      <c r="L2">
        <v>1840</v>
      </c>
      <c r="M2">
        <f>L2</f>
        <v>1840</v>
      </c>
      <c r="N2">
        <v>55294000</v>
      </c>
      <c r="O2" t="s">
        <v>3</v>
      </c>
      <c r="P2" t="s">
        <v>4</v>
      </c>
      <c r="Q2" t="s">
        <v>146</v>
      </c>
    </row>
    <row r="3" spans="1:17" x14ac:dyDescent="0.25">
      <c r="A3" t="s">
        <v>903</v>
      </c>
      <c r="B3">
        <v>0</v>
      </c>
      <c r="C3">
        <v>320</v>
      </c>
      <c r="D3">
        <f>D2+C3</f>
        <v>2160</v>
      </c>
      <c r="E3">
        <v>44466520</v>
      </c>
      <c r="F3">
        <v>0</v>
      </c>
      <c r="G3" t="s">
        <v>5</v>
      </c>
      <c r="H3">
        <v>4126.0014630184696</v>
      </c>
      <c r="I3">
        <v>102043.308</v>
      </c>
      <c r="J3" t="s">
        <v>903</v>
      </c>
      <c r="K3">
        <v>0</v>
      </c>
      <c r="L3">
        <v>320</v>
      </c>
      <c r="M3">
        <f>M2+L3</f>
        <v>2160</v>
      </c>
      <c r="N3">
        <v>44466520</v>
      </c>
      <c r="O3" t="s">
        <v>5</v>
      </c>
      <c r="P3">
        <v>4126.0014630184696</v>
      </c>
      <c r="Q3">
        <v>102043.308</v>
      </c>
    </row>
    <row r="4" spans="1:17" x14ac:dyDescent="0.25">
      <c r="A4" t="s">
        <v>1168</v>
      </c>
      <c r="B4">
        <v>6957.7113320898798</v>
      </c>
      <c r="C4">
        <v>1840</v>
      </c>
      <c r="D4">
        <f t="shared" ref="D4:D15" si="0">D3+C4</f>
        <v>4000</v>
      </c>
      <c r="E4">
        <v>15785895.603436099</v>
      </c>
      <c r="F4">
        <v>0</v>
      </c>
      <c r="G4" t="s">
        <v>6</v>
      </c>
      <c r="H4">
        <v>8252.0029260369502</v>
      </c>
      <c r="I4">
        <v>84942</v>
      </c>
      <c r="J4" t="s">
        <v>1288</v>
      </c>
      <c r="K4">
        <v>6788.0387484386601</v>
      </c>
      <c r="L4">
        <v>1840</v>
      </c>
      <c r="M4">
        <f t="shared" ref="M4:M15" si="1">M3+L4</f>
        <v>4000</v>
      </c>
      <c r="N4">
        <v>15785895.603436099</v>
      </c>
      <c r="O4" t="s">
        <v>6</v>
      </c>
      <c r="P4">
        <v>8252.0029260369502</v>
      </c>
      <c r="Q4">
        <v>84942</v>
      </c>
    </row>
    <row r="5" spans="1:17" x14ac:dyDescent="0.25">
      <c r="A5" t="s">
        <v>1287</v>
      </c>
      <c r="B5">
        <v>6991.43124663855</v>
      </c>
      <c r="C5">
        <v>1840</v>
      </c>
      <c r="D5">
        <f t="shared" si="0"/>
        <v>5840</v>
      </c>
      <c r="E5">
        <v>15785895.603436099</v>
      </c>
      <c r="F5">
        <v>0</v>
      </c>
      <c r="G5" t="s">
        <v>7</v>
      </c>
      <c r="H5">
        <v>18725.698947545301</v>
      </c>
      <c r="I5">
        <v>63489.514999999999</v>
      </c>
      <c r="J5" t="s">
        <v>1168</v>
      </c>
      <c r="K5">
        <v>6959.2997778336503</v>
      </c>
      <c r="L5">
        <v>1840</v>
      </c>
      <c r="M5">
        <f t="shared" si="1"/>
        <v>5840</v>
      </c>
      <c r="N5">
        <v>15785895.603436099</v>
      </c>
      <c r="O5" t="s">
        <v>7</v>
      </c>
      <c r="P5">
        <v>18725.698947545301</v>
      </c>
      <c r="Q5">
        <v>63489.514999999999</v>
      </c>
    </row>
    <row r="6" spans="1:17" x14ac:dyDescent="0.25">
      <c r="A6" t="s">
        <v>1286</v>
      </c>
      <c r="B6">
        <v>7016.4950945169803</v>
      </c>
      <c r="C6">
        <v>1840</v>
      </c>
      <c r="D6">
        <f t="shared" si="0"/>
        <v>7680</v>
      </c>
      <c r="E6">
        <v>15785895.603436099</v>
      </c>
      <c r="F6">
        <v>0</v>
      </c>
      <c r="G6" t="s">
        <v>8</v>
      </c>
      <c r="H6">
        <v>21582.1614988658</v>
      </c>
      <c r="I6">
        <v>42700</v>
      </c>
      <c r="J6" t="s">
        <v>1287</v>
      </c>
      <c r="K6">
        <v>6992.6660571258599</v>
      </c>
      <c r="L6">
        <v>1840</v>
      </c>
      <c r="M6">
        <f t="shared" si="1"/>
        <v>7680</v>
      </c>
      <c r="N6">
        <v>15785895.603436099</v>
      </c>
      <c r="O6" t="s">
        <v>8</v>
      </c>
      <c r="P6">
        <v>18725.698947545301</v>
      </c>
      <c r="Q6">
        <v>42700</v>
      </c>
    </row>
    <row r="7" spans="1:17" x14ac:dyDescent="0.25">
      <c r="A7" t="s">
        <v>1283</v>
      </c>
      <c r="B7">
        <v>7050.3231465782701</v>
      </c>
      <c r="C7">
        <v>1840</v>
      </c>
      <c r="D7">
        <f t="shared" si="0"/>
        <v>9520</v>
      </c>
      <c r="E7">
        <v>15785895.603436099</v>
      </c>
      <c r="F7">
        <v>0</v>
      </c>
      <c r="G7" t="s">
        <v>9</v>
      </c>
      <c r="H7">
        <v>28247.240785280301</v>
      </c>
      <c r="I7">
        <v>32723</v>
      </c>
      <c r="J7" t="s">
        <v>1286</v>
      </c>
      <c r="K7">
        <v>7017.3726112854001</v>
      </c>
      <c r="L7">
        <v>1840</v>
      </c>
      <c r="M7">
        <f t="shared" si="1"/>
        <v>9520</v>
      </c>
      <c r="N7">
        <v>15785895.603436099</v>
      </c>
      <c r="O7" t="s">
        <v>9</v>
      </c>
      <c r="P7">
        <v>18725.698947545301</v>
      </c>
      <c r="Q7">
        <v>32723</v>
      </c>
    </row>
    <row r="8" spans="1:17" x14ac:dyDescent="0.25">
      <c r="A8" t="s">
        <v>901</v>
      </c>
      <c r="B8">
        <v>7061.3992609062698</v>
      </c>
      <c r="C8">
        <v>1840</v>
      </c>
      <c r="D8">
        <f t="shared" si="0"/>
        <v>11360</v>
      </c>
      <c r="E8">
        <v>15785895.603436099</v>
      </c>
      <c r="F8">
        <v>0</v>
      </c>
      <c r="G8" s="2" t="s">
        <v>1279</v>
      </c>
      <c r="J8" t="s">
        <v>1283</v>
      </c>
      <c r="K8">
        <v>7050.6675832938599</v>
      </c>
      <c r="L8">
        <v>1840</v>
      </c>
      <c r="M8">
        <f t="shared" si="1"/>
        <v>11360</v>
      </c>
      <c r="N8">
        <v>15785895.603436099</v>
      </c>
      <c r="O8" t="s">
        <v>1259</v>
      </c>
    </row>
    <row r="9" spans="1:17" x14ac:dyDescent="0.25">
      <c r="A9" t="s">
        <v>900</v>
      </c>
      <c r="B9">
        <v>7065.9200470891901</v>
      </c>
      <c r="C9">
        <v>1840</v>
      </c>
      <c r="D9">
        <f t="shared" si="0"/>
        <v>13200</v>
      </c>
      <c r="E9">
        <v>15785895.603436099</v>
      </c>
      <c r="F9">
        <v>0</v>
      </c>
      <c r="G9" t="s">
        <v>1280</v>
      </c>
      <c r="J9" t="s">
        <v>901</v>
      </c>
      <c r="K9">
        <v>7061.6264968772202</v>
      </c>
      <c r="L9">
        <v>1840</v>
      </c>
      <c r="M9">
        <f t="shared" si="1"/>
        <v>13200</v>
      </c>
      <c r="N9">
        <v>15785895.603436099</v>
      </c>
      <c r="O9" s="2" t="s">
        <v>1281</v>
      </c>
    </row>
    <row r="10" spans="1:17" x14ac:dyDescent="0.25">
      <c r="A10" t="s">
        <v>899</v>
      </c>
      <c r="B10">
        <v>7067.7933217822801</v>
      </c>
      <c r="C10">
        <v>1840</v>
      </c>
      <c r="D10">
        <f t="shared" si="0"/>
        <v>15040</v>
      </c>
      <c r="E10">
        <v>15785895.603436099</v>
      </c>
      <c r="F10">
        <v>0</v>
      </c>
      <c r="J10" t="s">
        <v>900</v>
      </c>
      <c r="K10">
        <v>7066.0533898086496</v>
      </c>
      <c r="L10">
        <v>1840</v>
      </c>
      <c r="M10">
        <f t="shared" si="1"/>
        <v>15040</v>
      </c>
      <c r="N10">
        <v>15785895.603436099</v>
      </c>
      <c r="O10" t="s">
        <v>1280</v>
      </c>
    </row>
    <row r="11" spans="1:17" x14ac:dyDescent="0.25">
      <c r="A11" t="s">
        <v>898</v>
      </c>
      <c r="B11">
        <v>7068.7713532698399</v>
      </c>
      <c r="C11">
        <v>1840</v>
      </c>
      <c r="D11">
        <f t="shared" si="0"/>
        <v>16880</v>
      </c>
      <c r="E11">
        <v>15785895.603436099</v>
      </c>
      <c r="F11">
        <v>0</v>
      </c>
      <c r="J11" t="s">
        <v>899</v>
      </c>
      <c r="K11">
        <v>7067.81836580854</v>
      </c>
      <c r="L11">
        <v>1840</v>
      </c>
      <c r="M11">
        <f t="shared" si="1"/>
        <v>16880</v>
      </c>
      <c r="N11">
        <v>15785895.603436099</v>
      </c>
      <c r="O11" t="s">
        <v>1262</v>
      </c>
    </row>
    <row r="12" spans="1:17" x14ac:dyDescent="0.25">
      <c r="A12" t="s">
        <v>1284</v>
      </c>
      <c r="B12">
        <v>7133.06565628505</v>
      </c>
      <c r="C12">
        <v>1380</v>
      </c>
      <c r="D12">
        <f t="shared" si="0"/>
        <v>18260</v>
      </c>
      <c r="E12">
        <v>11839421.702577099</v>
      </c>
      <c r="F12">
        <v>0</v>
      </c>
      <c r="J12" t="s">
        <v>898</v>
      </c>
      <c r="K12">
        <v>7068.8012874535498</v>
      </c>
      <c r="L12">
        <v>1840</v>
      </c>
      <c r="M12">
        <f t="shared" si="1"/>
        <v>18720</v>
      </c>
      <c r="N12">
        <v>15785895.603436099</v>
      </c>
      <c r="O12" t="s">
        <v>159</v>
      </c>
    </row>
    <row r="13" spans="1:17" x14ac:dyDescent="0.25">
      <c r="A13" t="s">
        <v>1285</v>
      </c>
      <c r="B13">
        <v>7137.0327443182996</v>
      </c>
      <c r="C13">
        <v>920</v>
      </c>
      <c r="D13">
        <f t="shared" si="0"/>
        <v>19180</v>
      </c>
      <c r="E13">
        <v>7892947.8017180804</v>
      </c>
      <c r="F13">
        <v>0</v>
      </c>
      <c r="J13" t="s">
        <v>1284</v>
      </c>
      <c r="K13">
        <v>7132.5588293986302</v>
      </c>
      <c r="L13">
        <v>1380</v>
      </c>
      <c r="M13">
        <f t="shared" si="1"/>
        <v>20100</v>
      </c>
      <c r="N13">
        <v>11839421.702577099</v>
      </c>
      <c r="O13" t="s">
        <v>1258</v>
      </c>
    </row>
    <row r="14" spans="1:17" x14ac:dyDescent="0.25">
      <c r="A14" t="s">
        <v>1288</v>
      </c>
      <c r="B14">
        <v>39315.842037966097</v>
      </c>
      <c r="C14">
        <v>1840</v>
      </c>
      <c r="D14">
        <f t="shared" si="0"/>
        <v>21020</v>
      </c>
      <c r="E14">
        <v>15785895.603436099</v>
      </c>
      <c r="F14">
        <v>59859057.282030798</v>
      </c>
      <c r="J14" t="s">
        <v>1285</v>
      </c>
      <c r="K14">
        <v>7138.15733683283</v>
      </c>
      <c r="L14">
        <v>920</v>
      </c>
      <c r="M14">
        <f t="shared" si="1"/>
        <v>21020</v>
      </c>
      <c r="N14">
        <v>7892947.8017180804</v>
      </c>
      <c r="O14" t="s">
        <v>1282</v>
      </c>
    </row>
    <row r="15" spans="1:17" x14ac:dyDescent="0.25">
      <c r="A15" t="s">
        <v>934</v>
      </c>
      <c r="B15">
        <v>64883.450801484403</v>
      </c>
      <c r="C15">
        <v>0.93</v>
      </c>
      <c r="D15">
        <f t="shared" si="0"/>
        <v>21020.93</v>
      </c>
      <c r="E15">
        <v>61676</v>
      </c>
      <c r="F15">
        <v>0</v>
      </c>
      <c r="J15" t="s">
        <v>934</v>
      </c>
      <c r="K15">
        <v>64883.466169421597</v>
      </c>
      <c r="L15">
        <v>0.93</v>
      </c>
      <c r="M15">
        <f t="shared" si="1"/>
        <v>21020.93</v>
      </c>
      <c r="N15">
        <v>61676</v>
      </c>
      <c r="O15" t="s">
        <v>1257</v>
      </c>
    </row>
    <row r="16" spans="1:17" x14ac:dyDescent="0.25">
      <c r="O16" t="s">
        <v>780</v>
      </c>
    </row>
    <row r="18" spans="2:2" x14ac:dyDescent="0.25">
      <c r="B18" t="s">
        <v>1291</v>
      </c>
    </row>
    <row r="48" spans="6:6" x14ac:dyDescent="0.25">
      <c r="F48" t="s">
        <v>16</v>
      </c>
    </row>
    <row r="49" spans="6:6" x14ac:dyDescent="0.25">
      <c r="F49">
        <v>0</v>
      </c>
    </row>
    <row r="50" spans="6:6" x14ac:dyDescent="0.25">
      <c r="F50">
        <v>0</v>
      </c>
    </row>
    <row r="51" spans="6:6" x14ac:dyDescent="0.25">
      <c r="F51">
        <v>0</v>
      </c>
    </row>
    <row r="52" spans="6:6" x14ac:dyDescent="0.25">
      <c r="F52">
        <v>0</v>
      </c>
    </row>
    <row r="53" spans="6:6" x14ac:dyDescent="0.25">
      <c r="F53">
        <v>0</v>
      </c>
    </row>
    <row r="54" spans="6:6" x14ac:dyDescent="0.25">
      <c r="F54">
        <v>0</v>
      </c>
    </row>
    <row r="55" spans="6:6" x14ac:dyDescent="0.25">
      <c r="F55">
        <v>0</v>
      </c>
    </row>
    <row r="56" spans="6:6" x14ac:dyDescent="0.25">
      <c r="F56">
        <v>0</v>
      </c>
    </row>
    <row r="57" spans="6:6" x14ac:dyDescent="0.25">
      <c r="F57">
        <v>0</v>
      </c>
    </row>
    <row r="58" spans="6:6" x14ac:dyDescent="0.25">
      <c r="F58">
        <v>0</v>
      </c>
    </row>
    <row r="59" spans="6:6" x14ac:dyDescent="0.25">
      <c r="F59">
        <v>0</v>
      </c>
    </row>
    <row r="60" spans="6:6" x14ac:dyDescent="0.25">
      <c r="F60">
        <v>0</v>
      </c>
    </row>
    <row r="61" spans="6:6" x14ac:dyDescent="0.25">
      <c r="F61">
        <v>0</v>
      </c>
    </row>
    <row r="62" spans="6:6" x14ac:dyDescent="0.25">
      <c r="F62">
        <v>0</v>
      </c>
    </row>
  </sheetData>
  <autoFilter ref="J1:N1" xr:uid="{A2543A64-14D8-4D45-8E51-DD590E391FB4}">
    <sortState xmlns:xlrd2="http://schemas.microsoft.com/office/spreadsheetml/2017/richdata2" ref="J2:N16">
      <sortCondition ref="K1"/>
    </sortState>
  </autoFilter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BF38-BE1A-4180-B056-1EDE5DCC1C8F}">
  <dimension ref="A1:AG59"/>
  <sheetViews>
    <sheetView zoomScale="70" zoomScaleNormal="70" workbookViewId="0">
      <selection activeCell="Q2" sqref="Q2"/>
    </sheetView>
  </sheetViews>
  <sheetFormatPr defaultRowHeight="15" x14ac:dyDescent="0.25"/>
  <cols>
    <col min="1" max="1" width="28.7109375" customWidth="1"/>
  </cols>
  <sheetData>
    <row r="1" spans="1:17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1368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1367</v>
      </c>
    </row>
    <row r="2" spans="1:17" x14ac:dyDescent="0.25">
      <c r="A2" t="s">
        <v>1298</v>
      </c>
      <c r="B2">
        <v>0</v>
      </c>
      <c r="C2">
        <v>30</v>
      </c>
      <c r="D2">
        <v>81459736.209208295</v>
      </c>
      <c r="E2">
        <v>16500000</v>
      </c>
      <c r="F2">
        <f>C2</f>
        <v>30</v>
      </c>
      <c r="L2" t="s">
        <v>1298</v>
      </c>
      <c r="M2">
        <v>0</v>
      </c>
      <c r="N2">
        <v>30</v>
      </c>
      <c r="O2">
        <v>81644795.1930179</v>
      </c>
      <c r="P2">
        <v>16500000</v>
      </c>
      <c r="Q2">
        <f>N2</f>
        <v>30</v>
      </c>
    </row>
    <row r="3" spans="1:17" x14ac:dyDescent="0.25">
      <c r="A3" t="s">
        <v>1301</v>
      </c>
      <c r="B3">
        <v>0</v>
      </c>
      <c r="C3">
        <v>30</v>
      </c>
      <c r="D3">
        <v>81465709.824921399</v>
      </c>
      <c r="E3">
        <v>16500000</v>
      </c>
      <c r="F3">
        <f t="shared" ref="F3:F50" si="0">F2+C3</f>
        <v>60</v>
      </c>
      <c r="L3" t="s">
        <v>1301</v>
      </c>
      <c r="M3">
        <v>0</v>
      </c>
      <c r="N3">
        <v>30</v>
      </c>
      <c r="O3">
        <v>81650798.6768094</v>
      </c>
      <c r="P3">
        <v>16500000</v>
      </c>
      <c r="Q3">
        <f>Q2+N3</f>
        <v>60</v>
      </c>
    </row>
    <row r="4" spans="1:17" x14ac:dyDescent="0.25">
      <c r="A4" t="s">
        <v>1302</v>
      </c>
      <c r="B4">
        <v>0</v>
      </c>
      <c r="C4">
        <v>30</v>
      </c>
      <c r="D4">
        <v>81471653.7211532</v>
      </c>
      <c r="E4">
        <v>16500000</v>
      </c>
      <c r="F4">
        <f t="shared" si="0"/>
        <v>90</v>
      </c>
      <c r="L4" t="s">
        <v>1302</v>
      </c>
      <c r="M4">
        <v>0</v>
      </c>
      <c r="N4">
        <v>30</v>
      </c>
      <c r="O4">
        <v>81656772.292522401</v>
      </c>
      <c r="P4">
        <v>16500000</v>
      </c>
      <c r="Q4">
        <f t="shared" ref="Q4:Q51" si="1">Q3+N4</f>
        <v>90</v>
      </c>
    </row>
    <row r="5" spans="1:17" x14ac:dyDescent="0.25">
      <c r="A5" t="s">
        <v>1244</v>
      </c>
      <c r="B5">
        <v>0</v>
      </c>
      <c r="C5">
        <v>240</v>
      </c>
      <c r="D5">
        <v>276926796.56971699</v>
      </c>
      <c r="E5">
        <v>24117300</v>
      </c>
      <c r="F5">
        <f t="shared" si="0"/>
        <v>330</v>
      </c>
      <c r="L5" t="s">
        <v>1244</v>
      </c>
      <c r="M5">
        <v>0</v>
      </c>
      <c r="N5">
        <v>240</v>
      </c>
      <c r="O5">
        <v>277519768.01702201</v>
      </c>
      <c r="P5">
        <v>24117300</v>
      </c>
      <c r="Q5">
        <f t="shared" si="1"/>
        <v>330</v>
      </c>
    </row>
    <row r="6" spans="1:17" x14ac:dyDescent="0.25">
      <c r="A6" t="s">
        <v>1310</v>
      </c>
      <c r="B6">
        <v>0</v>
      </c>
      <c r="C6">
        <v>30</v>
      </c>
      <c r="D6">
        <v>81495135.057419106</v>
      </c>
      <c r="E6">
        <v>16500000</v>
      </c>
      <c r="F6">
        <f t="shared" si="0"/>
        <v>360</v>
      </c>
      <c r="L6" t="s">
        <v>1310</v>
      </c>
      <c r="M6">
        <v>0</v>
      </c>
      <c r="N6">
        <v>30</v>
      </c>
      <c r="O6">
        <v>81680371.035469607</v>
      </c>
      <c r="P6">
        <v>16500000</v>
      </c>
      <c r="Q6">
        <f t="shared" si="1"/>
        <v>360</v>
      </c>
    </row>
    <row r="7" spans="1:17" x14ac:dyDescent="0.25">
      <c r="A7" t="s">
        <v>1315</v>
      </c>
      <c r="B7">
        <v>0</v>
      </c>
      <c r="C7">
        <v>180</v>
      </c>
      <c r="D7">
        <v>489074647.06294698</v>
      </c>
      <c r="E7">
        <v>99000000</v>
      </c>
      <c r="F7">
        <f t="shared" si="0"/>
        <v>540</v>
      </c>
      <c r="L7" t="s">
        <v>1315</v>
      </c>
      <c r="M7">
        <v>0</v>
      </c>
      <c r="N7">
        <v>180</v>
      </c>
      <c r="O7">
        <v>490186582.11484301</v>
      </c>
      <c r="P7">
        <v>99000000</v>
      </c>
      <c r="Q7">
        <f t="shared" si="1"/>
        <v>540</v>
      </c>
    </row>
    <row r="8" spans="1:17" x14ac:dyDescent="0.25">
      <c r="A8" t="s">
        <v>902</v>
      </c>
      <c r="B8">
        <v>0</v>
      </c>
      <c r="C8">
        <v>2000</v>
      </c>
      <c r="D8">
        <v>63211475.988635696</v>
      </c>
      <c r="E8">
        <v>55294000</v>
      </c>
      <c r="F8">
        <f t="shared" si="0"/>
        <v>2540</v>
      </c>
      <c r="L8" t="s">
        <v>902</v>
      </c>
      <c r="M8">
        <v>0</v>
      </c>
      <c r="N8">
        <v>2000</v>
      </c>
      <c r="O8">
        <v>63277925.986654602</v>
      </c>
      <c r="P8">
        <v>55294000</v>
      </c>
      <c r="Q8">
        <f t="shared" si="1"/>
        <v>2540</v>
      </c>
    </row>
    <row r="9" spans="1:17" x14ac:dyDescent="0.25">
      <c r="A9" t="s">
        <v>903</v>
      </c>
      <c r="B9">
        <v>0</v>
      </c>
      <c r="C9">
        <v>400</v>
      </c>
      <c r="D9">
        <v>123589363.330266</v>
      </c>
      <c r="E9">
        <v>44466520</v>
      </c>
      <c r="F9">
        <f t="shared" si="0"/>
        <v>2940</v>
      </c>
      <c r="L9" t="s">
        <v>903</v>
      </c>
      <c r="M9">
        <v>0</v>
      </c>
      <c r="N9">
        <v>400</v>
      </c>
      <c r="O9">
        <v>123862648.463375</v>
      </c>
      <c r="P9">
        <v>44466520</v>
      </c>
      <c r="Q9">
        <f t="shared" si="1"/>
        <v>2940</v>
      </c>
    </row>
    <row r="10" spans="1:17" x14ac:dyDescent="0.25">
      <c r="A10" t="s">
        <v>919</v>
      </c>
      <c r="B10">
        <v>0</v>
      </c>
      <c r="C10">
        <v>180</v>
      </c>
      <c r="D10">
        <v>487937336.60668302</v>
      </c>
      <c r="E10">
        <v>99000000</v>
      </c>
      <c r="F10">
        <f t="shared" si="0"/>
        <v>3120</v>
      </c>
      <c r="L10" t="s">
        <v>919</v>
      </c>
      <c r="M10">
        <v>0</v>
      </c>
      <c r="N10">
        <v>180</v>
      </c>
      <c r="O10">
        <v>489044676.41785699</v>
      </c>
      <c r="P10">
        <v>99000000</v>
      </c>
      <c r="Q10">
        <f t="shared" si="1"/>
        <v>3120</v>
      </c>
    </row>
    <row r="11" spans="1:17" x14ac:dyDescent="0.25">
      <c r="A11" t="s">
        <v>920</v>
      </c>
      <c r="B11">
        <v>0</v>
      </c>
      <c r="C11">
        <v>180</v>
      </c>
      <c r="D11">
        <v>488047573.85675699</v>
      </c>
      <c r="E11">
        <v>99000000</v>
      </c>
      <c r="F11">
        <f t="shared" si="0"/>
        <v>3300</v>
      </c>
      <c r="L11" t="s">
        <v>920</v>
      </c>
      <c r="M11">
        <v>0</v>
      </c>
      <c r="N11">
        <v>180</v>
      </c>
      <c r="O11">
        <v>489155729.25281501</v>
      </c>
      <c r="P11">
        <v>99000000</v>
      </c>
      <c r="Q11">
        <f t="shared" si="1"/>
        <v>3300</v>
      </c>
    </row>
    <row r="12" spans="1:17" x14ac:dyDescent="0.25">
      <c r="A12" t="s">
        <v>921</v>
      </c>
      <c r="B12">
        <v>0</v>
      </c>
      <c r="C12">
        <v>180</v>
      </c>
      <c r="D12">
        <v>488122430.65079403</v>
      </c>
      <c r="E12">
        <v>99000000</v>
      </c>
      <c r="F12">
        <f t="shared" si="0"/>
        <v>3480</v>
      </c>
      <c r="L12" t="s">
        <v>921</v>
      </c>
      <c r="M12">
        <v>0</v>
      </c>
      <c r="N12">
        <v>180</v>
      </c>
      <c r="O12">
        <v>489230255.52110398</v>
      </c>
      <c r="P12">
        <v>99000000</v>
      </c>
      <c r="Q12">
        <f t="shared" si="1"/>
        <v>3480</v>
      </c>
    </row>
    <row r="13" spans="1:17" x14ac:dyDescent="0.25">
      <c r="A13" t="s">
        <v>922</v>
      </c>
      <c r="B13">
        <v>0</v>
      </c>
      <c r="C13">
        <v>180</v>
      </c>
      <c r="D13">
        <v>488198936.06045598</v>
      </c>
      <c r="E13">
        <v>99000000</v>
      </c>
      <c r="F13">
        <f t="shared" si="0"/>
        <v>3660</v>
      </c>
      <c r="L13" t="s">
        <v>922</v>
      </c>
      <c r="M13">
        <v>0</v>
      </c>
      <c r="N13">
        <v>180</v>
      </c>
      <c r="O13">
        <v>489306633.45285797</v>
      </c>
      <c r="P13">
        <v>99000000</v>
      </c>
      <c r="Q13">
        <f t="shared" si="1"/>
        <v>3660</v>
      </c>
    </row>
    <row r="14" spans="1:17" x14ac:dyDescent="0.25">
      <c r="A14" t="s">
        <v>923</v>
      </c>
      <c r="B14">
        <v>0</v>
      </c>
      <c r="C14">
        <v>180</v>
      </c>
      <c r="D14">
        <v>488352131.49421102</v>
      </c>
      <c r="E14">
        <v>99000000</v>
      </c>
      <c r="F14">
        <f t="shared" si="0"/>
        <v>3840</v>
      </c>
      <c r="L14" t="s">
        <v>923</v>
      </c>
      <c r="M14">
        <v>0</v>
      </c>
      <c r="N14">
        <v>180</v>
      </c>
      <c r="O14">
        <v>489460453.96826297</v>
      </c>
      <c r="P14">
        <v>99000000</v>
      </c>
      <c r="Q14">
        <f t="shared" si="1"/>
        <v>3840</v>
      </c>
    </row>
    <row r="15" spans="1:17" x14ac:dyDescent="0.25">
      <c r="A15" t="s">
        <v>924</v>
      </c>
      <c r="B15">
        <v>0</v>
      </c>
      <c r="C15">
        <v>180</v>
      </c>
      <c r="D15">
        <v>488427669.15393901</v>
      </c>
      <c r="E15">
        <v>99000000</v>
      </c>
      <c r="F15">
        <f t="shared" si="0"/>
        <v>4020</v>
      </c>
      <c r="L15" t="s">
        <v>924</v>
      </c>
      <c r="M15">
        <v>0</v>
      </c>
      <c r="N15">
        <v>180</v>
      </c>
      <c r="O15">
        <v>489536369.31629002</v>
      </c>
      <c r="P15">
        <v>99000000</v>
      </c>
      <c r="Q15">
        <f t="shared" si="1"/>
        <v>4020</v>
      </c>
    </row>
    <row r="16" spans="1:17" x14ac:dyDescent="0.25">
      <c r="A16" t="s">
        <v>925</v>
      </c>
      <c r="B16">
        <v>0</v>
      </c>
      <c r="C16">
        <v>180</v>
      </c>
      <c r="D16">
        <v>488502457.06485999</v>
      </c>
      <c r="E16">
        <v>99000000</v>
      </c>
      <c r="F16">
        <f t="shared" si="0"/>
        <v>4200</v>
      </c>
      <c r="L16" t="s">
        <v>925</v>
      </c>
      <c r="M16">
        <v>0</v>
      </c>
      <c r="N16">
        <v>180</v>
      </c>
      <c r="O16">
        <v>489611531.16676497</v>
      </c>
      <c r="P16">
        <v>99000000</v>
      </c>
      <c r="Q16">
        <f t="shared" si="1"/>
        <v>4200</v>
      </c>
    </row>
    <row r="17" spans="1:33" x14ac:dyDescent="0.25">
      <c r="A17" t="s">
        <v>926</v>
      </c>
      <c r="B17">
        <v>0</v>
      </c>
      <c r="C17">
        <v>180</v>
      </c>
      <c r="D17">
        <v>488576502.66860402</v>
      </c>
      <c r="E17">
        <v>99000000</v>
      </c>
      <c r="F17">
        <f t="shared" si="0"/>
        <v>4380</v>
      </c>
      <c r="L17" t="s">
        <v>926</v>
      </c>
      <c r="M17">
        <v>0</v>
      </c>
      <c r="N17">
        <v>180</v>
      </c>
      <c r="O17">
        <v>489685946.998528</v>
      </c>
      <c r="P17">
        <v>99000000</v>
      </c>
      <c r="Q17">
        <f t="shared" si="1"/>
        <v>4380</v>
      </c>
    </row>
    <row r="18" spans="1:33" x14ac:dyDescent="0.25">
      <c r="A18" t="s">
        <v>927</v>
      </c>
      <c r="B18">
        <v>0</v>
      </c>
      <c r="C18">
        <v>240</v>
      </c>
      <c r="D18">
        <v>651484332.547436</v>
      </c>
      <c r="E18">
        <v>132000000</v>
      </c>
      <c r="F18">
        <f t="shared" si="0"/>
        <v>4620</v>
      </c>
      <c r="L18" t="s">
        <v>927</v>
      </c>
      <c r="M18">
        <v>0</v>
      </c>
      <c r="N18">
        <v>240</v>
      </c>
      <c r="O18">
        <v>652963836.63228095</v>
      </c>
      <c r="P18">
        <v>132000000</v>
      </c>
      <c r="Q18">
        <f t="shared" si="1"/>
        <v>4620</v>
      </c>
    </row>
    <row r="19" spans="1:33" x14ac:dyDescent="0.25">
      <c r="A19" t="s">
        <v>928</v>
      </c>
      <c r="B19">
        <v>0</v>
      </c>
      <c r="C19">
        <v>240</v>
      </c>
      <c r="D19">
        <v>651533084.44391704</v>
      </c>
      <c r="E19">
        <v>132000000</v>
      </c>
      <c r="F19">
        <f t="shared" si="0"/>
        <v>4860</v>
      </c>
      <c r="L19" t="s">
        <v>928</v>
      </c>
      <c r="M19">
        <v>0</v>
      </c>
      <c r="N19">
        <v>240</v>
      </c>
      <c r="O19">
        <v>653012832.28824401</v>
      </c>
      <c r="P19">
        <v>132000000</v>
      </c>
      <c r="Q19">
        <f t="shared" si="1"/>
        <v>4860</v>
      </c>
    </row>
    <row r="20" spans="1:33" x14ac:dyDescent="0.25">
      <c r="A20" t="s">
        <v>930</v>
      </c>
      <c r="B20">
        <v>0</v>
      </c>
      <c r="C20">
        <v>288</v>
      </c>
      <c r="D20">
        <v>329973469.17121798</v>
      </c>
      <c r="E20">
        <v>28940760</v>
      </c>
      <c r="F20">
        <f t="shared" si="0"/>
        <v>5148</v>
      </c>
      <c r="L20" t="s">
        <v>930</v>
      </c>
      <c r="M20">
        <v>0</v>
      </c>
      <c r="N20">
        <v>288</v>
      </c>
      <c r="O20">
        <v>330668989.69206101</v>
      </c>
      <c r="P20">
        <v>28940760</v>
      </c>
      <c r="Q20">
        <f t="shared" si="1"/>
        <v>5148</v>
      </c>
    </row>
    <row r="21" spans="1:33" x14ac:dyDescent="0.25">
      <c r="A21" t="s">
        <v>931</v>
      </c>
      <c r="B21">
        <v>0</v>
      </c>
      <c r="C21">
        <v>288</v>
      </c>
      <c r="D21">
        <v>330553322.821684</v>
      </c>
      <c r="E21">
        <v>28940760</v>
      </c>
      <c r="F21">
        <f t="shared" si="0"/>
        <v>5436</v>
      </c>
      <c r="L21" t="s">
        <v>931</v>
      </c>
      <c r="M21">
        <v>0</v>
      </c>
      <c r="N21">
        <v>288</v>
      </c>
      <c r="O21">
        <v>331253091.25689203</v>
      </c>
      <c r="P21">
        <v>28940760</v>
      </c>
      <c r="Q21">
        <f t="shared" si="1"/>
        <v>5436</v>
      </c>
      <c r="AG21" t="s">
        <v>1316</v>
      </c>
    </row>
    <row r="22" spans="1:33" x14ac:dyDescent="0.25">
      <c r="A22" t="s">
        <v>932</v>
      </c>
      <c r="B22">
        <v>0</v>
      </c>
      <c r="C22">
        <v>288</v>
      </c>
      <c r="D22">
        <v>331400752.80283499</v>
      </c>
      <c r="E22">
        <v>28940760</v>
      </c>
      <c r="F22">
        <f t="shared" si="0"/>
        <v>5724</v>
      </c>
      <c r="L22" t="s">
        <v>932</v>
      </c>
      <c r="M22">
        <v>0</v>
      </c>
      <c r="N22">
        <v>288</v>
      </c>
      <c r="O22">
        <v>332106346.20393801</v>
      </c>
      <c r="P22">
        <v>28940760</v>
      </c>
      <c r="Q22">
        <f t="shared" si="1"/>
        <v>5724</v>
      </c>
    </row>
    <row r="23" spans="1:33" x14ac:dyDescent="0.25">
      <c r="A23" t="s">
        <v>933</v>
      </c>
      <c r="B23">
        <v>0</v>
      </c>
      <c r="C23">
        <v>288</v>
      </c>
      <c r="D23">
        <v>331860042.18169898</v>
      </c>
      <c r="E23">
        <v>28940760</v>
      </c>
      <c r="F23">
        <f t="shared" si="0"/>
        <v>6012</v>
      </c>
      <c r="L23" t="s">
        <v>933</v>
      </c>
      <c r="M23">
        <v>0</v>
      </c>
      <c r="N23">
        <v>288</v>
      </c>
      <c r="O23">
        <v>332568720.195858</v>
      </c>
      <c r="P23">
        <v>28940760</v>
      </c>
      <c r="Q23">
        <f t="shared" si="1"/>
        <v>6012</v>
      </c>
    </row>
    <row r="24" spans="1:33" x14ac:dyDescent="0.25">
      <c r="A24" t="s">
        <v>936</v>
      </c>
      <c r="B24">
        <v>0</v>
      </c>
      <c r="C24">
        <v>500</v>
      </c>
      <c r="D24">
        <v>52642829.865232803</v>
      </c>
      <c r="E24">
        <v>1140000</v>
      </c>
      <c r="F24">
        <f t="shared" si="0"/>
        <v>6512</v>
      </c>
      <c r="L24" t="s">
        <v>936</v>
      </c>
      <c r="M24">
        <v>0</v>
      </c>
      <c r="N24">
        <v>500</v>
      </c>
      <c r="O24">
        <v>52373908.759195097</v>
      </c>
      <c r="P24">
        <v>1140000</v>
      </c>
      <c r="Q24">
        <f t="shared" si="1"/>
        <v>6512</v>
      </c>
    </row>
    <row r="25" spans="1:33" x14ac:dyDescent="0.25">
      <c r="A25" t="s">
        <v>937</v>
      </c>
      <c r="B25">
        <v>0</v>
      </c>
      <c r="C25">
        <v>500</v>
      </c>
      <c r="D25">
        <v>52642819.993715703</v>
      </c>
      <c r="E25">
        <v>1140000</v>
      </c>
      <c r="F25">
        <f t="shared" si="0"/>
        <v>7012</v>
      </c>
      <c r="L25" t="s">
        <v>937</v>
      </c>
      <c r="M25">
        <v>0</v>
      </c>
      <c r="N25">
        <v>500</v>
      </c>
      <c r="O25">
        <v>52373903.481209598</v>
      </c>
      <c r="P25">
        <v>1140000</v>
      </c>
      <c r="Q25">
        <f t="shared" si="1"/>
        <v>7012</v>
      </c>
    </row>
    <row r="26" spans="1:33" x14ac:dyDescent="0.25">
      <c r="A26" t="s">
        <v>938</v>
      </c>
      <c r="B26">
        <v>0</v>
      </c>
      <c r="C26">
        <v>500</v>
      </c>
      <c r="D26">
        <v>52642504.103439897</v>
      </c>
      <c r="E26">
        <v>1140000</v>
      </c>
      <c r="F26">
        <f t="shared" si="0"/>
        <v>7512</v>
      </c>
      <c r="L26" t="s">
        <v>938</v>
      </c>
      <c r="M26">
        <v>0</v>
      </c>
      <c r="N26">
        <v>500</v>
      </c>
      <c r="O26">
        <v>52373734.584967799</v>
      </c>
      <c r="P26">
        <v>1140000</v>
      </c>
      <c r="Q26">
        <f t="shared" si="1"/>
        <v>7512</v>
      </c>
    </row>
    <row r="27" spans="1:33" x14ac:dyDescent="0.25">
      <c r="A27" t="s">
        <v>939</v>
      </c>
      <c r="B27">
        <v>0</v>
      </c>
      <c r="C27">
        <v>500</v>
      </c>
      <c r="D27">
        <v>52640221.441845998</v>
      </c>
      <c r="E27">
        <v>1140000</v>
      </c>
      <c r="F27">
        <f t="shared" si="0"/>
        <v>8012</v>
      </c>
      <c r="L27" t="s">
        <v>939</v>
      </c>
      <c r="M27">
        <v>0</v>
      </c>
      <c r="N27">
        <v>500</v>
      </c>
      <c r="O27">
        <v>52372514.132682301</v>
      </c>
      <c r="P27">
        <v>1140000</v>
      </c>
      <c r="Q27">
        <f t="shared" si="1"/>
        <v>8012</v>
      </c>
    </row>
    <row r="28" spans="1:33" x14ac:dyDescent="0.25">
      <c r="A28" t="s">
        <v>1311</v>
      </c>
      <c r="B28">
        <v>7745.2230942247397</v>
      </c>
      <c r="C28">
        <v>500</v>
      </c>
      <c r="D28">
        <v>73862.353746667504</v>
      </c>
      <c r="E28">
        <v>3946473.9008590402</v>
      </c>
      <c r="F28">
        <f t="shared" si="0"/>
        <v>8512</v>
      </c>
      <c r="L28" t="s">
        <v>1311</v>
      </c>
      <c r="M28">
        <v>7735.8228570887804</v>
      </c>
      <c r="N28">
        <v>500</v>
      </c>
      <c r="O28">
        <v>78562.472314648301</v>
      </c>
      <c r="P28">
        <v>3946473.9008590402</v>
      </c>
      <c r="Q28">
        <f t="shared" si="1"/>
        <v>8512</v>
      </c>
    </row>
    <row r="29" spans="1:33" x14ac:dyDescent="0.25">
      <c r="A29" t="s">
        <v>1314</v>
      </c>
      <c r="B29">
        <v>7763.8501698557902</v>
      </c>
      <c r="C29">
        <v>500</v>
      </c>
      <c r="D29">
        <v>64548.815931145102</v>
      </c>
      <c r="E29">
        <v>3946473.9008590402</v>
      </c>
      <c r="F29">
        <f t="shared" si="0"/>
        <v>9012</v>
      </c>
      <c r="L29" t="s">
        <v>1314</v>
      </c>
      <c r="M29">
        <v>7765.2656025227298</v>
      </c>
      <c r="N29">
        <v>500</v>
      </c>
      <c r="O29">
        <v>63841.099597673798</v>
      </c>
      <c r="P29">
        <v>3946473.9008590402</v>
      </c>
      <c r="Q29">
        <f t="shared" si="1"/>
        <v>9012</v>
      </c>
    </row>
    <row r="30" spans="1:33" x14ac:dyDescent="0.25">
      <c r="A30" t="s">
        <v>1313</v>
      </c>
      <c r="B30">
        <v>7766.7443347702801</v>
      </c>
      <c r="C30">
        <v>500</v>
      </c>
      <c r="D30">
        <v>63101.7334738969</v>
      </c>
      <c r="E30">
        <v>3946473.9008590402</v>
      </c>
      <c r="F30">
        <f t="shared" si="0"/>
        <v>9512</v>
      </c>
      <c r="L30" t="s">
        <v>1313</v>
      </c>
      <c r="M30">
        <v>7768.12987535718</v>
      </c>
      <c r="N30">
        <v>500</v>
      </c>
      <c r="O30">
        <v>62408.963180448802</v>
      </c>
      <c r="P30">
        <v>3946473.9008590402</v>
      </c>
      <c r="Q30">
        <f t="shared" si="1"/>
        <v>9512</v>
      </c>
    </row>
    <row r="31" spans="1:33" x14ac:dyDescent="0.25">
      <c r="A31" t="s">
        <v>1312</v>
      </c>
      <c r="B31">
        <v>7769.5781329323299</v>
      </c>
      <c r="C31">
        <v>500</v>
      </c>
      <c r="D31">
        <v>61684.834392875397</v>
      </c>
      <c r="E31">
        <v>3946473.9008590402</v>
      </c>
      <c r="F31">
        <f t="shared" si="0"/>
        <v>10012</v>
      </c>
      <c r="L31" t="s">
        <v>1312</v>
      </c>
      <c r="M31">
        <v>7772.2502393296299</v>
      </c>
      <c r="N31">
        <v>500</v>
      </c>
      <c r="O31">
        <v>60348.781194224903</v>
      </c>
      <c r="P31">
        <v>3946473.9008590402</v>
      </c>
      <c r="Q31">
        <f t="shared" si="1"/>
        <v>10012</v>
      </c>
    </row>
    <row r="32" spans="1:33" x14ac:dyDescent="0.25">
      <c r="A32" t="s">
        <v>1247</v>
      </c>
      <c r="B32">
        <v>7776.7965786752902</v>
      </c>
      <c r="C32">
        <v>500</v>
      </c>
      <c r="D32">
        <v>58075.611521393002</v>
      </c>
      <c r="E32">
        <v>3946473.9008590402</v>
      </c>
      <c r="F32">
        <f t="shared" si="0"/>
        <v>10512</v>
      </c>
      <c r="L32" t="s">
        <v>1247</v>
      </c>
      <c r="M32">
        <v>7777.6335661995299</v>
      </c>
      <c r="N32">
        <v>500</v>
      </c>
      <c r="O32">
        <v>57657.117759272398</v>
      </c>
      <c r="P32">
        <v>3946473.9008590402</v>
      </c>
      <c r="Q32">
        <f t="shared" si="1"/>
        <v>10512</v>
      </c>
    </row>
    <row r="33" spans="1:17" x14ac:dyDescent="0.25">
      <c r="A33" t="s">
        <v>1309</v>
      </c>
      <c r="B33">
        <v>7779.1441614055502</v>
      </c>
      <c r="C33">
        <v>500</v>
      </c>
      <c r="D33">
        <v>56901.820156264999</v>
      </c>
      <c r="E33">
        <v>3946473.9008590402</v>
      </c>
      <c r="F33">
        <f t="shared" si="0"/>
        <v>11012</v>
      </c>
      <c r="L33" t="s">
        <v>1309</v>
      </c>
      <c r="M33">
        <v>7780.0083879861104</v>
      </c>
      <c r="N33">
        <v>500</v>
      </c>
      <c r="O33">
        <v>56469.706865981199</v>
      </c>
      <c r="P33">
        <v>3946473.9008590402</v>
      </c>
      <c r="Q33">
        <f t="shared" si="1"/>
        <v>11012</v>
      </c>
    </row>
    <row r="34" spans="1:17" x14ac:dyDescent="0.25">
      <c r="A34" t="s">
        <v>1220</v>
      </c>
      <c r="B34">
        <v>7781.47934604279</v>
      </c>
      <c r="C34">
        <v>500</v>
      </c>
      <c r="D34">
        <v>55734.227837644503</v>
      </c>
      <c r="E34">
        <v>3946473.9008590402</v>
      </c>
      <c r="F34">
        <f t="shared" si="0"/>
        <v>11512</v>
      </c>
      <c r="L34" t="s">
        <v>1220</v>
      </c>
      <c r="M34">
        <v>7781.4552839775997</v>
      </c>
      <c r="N34">
        <v>500</v>
      </c>
      <c r="O34">
        <v>55746.258870236503</v>
      </c>
      <c r="P34">
        <v>3946473.9008590402</v>
      </c>
      <c r="Q34">
        <f t="shared" si="1"/>
        <v>11512</v>
      </c>
    </row>
    <row r="35" spans="1:17" x14ac:dyDescent="0.25">
      <c r="A35" t="s">
        <v>1308</v>
      </c>
      <c r="B35">
        <v>7783.0595970538197</v>
      </c>
      <c r="C35">
        <v>500</v>
      </c>
      <c r="D35">
        <v>54944.102332130002</v>
      </c>
      <c r="E35">
        <v>3946473.9008590402</v>
      </c>
      <c r="F35">
        <f t="shared" si="0"/>
        <v>12012</v>
      </c>
      <c r="L35" t="s">
        <v>1308</v>
      </c>
      <c r="M35">
        <v>7783.1432167153998</v>
      </c>
      <c r="N35">
        <v>500</v>
      </c>
      <c r="O35">
        <v>54902.292501337797</v>
      </c>
      <c r="P35">
        <v>3946473.9008590402</v>
      </c>
      <c r="Q35">
        <f t="shared" si="1"/>
        <v>12012</v>
      </c>
    </row>
    <row r="36" spans="1:17" x14ac:dyDescent="0.25">
      <c r="A36" t="s">
        <v>1304</v>
      </c>
      <c r="B36">
        <v>7807.4168844103297</v>
      </c>
      <c r="C36">
        <v>500</v>
      </c>
      <c r="D36">
        <v>42765.458653870897</v>
      </c>
      <c r="E36">
        <v>3946473.9008590402</v>
      </c>
      <c r="F36">
        <f t="shared" si="0"/>
        <v>12512</v>
      </c>
      <c r="L36" t="s">
        <v>1304</v>
      </c>
      <c r="M36">
        <v>7804.1175769972597</v>
      </c>
      <c r="N36">
        <v>500</v>
      </c>
      <c r="O36">
        <v>44415.112360406602</v>
      </c>
      <c r="P36">
        <v>3946473.9008590402</v>
      </c>
      <c r="Q36">
        <f t="shared" si="1"/>
        <v>12512</v>
      </c>
    </row>
    <row r="37" spans="1:17" x14ac:dyDescent="0.25">
      <c r="A37" t="s">
        <v>1305</v>
      </c>
      <c r="B37">
        <v>7808.6099121100497</v>
      </c>
      <c r="C37">
        <v>500</v>
      </c>
      <c r="D37">
        <v>42168.944804012703</v>
      </c>
      <c r="E37">
        <v>3946473.9008590402</v>
      </c>
      <c r="F37">
        <f t="shared" si="0"/>
        <v>13012</v>
      </c>
      <c r="L37" t="s">
        <v>1307</v>
      </c>
      <c r="M37">
        <v>7805.2479379722399</v>
      </c>
      <c r="N37">
        <v>500</v>
      </c>
      <c r="O37">
        <v>43849.931872919202</v>
      </c>
      <c r="P37">
        <v>3946473.9008590402</v>
      </c>
      <c r="Q37">
        <f t="shared" si="1"/>
        <v>13012</v>
      </c>
    </row>
    <row r="38" spans="1:17" x14ac:dyDescent="0.25">
      <c r="A38" t="s">
        <v>1307</v>
      </c>
      <c r="B38">
        <v>7810.2304373191801</v>
      </c>
      <c r="C38">
        <v>500</v>
      </c>
      <c r="D38">
        <v>41358.682199448303</v>
      </c>
      <c r="E38">
        <v>3946473.9008590402</v>
      </c>
      <c r="F38">
        <f t="shared" si="0"/>
        <v>13512</v>
      </c>
      <c r="L38" t="s">
        <v>1306</v>
      </c>
      <c r="M38">
        <v>7807.2682531657001</v>
      </c>
      <c r="N38">
        <v>500</v>
      </c>
      <c r="O38">
        <v>42839.774276189499</v>
      </c>
      <c r="P38">
        <v>3946473.9008590402</v>
      </c>
      <c r="Q38">
        <f t="shared" si="1"/>
        <v>13512</v>
      </c>
    </row>
    <row r="39" spans="1:17" x14ac:dyDescent="0.25">
      <c r="A39" t="s">
        <v>1306</v>
      </c>
      <c r="B39">
        <v>7810.6135799428403</v>
      </c>
      <c r="C39">
        <v>500</v>
      </c>
      <c r="D39">
        <v>41167.1108876168</v>
      </c>
      <c r="E39">
        <v>3946473.9008590402</v>
      </c>
      <c r="F39">
        <f t="shared" si="0"/>
        <v>14012</v>
      </c>
      <c r="L39" t="s">
        <v>1305</v>
      </c>
      <c r="M39">
        <v>7808.6410764341499</v>
      </c>
      <c r="N39">
        <v>500</v>
      </c>
      <c r="O39">
        <v>42153.3626419641</v>
      </c>
      <c r="P39">
        <v>3946473.9008590402</v>
      </c>
      <c r="Q39">
        <f t="shared" si="1"/>
        <v>14012</v>
      </c>
    </row>
    <row r="40" spans="1:17" x14ac:dyDescent="0.25">
      <c r="A40" t="s">
        <v>1219</v>
      </c>
      <c r="B40">
        <v>7813.3248221853701</v>
      </c>
      <c r="C40">
        <v>500</v>
      </c>
      <c r="D40">
        <v>39811.489766351799</v>
      </c>
      <c r="E40">
        <v>3946473.9008590402</v>
      </c>
      <c r="F40">
        <f t="shared" si="0"/>
        <v>14512</v>
      </c>
      <c r="L40" t="s">
        <v>1219</v>
      </c>
      <c r="M40">
        <v>7809.2060148555802</v>
      </c>
      <c r="N40">
        <v>500</v>
      </c>
      <c r="O40">
        <v>41870.893431246201</v>
      </c>
      <c r="P40">
        <v>3946473.9008590402</v>
      </c>
      <c r="Q40">
        <f t="shared" si="1"/>
        <v>14512</v>
      </c>
    </row>
    <row r="41" spans="1:17" x14ac:dyDescent="0.25">
      <c r="A41" t="s">
        <v>1246</v>
      </c>
      <c r="B41">
        <v>7817.8043084802503</v>
      </c>
      <c r="C41">
        <v>500</v>
      </c>
      <c r="D41">
        <v>37571.746618911602</v>
      </c>
      <c r="E41">
        <v>3946473.9008590402</v>
      </c>
      <c r="F41">
        <f t="shared" si="0"/>
        <v>15012</v>
      </c>
      <c r="L41" t="s">
        <v>1246</v>
      </c>
      <c r="M41">
        <v>7811.8909576582801</v>
      </c>
      <c r="N41">
        <v>500</v>
      </c>
      <c r="O41">
        <v>40528.422029897498</v>
      </c>
      <c r="P41">
        <v>3946473.9008590402</v>
      </c>
      <c r="Q41">
        <f t="shared" si="1"/>
        <v>15012</v>
      </c>
    </row>
    <row r="42" spans="1:17" x14ac:dyDescent="0.25">
      <c r="A42" t="s">
        <v>1303</v>
      </c>
      <c r="B42">
        <v>7844.8464756051198</v>
      </c>
      <c r="C42">
        <v>500</v>
      </c>
      <c r="D42">
        <v>24050.663056477901</v>
      </c>
      <c r="E42">
        <v>3946473.9008590402</v>
      </c>
      <c r="F42">
        <f t="shared" si="0"/>
        <v>15512</v>
      </c>
      <c r="L42" t="s">
        <v>1303</v>
      </c>
      <c r="M42">
        <v>7837.01265974546</v>
      </c>
      <c r="N42">
        <v>500</v>
      </c>
      <c r="O42">
        <v>27967.570986308099</v>
      </c>
      <c r="P42">
        <v>3946473.9008590402</v>
      </c>
      <c r="Q42">
        <f t="shared" si="1"/>
        <v>15512</v>
      </c>
    </row>
    <row r="43" spans="1:17" x14ac:dyDescent="0.25">
      <c r="A43" t="s">
        <v>901</v>
      </c>
      <c r="B43">
        <v>7871.8560359534404</v>
      </c>
      <c r="C43">
        <v>2000</v>
      </c>
      <c r="D43">
        <v>42183.531529262596</v>
      </c>
      <c r="E43">
        <v>15785895.603436099</v>
      </c>
      <c r="F43">
        <f t="shared" si="0"/>
        <v>17512</v>
      </c>
      <c r="L43" t="s">
        <v>901</v>
      </c>
      <c r="M43">
        <v>7867.6783134298303</v>
      </c>
      <c r="N43">
        <v>2000</v>
      </c>
      <c r="O43">
        <v>50538.976576499597</v>
      </c>
      <c r="P43">
        <v>15785895.603436099</v>
      </c>
      <c r="Q43">
        <f t="shared" si="1"/>
        <v>17512</v>
      </c>
    </row>
    <row r="44" spans="1:17" x14ac:dyDescent="0.25">
      <c r="A44" t="s">
        <v>900</v>
      </c>
      <c r="B44">
        <v>7881.7698868586403</v>
      </c>
      <c r="C44">
        <v>2000</v>
      </c>
      <c r="D44">
        <v>22355.8297188654</v>
      </c>
      <c r="E44">
        <v>15785895.603436099</v>
      </c>
      <c r="F44">
        <f t="shared" si="0"/>
        <v>19512</v>
      </c>
      <c r="L44" t="s">
        <v>900</v>
      </c>
      <c r="M44">
        <v>7878.2857875208601</v>
      </c>
      <c r="N44">
        <v>2000</v>
      </c>
      <c r="O44">
        <v>29324.028394430799</v>
      </c>
      <c r="P44">
        <v>15785895.603436099</v>
      </c>
      <c r="Q44">
        <f t="shared" si="1"/>
        <v>19512</v>
      </c>
    </row>
    <row r="45" spans="1:17" x14ac:dyDescent="0.25">
      <c r="A45" t="s">
        <v>899</v>
      </c>
      <c r="B45">
        <v>7888.1548935774999</v>
      </c>
      <c r="C45">
        <v>2000</v>
      </c>
      <c r="D45">
        <v>9585.8162811528891</v>
      </c>
      <c r="E45">
        <v>15785895.603436099</v>
      </c>
      <c r="F45">
        <f t="shared" si="0"/>
        <v>21512</v>
      </c>
      <c r="L45" t="s">
        <v>899</v>
      </c>
      <c r="M45">
        <v>7884.5268442308397</v>
      </c>
      <c r="N45">
        <v>2000</v>
      </c>
      <c r="O45">
        <v>16841.914974469601</v>
      </c>
      <c r="P45">
        <v>15785895.603436099</v>
      </c>
      <c r="Q45">
        <f t="shared" si="1"/>
        <v>21512</v>
      </c>
    </row>
    <row r="46" spans="1:17" x14ac:dyDescent="0.25">
      <c r="A46" t="s">
        <v>898</v>
      </c>
      <c r="B46">
        <v>7892.3005147756403</v>
      </c>
      <c r="C46">
        <v>2000</v>
      </c>
      <c r="D46">
        <v>1294.5738848752801</v>
      </c>
      <c r="E46">
        <v>15785895.603436099</v>
      </c>
      <c r="F46">
        <f t="shared" si="0"/>
        <v>23512</v>
      </c>
      <c r="L46" t="s">
        <v>1299</v>
      </c>
      <c r="M46">
        <v>7887.7208182194099</v>
      </c>
      <c r="N46">
        <v>500</v>
      </c>
      <c r="O46">
        <v>2613.4917493313501</v>
      </c>
      <c r="P46">
        <v>3946473.9008590402</v>
      </c>
      <c r="Q46">
        <f t="shared" si="1"/>
        <v>22012</v>
      </c>
    </row>
    <row r="47" spans="1:17" x14ac:dyDescent="0.25">
      <c r="A47" t="s">
        <v>1299</v>
      </c>
      <c r="B47">
        <v>7899.2594960796096</v>
      </c>
      <c r="C47">
        <v>500</v>
      </c>
      <c r="D47">
        <v>-3155.8471807688402</v>
      </c>
      <c r="E47">
        <v>3946473.9008590402</v>
      </c>
      <c r="F47">
        <f t="shared" si="0"/>
        <v>24012</v>
      </c>
      <c r="L47" t="s">
        <v>898</v>
      </c>
      <c r="M47">
        <v>7890.2932925895102</v>
      </c>
      <c r="N47">
        <v>2000</v>
      </c>
      <c r="O47">
        <v>5309.0182571392497</v>
      </c>
      <c r="P47">
        <v>15785895.603436099</v>
      </c>
      <c r="Q47">
        <f t="shared" si="1"/>
        <v>24012</v>
      </c>
    </row>
    <row r="48" spans="1:17" x14ac:dyDescent="0.25">
      <c r="A48" t="s">
        <v>1300</v>
      </c>
      <c r="B48">
        <v>7911.0214542410604</v>
      </c>
      <c r="C48">
        <v>500</v>
      </c>
      <c r="D48">
        <v>-9036.8262614905798</v>
      </c>
      <c r="E48">
        <v>3946473.9008590402</v>
      </c>
      <c r="F48">
        <f t="shared" si="0"/>
        <v>24512</v>
      </c>
      <c r="L48" t="s">
        <v>897</v>
      </c>
      <c r="M48">
        <v>7892.3780574593802</v>
      </c>
      <c r="N48">
        <v>2000</v>
      </c>
      <c r="O48">
        <v>1139.48851739568</v>
      </c>
      <c r="P48">
        <v>15785895.603436099</v>
      </c>
      <c r="Q48">
        <f t="shared" si="1"/>
        <v>26012</v>
      </c>
    </row>
    <row r="49" spans="1:18" x14ac:dyDescent="0.25">
      <c r="A49" t="s">
        <v>897</v>
      </c>
      <c r="B49">
        <v>7933.2189640107899</v>
      </c>
      <c r="C49">
        <v>2000</v>
      </c>
      <c r="D49">
        <v>-80542.324585437702</v>
      </c>
      <c r="E49">
        <v>15785895.603436099</v>
      </c>
      <c r="F49">
        <f t="shared" si="0"/>
        <v>26512</v>
      </c>
      <c r="L49" t="s">
        <v>896</v>
      </c>
      <c r="M49">
        <v>7892.94780171808</v>
      </c>
      <c r="N49">
        <v>2000</v>
      </c>
      <c r="O49">
        <v>0</v>
      </c>
      <c r="P49">
        <v>15785895.603436099</v>
      </c>
      <c r="Q49">
        <f t="shared" si="1"/>
        <v>28012</v>
      </c>
    </row>
    <row r="50" spans="1:18" x14ac:dyDescent="0.25">
      <c r="A50" t="s">
        <v>934</v>
      </c>
      <c r="B50">
        <v>61676</v>
      </c>
      <c r="C50">
        <v>1</v>
      </c>
      <c r="D50">
        <v>0</v>
      </c>
      <c r="E50">
        <v>61676</v>
      </c>
      <c r="F50">
        <f t="shared" si="0"/>
        <v>26513</v>
      </c>
      <c r="L50" t="s">
        <v>1300</v>
      </c>
      <c r="M50">
        <v>7898.4739553821601</v>
      </c>
      <c r="N50">
        <v>500</v>
      </c>
      <c r="O50">
        <v>-2763.0768320411398</v>
      </c>
      <c r="P50">
        <v>3946473.9008590402</v>
      </c>
      <c r="Q50">
        <f t="shared" si="1"/>
        <v>28512</v>
      </c>
    </row>
    <row r="51" spans="1:18" x14ac:dyDescent="0.25">
      <c r="G51" t="s">
        <v>1231</v>
      </c>
      <c r="L51" t="s">
        <v>934</v>
      </c>
      <c r="M51">
        <v>61676</v>
      </c>
      <c r="N51">
        <v>1</v>
      </c>
      <c r="O51">
        <v>0</v>
      </c>
      <c r="P51">
        <v>61676</v>
      </c>
      <c r="Q51">
        <f t="shared" si="1"/>
        <v>28513</v>
      </c>
    </row>
    <row r="52" spans="1:18" x14ac:dyDescent="0.25">
      <c r="G52" t="s">
        <v>1292</v>
      </c>
      <c r="R52" t="s">
        <v>1231</v>
      </c>
    </row>
    <row r="53" spans="1:18" x14ac:dyDescent="0.25">
      <c r="G53" t="s">
        <v>1293</v>
      </c>
      <c r="R53" t="s">
        <v>1295</v>
      </c>
    </row>
    <row r="54" spans="1:18" x14ac:dyDescent="0.25">
      <c r="G54" t="s">
        <v>1294</v>
      </c>
      <c r="R54" t="s">
        <v>1296</v>
      </c>
    </row>
    <row r="55" spans="1:18" x14ac:dyDescent="0.25">
      <c r="G55" t="s">
        <v>1236</v>
      </c>
      <c r="R55" t="s">
        <v>1297</v>
      </c>
    </row>
    <row r="56" spans="1:18" x14ac:dyDescent="0.25">
      <c r="G56" t="s">
        <v>1237</v>
      </c>
      <c r="R56" t="s">
        <v>1235</v>
      </c>
    </row>
    <row r="57" spans="1:18" x14ac:dyDescent="0.25">
      <c r="G57" t="s">
        <v>780</v>
      </c>
      <c r="R57" t="s">
        <v>1236</v>
      </c>
    </row>
    <row r="58" spans="1:18" x14ac:dyDescent="0.25">
      <c r="R58" t="s">
        <v>1237</v>
      </c>
    </row>
    <row r="59" spans="1:18" x14ac:dyDescent="0.25">
      <c r="R59" t="s">
        <v>780</v>
      </c>
    </row>
  </sheetData>
  <autoFilter ref="A1:F1" xr:uid="{F119BF38-BE1A-4180-B056-1EDE5DCC1C8F}">
    <sortState xmlns:xlrd2="http://schemas.microsoft.com/office/spreadsheetml/2017/richdata2" ref="A2:F57">
      <sortCondition ref="B1"/>
    </sortState>
  </autoFilter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C7F4-BDB2-421E-9FF5-E59186751E7A}">
  <dimension ref="A1:R61"/>
  <sheetViews>
    <sheetView tabSelected="1" topLeftCell="G1" zoomScaleNormal="100" workbookViewId="0">
      <selection activeCell="V36" sqref="V36"/>
    </sheetView>
  </sheetViews>
  <sheetFormatPr defaultRowHeight="15" x14ac:dyDescent="0.25"/>
  <sheetData>
    <row r="1" spans="1:15" x14ac:dyDescent="0.25">
      <c r="A1" t="s">
        <v>11</v>
      </c>
      <c r="B1" t="s">
        <v>1368</v>
      </c>
      <c r="C1" t="s">
        <v>13</v>
      </c>
      <c r="D1" t="s">
        <v>14</v>
      </c>
      <c r="E1" t="s">
        <v>15</v>
      </c>
      <c r="F1" t="s">
        <v>16</v>
      </c>
      <c r="J1" t="s">
        <v>11</v>
      </c>
      <c r="K1" t="s">
        <v>1367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25">
      <c r="A2" t="s">
        <v>1320</v>
      </c>
      <c r="B2">
        <v>0</v>
      </c>
      <c r="C2">
        <v>90</v>
      </c>
      <c r="D2">
        <v>244794816.18138799</v>
      </c>
      <c r="E2">
        <f>C2</f>
        <v>90</v>
      </c>
      <c r="F2">
        <v>0</v>
      </c>
      <c r="J2" t="s">
        <v>1320</v>
      </c>
      <c r="K2">
        <v>0</v>
      </c>
      <c r="L2">
        <v>90</v>
      </c>
      <c r="M2">
        <v>90</v>
      </c>
      <c r="N2">
        <v>49500000</v>
      </c>
      <c r="O2">
        <v>0</v>
      </c>
    </row>
    <row r="3" spans="1:15" x14ac:dyDescent="0.25">
      <c r="A3" t="s">
        <v>1323</v>
      </c>
      <c r="B3">
        <v>0</v>
      </c>
      <c r="C3">
        <v>240</v>
      </c>
      <c r="D3">
        <v>277243352.47792298</v>
      </c>
      <c r="E3">
        <f>E2+C3</f>
        <v>330</v>
      </c>
      <c r="F3">
        <v>0</v>
      </c>
      <c r="J3" t="s">
        <v>1323</v>
      </c>
      <c r="K3">
        <v>0</v>
      </c>
      <c r="L3">
        <v>240</v>
      </c>
      <c r="M3">
        <v>330</v>
      </c>
      <c r="N3">
        <v>24117300</v>
      </c>
      <c r="O3">
        <v>0</v>
      </c>
    </row>
    <row r="4" spans="1:15" x14ac:dyDescent="0.25">
      <c r="A4" t="s">
        <v>1333</v>
      </c>
      <c r="B4">
        <v>0</v>
      </c>
      <c r="C4">
        <v>30</v>
      </c>
      <c r="D4">
        <v>81627697.292960405</v>
      </c>
      <c r="E4">
        <f t="shared" ref="E4:E54" si="0">E3+C4</f>
        <v>360</v>
      </c>
      <c r="F4">
        <v>0</v>
      </c>
      <c r="J4" t="s">
        <v>1333</v>
      </c>
      <c r="K4">
        <v>0</v>
      </c>
      <c r="L4">
        <v>30</v>
      </c>
      <c r="M4">
        <v>360</v>
      </c>
      <c r="N4">
        <v>16500000</v>
      </c>
      <c r="O4">
        <v>0</v>
      </c>
    </row>
    <row r="5" spans="1:15" x14ac:dyDescent="0.25">
      <c r="A5" t="s">
        <v>1338</v>
      </c>
      <c r="B5">
        <v>0</v>
      </c>
      <c r="C5">
        <v>180</v>
      </c>
      <c r="D5">
        <v>489870020.47619498</v>
      </c>
      <c r="E5">
        <f t="shared" si="0"/>
        <v>540</v>
      </c>
      <c r="F5">
        <v>317188084.219733</v>
      </c>
      <c r="J5" t="s">
        <v>1338</v>
      </c>
      <c r="K5">
        <v>0</v>
      </c>
      <c r="L5">
        <v>180</v>
      </c>
      <c r="M5">
        <v>540</v>
      </c>
      <c r="N5">
        <v>99000000</v>
      </c>
      <c r="O5">
        <v>0</v>
      </c>
    </row>
    <row r="6" spans="1:15" x14ac:dyDescent="0.25">
      <c r="A6" t="s">
        <v>902</v>
      </c>
      <c r="B6">
        <v>0</v>
      </c>
      <c r="C6">
        <v>1000</v>
      </c>
      <c r="D6">
        <v>34221270.0542119</v>
      </c>
      <c r="E6">
        <f t="shared" si="0"/>
        <v>1540</v>
      </c>
      <c r="F6">
        <v>0</v>
      </c>
      <c r="J6" t="s">
        <v>902</v>
      </c>
      <c r="K6">
        <v>0</v>
      </c>
      <c r="L6">
        <v>1000</v>
      </c>
      <c r="M6">
        <v>1540</v>
      </c>
      <c r="N6">
        <v>27647000</v>
      </c>
      <c r="O6">
        <v>0</v>
      </c>
    </row>
    <row r="7" spans="1:15" x14ac:dyDescent="0.25">
      <c r="A7" t="s">
        <v>1344</v>
      </c>
      <c r="B7">
        <v>0</v>
      </c>
      <c r="C7">
        <v>1000</v>
      </c>
      <c r="D7">
        <v>34247540.083221301</v>
      </c>
      <c r="E7">
        <f t="shared" si="0"/>
        <v>2540</v>
      </c>
      <c r="F7">
        <v>0</v>
      </c>
      <c r="J7" t="s">
        <v>1344</v>
      </c>
      <c r="K7">
        <v>0</v>
      </c>
      <c r="L7">
        <v>1000</v>
      </c>
      <c r="M7">
        <v>2540</v>
      </c>
      <c r="N7">
        <v>27647000</v>
      </c>
      <c r="O7">
        <v>0</v>
      </c>
    </row>
    <row r="8" spans="1:15" x14ac:dyDescent="0.25">
      <c r="A8" t="s">
        <v>1345</v>
      </c>
      <c r="B8">
        <v>0</v>
      </c>
      <c r="C8">
        <v>400</v>
      </c>
      <c r="D8">
        <v>124597290.98014601</v>
      </c>
      <c r="E8">
        <f t="shared" si="0"/>
        <v>2940</v>
      </c>
      <c r="F8">
        <v>0</v>
      </c>
      <c r="J8" t="s">
        <v>1345</v>
      </c>
      <c r="K8">
        <v>0</v>
      </c>
      <c r="L8">
        <v>400</v>
      </c>
      <c r="M8">
        <v>2940</v>
      </c>
      <c r="N8">
        <v>44466520</v>
      </c>
      <c r="O8">
        <v>0</v>
      </c>
    </row>
    <row r="9" spans="1:15" x14ac:dyDescent="0.25">
      <c r="A9" t="s">
        <v>1346</v>
      </c>
      <c r="B9">
        <v>0</v>
      </c>
      <c r="C9">
        <v>180</v>
      </c>
      <c r="D9">
        <v>488732710.01993001</v>
      </c>
      <c r="E9">
        <f t="shared" si="0"/>
        <v>3120</v>
      </c>
      <c r="F9">
        <v>0</v>
      </c>
      <c r="J9" t="s">
        <v>1346</v>
      </c>
      <c r="K9">
        <v>0</v>
      </c>
      <c r="L9">
        <v>180</v>
      </c>
      <c r="M9">
        <v>3120</v>
      </c>
      <c r="N9">
        <v>99000000</v>
      </c>
      <c r="O9">
        <v>0</v>
      </c>
    </row>
    <row r="10" spans="1:15" x14ac:dyDescent="0.25">
      <c r="A10" t="s">
        <v>1347</v>
      </c>
      <c r="B10">
        <v>0</v>
      </c>
      <c r="C10">
        <v>180</v>
      </c>
      <c r="D10">
        <v>488842947.27000397</v>
      </c>
      <c r="E10">
        <f t="shared" si="0"/>
        <v>3300</v>
      </c>
      <c r="F10">
        <v>0</v>
      </c>
      <c r="J10" t="s">
        <v>1347</v>
      </c>
      <c r="K10">
        <v>0</v>
      </c>
      <c r="L10">
        <v>180</v>
      </c>
      <c r="M10">
        <v>3300</v>
      </c>
      <c r="N10">
        <v>99000000</v>
      </c>
      <c r="O10">
        <v>0</v>
      </c>
    </row>
    <row r="11" spans="1:15" x14ac:dyDescent="0.25">
      <c r="A11" t="s">
        <v>1348</v>
      </c>
      <c r="B11">
        <v>0</v>
      </c>
      <c r="C11">
        <v>180</v>
      </c>
      <c r="D11">
        <v>488917804.06404102</v>
      </c>
      <c r="E11">
        <f t="shared" si="0"/>
        <v>3480</v>
      </c>
      <c r="F11">
        <v>0</v>
      </c>
      <c r="J11" t="s">
        <v>1348</v>
      </c>
      <c r="K11">
        <v>0</v>
      </c>
      <c r="L11">
        <v>180</v>
      </c>
      <c r="M11">
        <v>3480</v>
      </c>
      <c r="N11">
        <v>99000000</v>
      </c>
      <c r="O11">
        <v>0</v>
      </c>
    </row>
    <row r="12" spans="1:15" x14ac:dyDescent="0.25">
      <c r="A12" t="s">
        <v>1349</v>
      </c>
      <c r="B12">
        <v>0</v>
      </c>
      <c r="C12">
        <v>180</v>
      </c>
      <c r="D12">
        <v>488994309.47370398</v>
      </c>
      <c r="E12">
        <f t="shared" si="0"/>
        <v>3660</v>
      </c>
      <c r="F12">
        <v>0</v>
      </c>
      <c r="J12" t="s">
        <v>1349</v>
      </c>
      <c r="K12">
        <v>0</v>
      </c>
      <c r="L12">
        <v>180</v>
      </c>
      <c r="M12">
        <v>3660</v>
      </c>
      <c r="N12">
        <v>99000000</v>
      </c>
      <c r="O12">
        <v>0</v>
      </c>
    </row>
    <row r="13" spans="1:15" x14ac:dyDescent="0.25">
      <c r="A13" t="s">
        <v>1350</v>
      </c>
      <c r="B13">
        <v>0</v>
      </c>
      <c r="C13">
        <v>180</v>
      </c>
      <c r="D13">
        <v>489147504.90745902</v>
      </c>
      <c r="E13">
        <f t="shared" si="0"/>
        <v>3840</v>
      </c>
      <c r="F13">
        <v>0</v>
      </c>
      <c r="J13" t="s">
        <v>1350</v>
      </c>
      <c r="K13">
        <v>0</v>
      </c>
      <c r="L13">
        <v>180</v>
      </c>
      <c r="M13">
        <v>3840</v>
      </c>
      <c r="N13">
        <v>99000000</v>
      </c>
      <c r="O13">
        <v>0</v>
      </c>
    </row>
    <row r="14" spans="1:15" x14ac:dyDescent="0.25">
      <c r="A14" t="s">
        <v>1351</v>
      </c>
      <c r="B14">
        <v>0</v>
      </c>
      <c r="C14">
        <v>180</v>
      </c>
      <c r="D14">
        <v>489223042.56718701</v>
      </c>
      <c r="E14">
        <f t="shared" si="0"/>
        <v>4020</v>
      </c>
      <c r="F14">
        <v>0</v>
      </c>
      <c r="J14" t="s">
        <v>1351</v>
      </c>
      <c r="K14">
        <v>0</v>
      </c>
      <c r="L14">
        <v>180</v>
      </c>
      <c r="M14">
        <v>4020</v>
      </c>
      <c r="N14">
        <v>99000000</v>
      </c>
      <c r="O14">
        <v>0</v>
      </c>
    </row>
    <row r="15" spans="1:15" x14ac:dyDescent="0.25">
      <c r="A15" t="s">
        <v>1352</v>
      </c>
      <c r="B15">
        <v>0</v>
      </c>
      <c r="C15">
        <v>180</v>
      </c>
      <c r="D15">
        <v>489297830.47810799</v>
      </c>
      <c r="E15">
        <f t="shared" si="0"/>
        <v>4200</v>
      </c>
      <c r="F15">
        <v>0</v>
      </c>
      <c r="J15" t="s">
        <v>1352</v>
      </c>
      <c r="K15">
        <v>0</v>
      </c>
      <c r="L15">
        <v>180</v>
      </c>
      <c r="M15">
        <v>4200</v>
      </c>
      <c r="N15">
        <v>99000000</v>
      </c>
      <c r="O15">
        <v>0</v>
      </c>
    </row>
    <row r="16" spans="1:15" x14ac:dyDescent="0.25">
      <c r="A16" t="s">
        <v>1353</v>
      </c>
      <c r="B16">
        <v>0</v>
      </c>
      <c r="C16">
        <v>180</v>
      </c>
      <c r="D16">
        <v>489371876.08185202</v>
      </c>
      <c r="E16">
        <f t="shared" si="0"/>
        <v>4380</v>
      </c>
      <c r="F16">
        <v>0</v>
      </c>
      <c r="J16" t="s">
        <v>1353</v>
      </c>
      <c r="K16">
        <v>0</v>
      </c>
      <c r="L16">
        <v>180</v>
      </c>
      <c r="M16">
        <v>4380</v>
      </c>
      <c r="N16">
        <v>99000000</v>
      </c>
      <c r="O16">
        <v>0</v>
      </c>
    </row>
    <row r="17" spans="1:15" x14ac:dyDescent="0.25">
      <c r="A17" t="s">
        <v>1354</v>
      </c>
      <c r="B17">
        <v>0</v>
      </c>
      <c r="C17">
        <v>240</v>
      </c>
      <c r="D17">
        <v>652544830.43176603</v>
      </c>
      <c r="E17">
        <f t="shared" si="0"/>
        <v>4620</v>
      </c>
      <c r="F17">
        <v>0</v>
      </c>
      <c r="J17" t="s">
        <v>1354</v>
      </c>
      <c r="K17">
        <v>0</v>
      </c>
      <c r="L17">
        <v>240</v>
      </c>
      <c r="M17">
        <v>4620</v>
      </c>
      <c r="N17">
        <v>132000000</v>
      </c>
      <c r="O17">
        <v>0</v>
      </c>
    </row>
    <row r="18" spans="1:15" x14ac:dyDescent="0.25">
      <c r="A18" t="s">
        <v>1355</v>
      </c>
      <c r="B18">
        <v>0</v>
      </c>
      <c r="C18">
        <v>240</v>
      </c>
      <c r="D18">
        <v>652593582.32824695</v>
      </c>
      <c r="E18">
        <f t="shared" si="0"/>
        <v>4860</v>
      </c>
      <c r="F18">
        <v>0</v>
      </c>
      <c r="J18" t="s">
        <v>1355</v>
      </c>
      <c r="K18">
        <v>0</v>
      </c>
      <c r="L18">
        <v>240</v>
      </c>
      <c r="M18">
        <v>4860</v>
      </c>
      <c r="N18">
        <v>132000000</v>
      </c>
      <c r="O18">
        <v>0</v>
      </c>
    </row>
    <row r="19" spans="1:15" x14ac:dyDescent="0.25">
      <c r="A19" t="s">
        <v>1356</v>
      </c>
      <c r="B19">
        <v>0</v>
      </c>
      <c r="C19">
        <v>288</v>
      </c>
      <c r="D19">
        <v>330353336.26106399</v>
      </c>
      <c r="E19">
        <f t="shared" si="0"/>
        <v>5148</v>
      </c>
      <c r="F19">
        <v>0</v>
      </c>
      <c r="J19" t="s">
        <v>1356</v>
      </c>
      <c r="K19">
        <v>0</v>
      </c>
      <c r="L19">
        <v>288</v>
      </c>
      <c r="M19">
        <v>5148</v>
      </c>
      <c r="N19">
        <v>28940760</v>
      </c>
      <c r="O19">
        <v>0</v>
      </c>
    </row>
    <row r="20" spans="1:15" x14ac:dyDescent="0.25">
      <c r="A20" t="s">
        <v>1357</v>
      </c>
      <c r="B20">
        <v>0</v>
      </c>
      <c r="C20">
        <v>288</v>
      </c>
      <c r="D20">
        <v>330933189.91153097</v>
      </c>
      <c r="E20">
        <f t="shared" si="0"/>
        <v>5436</v>
      </c>
      <c r="F20">
        <v>0</v>
      </c>
      <c r="J20" t="s">
        <v>1357</v>
      </c>
      <c r="K20">
        <v>0</v>
      </c>
      <c r="L20">
        <v>288</v>
      </c>
      <c r="M20">
        <v>5436</v>
      </c>
      <c r="N20">
        <v>28940760</v>
      </c>
      <c r="O20">
        <v>0</v>
      </c>
    </row>
    <row r="21" spans="1:15" x14ac:dyDescent="0.25">
      <c r="A21" t="s">
        <v>1358</v>
      </c>
      <c r="B21">
        <v>0</v>
      </c>
      <c r="C21">
        <v>288</v>
      </c>
      <c r="D21">
        <v>331780619.892681</v>
      </c>
      <c r="E21">
        <f t="shared" si="0"/>
        <v>5724</v>
      </c>
      <c r="F21">
        <v>0</v>
      </c>
      <c r="J21" t="s">
        <v>1358</v>
      </c>
      <c r="K21">
        <v>0</v>
      </c>
      <c r="L21">
        <v>288</v>
      </c>
      <c r="M21">
        <v>5724</v>
      </c>
      <c r="N21">
        <v>28940760</v>
      </c>
      <c r="O21">
        <v>0</v>
      </c>
    </row>
    <row r="22" spans="1:15" x14ac:dyDescent="0.25">
      <c r="A22" t="s">
        <v>1359</v>
      </c>
      <c r="B22">
        <v>0</v>
      </c>
      <c r="C22">
        <v>288</v>
      </c>
      <c r="D22">
        <v>332239909.27154601</v>
      </c>
      <c r="E22">
        <f t="shared" si="0"/>
        <v>6012</v>
      </c>
      <c r="F22">
        <v>0</v>
      </c>
      <c r="J22" t="s">
        <v>1359</v>
      </c>
      <c r="K22">
        <v>0</v>
      </c>
      <c r="L22">
        <v>288</v>
      </c>
      <c r="M22">
        <v>6012</v>
      </c>
      <c r="N22">
        <v>28940760</v>
      </c>
      <c r="O22">
        <v>0</v>
      </c>
    </row>
    <row r="23" spans="1:15" x14ac:dyDescent="0.25">
      <c r="A23" t="s">
        <v>1361</v>
      </c>
      <c r="B23">
        <v>0</v>
      </c>
      <c r="C23">
        <v>500</v>
      </c>
      <c r="D23">
        <v>54401327.924355499</v>
      </c>
      <c r="E23">
        <f t="shared" si="0"/>
        <v>6512</v>
      </c>
      <c r="F23">
        <v>0</v>
      </c>
      <c r="J23" t="s">
        <v>1361</v>
      </c>
      <c r="K23">
        <v>0</v>
      </c>
      <c r="L23">
        <v>500</v>
      </c>
      <c r="M23">
        <v>6512</v>
      </c>
      <c r="N23">
        <v>1140000</v>
      </c>
      <c r="O23">
        <v>0</v>
      </c>
    </row>
    <row r="24" spans="1:15" x14ac:dyDescent="0.25">
      <c r="A24" t="s">
        <v>1362</v>
      </c>
      <c r="B24">
        <v>0</v>
      </c>
      <c r="C24">
        <v>500</v>
      </c>
      <c r="D24">
        <v>54401317.509694099</v>
      </c>
      <c r="E24">
        <f t="shared" si="0"/>
        <v>7012</v>
      </c>
      <c r="F24">
        <v>0</v>
      </c>
      <c r="J24" t="s">
        <v>1362</v>
      </c>
      <c r="K24">
        <v>0</v>
      </c>
      <c r="L24">
        <v>500</v>
      </c>
      <c r="M24">
        <v>7012</v>
      </c>
      <c r="N24">
        <v>1140000</v>
      </c>
      <c r="O24">
        <v>0</v>
      </c>
    </row>
    <row r="25" spans="1:15" x14ac:dyDescent="0.25">
      <c r="A25" t="s">
        <v>1363</v>
      </c>
      <c r="B25">
        <v>0</v>
      </c>
      <c r="C25">
        <v>500</v>
      </c>
      <c r="D25">
        <v>54400984.238746397</v>
      </c>
      <c r="E25">
        <f t="shared" si="0"/>
        <v>7512</v>
      </c>
      <c r="F25">
        <v>0</v>
      </c>
      <c r="J25" t="s">
        <v>1363</v>
      </c>
      <c r="K25">
        <v>0</v>
      </c>
      <c r="L25">
        <v>500</v>
      </c>
      <c r="M25">
        <v>7512</v>
      </c>
      <c r="N25">
        <v>1140000</v>
      </c>
      <c r="O25">
        <v>0</v>
      </c>
    </row>
    <row r="26" spans="1:15" x14ac:dyDescent="0.25">
      <c r="A26" t="s">
        <v>1364</v>
      </c>
      <c r="B26">
        <v>0</v>
      </c>
      <c r="C26">
        <v>500</v>
      </c>
      <c r="D26">
        <v>54398575.984581299</v>
      </c>
      <c r="E26">
        <f t="shared" si="0"/>
        <v>8012</v>
      </c>
      <c r="F26">
        <v>0</v>
      </c>
      <c r="J26" t="s">
        <v>1364</v>
      </c>
      <c r="K26">
        <v>0</v>
      </c>
      <c r="L26">
        <v>500</v>
      </c>
      <c r="M26">
        <v>8012</v>
      </c>
      <c r="N26">
        <v>1140000</v>
      </c>
      <c r="O26">
        <v>0</v>
      </c>
    </row>
    <row r="27" spans="1:15" x14ac:dyDescent="0.25">
      <c r="A27" t="s">
        <v>1336</v>
      </c>
      <c r="B27">
        <v>4986.7896702490198</v>
      </c>
      <c r="C27">
        <v>500</v>
      </c>
      <c r="D27">
        <v>1453079.0657345201</v>
      </c>
      <c r="E27">
        <f t="shared" si="0"/>
        <v>8512</v>
      </c>
      <c r="F27">
        <v>0</v>
      </c>
      <c r="J27" t="s">
        <v>813</v>
      </c>
      <c r="K27">
        <v>7724.9045681266698</v>
      </c>
      <c r="L27">
        <v>500</v>
      </c>
      <c r="M27">
        <v>8512</v>
      </c>
      <c r="N27">
        <v>3946473.9008590402</v>
      </c>
      <c r="O27">
        <v>0</v>
      </c>
    </row>
    <row r="28" spans="1:15" x14ac:dyDescent="0.25">
      <c r="A28" t="s">
        <v>1334</v>
      </c>
      <c r="B28">
        <v>5002.4113710888796</v>
      </c>
      <c r="C28">
        <v>500</v>
      </c>
      <c r="D28">
        <v>1445268.2153145999</v>
      </c>
      <c r="E28">
        <f t="shared" si="0"/>
        <v>9012</v>
      </c>
      <c r="F28">
        <v>0</v>
      </c>
      <c r="J28" t="s">
        <v>814</v>
      </c>
      <c r="K28">
        <v>7765.0321177080295</v>
      </c>
      <c r="L28">
        <v>500</v>
      </c>
      <c r="M28">
        <v>9012</v>
      </c>
      <c r="N28">
        <v>3946473.9008590402</v>
      </c>
      <c r="O28">
        <v>0</v>
      </c>
    </row>
    <row r="29" spans="1:15" x14ac:dyDescent="0.25">
      <c r="A29" t="s">
        <v>1335</v>
      </c>
      <c r="B29">
        <v>5004.6397394574597</v>
      </c>
      <c r="C29">
        <v>500</v>
      </c>
      <c r="D29">
        <v>1444154.0311302999</v>
      </c>
      <c r="E29">
        <f t="shared" si="0"/>
        <v>9512</v>
      </c>
      <c r="F29">
        <v>0</v>
      </c>
      <c r="J29" t="s">
        <v>1337</v>
      </c>
      <c r="K29">
        <v>7771.0290822388897</v>
      </c>
      <c r="L29">
        <v>500</v>
      </c>
      <c r="M29">
        <v>9512</v>
      </c>
      <c r="N29">
        <v>3946473.9008590402</v>
      </c>
      <c r="O29">
        <v>0</v>
      </c>
    </row>
    <row r="30" spans="1:15" x14ac:dyDescent="0.25">
      <c r="A30" t="s">
        <v>1332</v>
      </c>
      <c r="B30">
        <v>5004.7565672493802</v>
      </c>
      <c r="C30">
        <v>500</v>
      </c>
      <c r="D30">
        <v>1444095.6172343399</v>
      </c>
      <c r="E30">
        <f t="shared" si="0"/>
        <v>10012</v>
      </c>
      <c r="F30">
        <v>0</v>
      </c>
      <c r="J30" t="s">
        <v>1335</v>
      </c>
      <c r="K30">
        <v>7776.0866459462504</v>
      </c>
      <c r="L30">
        <v>500</v>
      </c>
      <c r="M30">
        <v>10012</v>
      </c>
      <c r="N30">
        <v>3946473.9008590402</v>
      </c>
      <c r="O30">
        <v>0</v>
      </c>
    </row>
    <row r="31" spans="1:15" x14ac:dyDescent="0.25">
      <c r="A31" t="s">
        <v>1337</v>
      </c>
      <c r="B31">
        <v>5005.0978169469399</v>
      </c>
      <c r="C31">
        <v>500</v>
      </c>
      <c r="D31">
        <v>1443924.99238557</v>
      </c>
      <c r="E31">
        <f t="shared" si="0"/>
        <v>10512</v>
      </c>
      <c r="F31">
        <v>0</v>
      </c>
      <c r="J31" t="s">
        <v>1336</v>
      </c>
      <c r="K31">
        <v>7778.1343878578</v>
      </c>
      <c r="L31">
        <v>500</v>
      </c>
      <c r="M31">
        <v>10512</v>
      </c>
      <c r="N31">
        <v>3946473.9008590402</v>
      </c>
      <c r="O31">
        <v>0</v>
      </c>
    </row>
    <row r="32" spans="1:15" x14ac:dyDescent="0.25">
      <c r="A32" t="s">
        <v>1331</v>
      </c>
      <c r="B32">
        <v>5016.3337149740701</v>
      </c>
      <c r="C32">
        <v>500</v>
      </c>
      <c r="D32">
        <v>1438307.0433720001</v>
      </c>
      <c r="E32">
        <f t="shared" si="0"/>
        <v>11012</v>
      </c>
      <c r="F32">
        <v>0</v>
      </c>
      <c r="J32" t="s">
        <v>1334</v>
      </c>
      <c r="K32">
        <v>7778.4598081988697</v>
      </c>
      <c r="L32">
        <v>500</v>
      </c>
      <c r="M32">
        <v>11012</v>
      </c>
      <c r="N32">
        <v>3946473.9008590402</v>
      </c>
      <c r="O32">
        <v>0</v>
      </c>
    </row>
    <row r="33" spans="1:15" x14ac:dyDescent="0.25">
      <c r="A33" t="s">
        <v>1329</v>
      </c>
      <c r="B33">
        <v>5019.0485615126199</v>
      </c>
      <c r="C33">
        <v>500</v>
      </c>
      <c r="D33">
        <v>1436949.6201027201</v>
      </c>
      <c r="E33">
        <f t="shared" si="0"/>
        <v>11512</v>
      </c>
      <c r="F33">
        <v>0</v>
      </c>
      <c r="J33" t="s">
        <v>1332</v>
      </c>
      <c r="K33">
        <v>7784.1949225639501</v>
      </c>
      <c r="L33">
        <v>500</v>
      </c>
      <c r="M33">
        <v>11512</v>
      </c>
      <c r="N33">
        <v>3946473.9008590402</v>
      </c>
      <c r="O33">
        <v>0</v>
      </c>
    </row>
    <row r="34" spans="1:15" x14ac:dyDescent="0.25">
      <c r="A34" t="s">
        <v>1330</v>
      </c>
      <c r="B34">
        <v>5020.4884305202904</v>
      </c>
      <c r="C34">
        <v>500</v>
      </c>
      <c r="D34">
        <v>1436229.6855988901</v>
      </c>
      <c r="E34">
        <f t="shared" si="0"/>
        <v>12012</v>
      </c>
      <c r="F34">
        <v>0</v>
      </c>
      <c r="J34" t="s">
        <v>1331</v>
      </c>
      <c r="K34">
        <v>7785.8272910058504</v>
      </c>
      <c r="L34">
        <v>500</v>
      </c>
      <c r="M34">
        <v>12012</v>
      </c>
      <c r="N34">
        <v>3946473.9008590402</v>
      </c>
      <c r="O34">
        <v>0</v>
      </c>
    </row>
    <row r="35" spans="1:15" x14ac:dyDescent="0.25">
      <c r="A35" t="s">
        <v>1325</v>
      </c>
      <c r="B35">
        <v>5039.3082572158801</v>
      </c>
      <c r="C35">
        <v>500</v>
      </c>
      <c r="D35">
        <v>1426819.77225109</v>
      </c>
      <c r="E35">
        <f t="shared" si="0"/>
        <v>12512</v>
      </c>
      <c r="F35">
        <v>0</v>
      </c>
      <c r="J35" t="s">
        <v>1329</v>
      </c>
      <c r="K35">
        <v>7797.3051179045597</v>
      </c>
      <c r="L35">
        <v>500</v>
      </c>
      <c r="M35">
        <v>12512</v>
      </c>
      <c r="N35">
        <v>3946473.9008590402</v>
      </c>
      <c r="O35">
        <v>0</v>
      </c>
    </row>
    <row r="36" spans="1:15" x14ac:dyDescent="0.25">
      <c r="A36" t="s">
        <v>1326</v>
      </c>
      <c r="B36">
        <v>5043.5314031042799</v>
      </c>
      <c r="C36">
        <v>500</v>
      </c>
      <c r="D36">
        <v>1424708.1993068899</v>
      </c>
      <c r="E36">
        <f t="shared" si="0"/>
        <v>13012</v>
      </c>
      <c r="F36">
        <v>0</v>
      </c>
      <c r="J36" t="s">
        <v>1330</v>
      </c>
      <c r="K36">
        <v>7805.6910670852503</v>
      </c>
      <c r="L36">
        <v>500</v>
      </c>
      <c r="M36">
        <v>13012</v>
      </c>
      <c r="N36">
        <v>3946473.9008590402</v>
      </c>
      <c r="O36">
        <v>0</v>
      </c>
    </row>
    <row r="37" spans="1:15" x14ac:dyDescent="0.25">
      <c r="A37" t="s">
        <v>1327</v>
      </c>
      <c r="B37">
        <v>5048.57545314037</v>
      </c>
      <c r="C37">
        <v>500</v>
      </c>
      <c r="D37">
        <v>1422186.17428885</v>
      </c>
      <c r="E37">
        <f t="shared" si="0"/>
        <v>13512</v>
      </c>
      <c r="F37">
        <v>0</v>
      </c>
      <c r="J37" t="s">
        <v>1325</v>
      </c>
      <c r="K37">
        <v>7815.20487345322</v>
      </c>
      <c r="L37">
        <v>500</v>
      </c>
      <c r="M37">
        <v>13512</v>
      </c>
      <c r="N37">
        <v>3946473.9008590402</v>
      </c>
      <c r="O37">
        <v>0</v>
      </c>
    </row>
    <row r="38" spans="1:15" x14ac:dyDescent="0.25">
      <c r="A38" t="s">
        <v>1321</v>
      </c>
      <c r="B38">
        <v>5052.8487273791397</v>
      </c>
      <c r="C38">
        <v>500</v>
      </c>
      <c r="D38">
        <v>1420049.53716946</v>
      </c>
      <c r="E38">
        <f t="shared" si="0"/>
        <v>14012</v>
      </c>
      <c r="F38">
        <v>0</v>
      </c>
      <c r="J38" t="s">
        <v>1326</v>
      </c>
      <c r="K38">
        <v>7817.7183381116301</v>
      </c>
      <c r="L38">
        <v>500</v>
      </c>
      <c r="M38">
        <v>14012</v>
      </c>
      <c r="N38">
        <v>3946473.9008590402</v>
      </c>
      <c r="O38">
        <v>0</v>
      </c>
    </row>
    <row r="39" spans="1:15" x14ac:dyDescent="0.25">
      <c r="A39" t="s">
        <v>1328</v>
      </c>
      <c r="B39">
        <v>5053.89631174635</v>
      </c>
      <c r="C39">
        <v>500</v>
      </c>
      <c r="D39">
        <v>1419525.7449858601</v>
      </c>
      <c r="E39">
        <f t="shared" si="0"/>
        <v>14512</v>
      </c>
      <c r="F39">
        <v>0</v>
      </c>
      <c r="J39" t="s">
        <v>1327</v>
      </c>
      <c r="K39">
        <v>7821.9503796178296</v>
      </c>
      <c r="L39">
        <v>500</v>
      </c>
      <c r="M39">
        <v>14512</v>
      </c>
      <c r="N39">
        <v>3946473.9008590402</v>
      </c>
      <c r="O39">
        <v>0</v>
      </c>
    </row>
    <row r="40" spans="1:15" x14ac:dyDescent="0.25">
      <c r="A40" t="s">
        <v>1324</v>
      </c>
      <c r="B40">
        <v>5084.2131572807202</v>
      </c>
      <c r="C40">
        <v>500</v>
      </c>
      <c r="D40">
        <v>1404367.32221867</v>
      </c>
      <c r="E40">
        <f t="shared" si="0"/>
        <v>15012</v>
      </c>
      <c r="F40">
        <v>0</v>
      </c>
      <c r="J40" t="s">
        <v>1328</v>
      </c>
      <c r="K40">
        <v>7827.0903116910504</v>
      </c>
      <c r="L40">
        <v>500</v>
      </c>
      <c r="M40">
        <v>15012</v>
      </c>
      <c r="N40">
        <v>3946473.9008590402</v>
      </c>
      <c r="O40">
        <v>0</v>
      </c>
    </row>
    <row r="41" spans="1:15" x14ac:dyDescent="0.25">
      <c r="A41" t="s">
        <v>901</v>
      </c>
      <c r="B41">
        <v>5092.3171272586897</v>
      </c>
      <c r="C41">
        <v>1000</v>
      </c>
      <c r="D41">
        <v>2800630.6744593801</v>
      </c>
      <c r="E41">
        <f t="shared" si="0"/>
        <v>16012</v>
      </c>
      <c r="F41">
        <v>0</v>
      </c>
      <c r="J41" t="s">
        <v>1322</v>
      </c>
      <c r="K41">
        <v>7844.3126334213503</v>
      </c>
      <c r="L41">
        <v>500</v>
      </c>
      <c r="M41">
        <v>16012</v>
      </c>
      <c r="N41">
        <v>3946473.9008590402</v>
      </c>
      <c r="O41">
        <v>0</v>
      </c>
    </row>
    <row r="42" spans="1:15" x14ac:dyDescent="0.25">
      <c r="A42" t="s">
        <v>1342</v>
      </c>
      <c r="B42">
        <v>5097.5557627586804</v>
      </c>
      <c r="C42">
        <v>1000</v>
      </c>
      <c r="D42">
        <v>2795392.03895939</v>
      </c>
      <c r="E42">
        <f t="shared" si="0"/>
        <v>17012</v>
      </c>
      <c r="F42">
        <v>0</v>
      </c>
      <c r="J42" t="s">
        <v>1324</v>
      </c>
      <c r="K42">
        <v>7854.2420439700199</v>
      </c>
      <c r="L42">
        <v>500</v>
      </c>
      <c r="M42">
        <v>17012</v>
      </c>
      <c r="N42">
        <v>3946473.9008590402</v>
      </c>
      <c r="O42">
        <v>0</v>
      </c>
    </row>
    <row r="43" spans="1:15" x14ac:dyDescent="0.25">
      <c r="A43" t="s">
        <v>900</v>
      </c>
      <c r="B43">
        <v>5101.6648973362298</v>
      </c>
      <c r="C43">
        <v>1000</v>
      </c>
      <c r="D43">
        <v>2791282.90438184</v>
      </c>
      <c r="E43">
        <f t="shared" si="0"/>
        <v>18012</v>
      </c>
      <c r="F43">
        <v>0</v>
      </c>
      <c r="J43" t="s">
        <v>901</v>
      </c>
      <c r="K43">
        <v>7879.19559454921</v>
      </c>
      <c r="L43">
        <v>1000</v>
      </c>
      <c r="M43">
        <v>18012</v>
      </c>
      <c r="N43">
        <v>7892947.8017180804</v>
      </c>
      <c r="O43">
        <v>0</v>
      </c>
    </row>
    <row r="44" spans="1:15" x14ac:dyDescent="0.25">
      <c r="A44" t="s">
        <v>1341</v>
      </c>
      <c r="B44">
        <v>5104.7879680256201</v>
      </c>
      <c r="C44">
        <v>1000</v>
      </c>
      <c r="D44">
        <v>2788159.8336924501</v>
      </c>
      <c r="E44">
        <f t="shared" si="0"/>
        <v>19012</v>
      </c>
      <c r="F44">
        <v>0</v>
      </c>
      <c r="J44" t="s">
        <v>899</v>
      </c>
      <c r="K44">
        <v>7885.2994601993396</v>
      </c>
      <c r="L44">
        <v>1000</v>
      </c>
      <c r="M44">
        <v>19012</v>
      </c>
      <c r="N44">
        <v>7892947.8017180804</v>
      </c>
      <c r="O44">
        <v>0</v>
      </c>
    </row>
    <row r="45" spans="1:15" x14ac:dyDescent="0.25">
      <c r="A45" t="s">
        <v>899</v>
      </c>
      <c r="B45">
        <v>5107.1744070003397</v>
      </c>
      <c r="C45">
        <v>1000</v>
      </c>
      <c r="D45">
        <v>2785773.3947177301</v>
      </c>
      <c r="E45">
        <f t="shared" si="0"/>
        <v>20012</v>
      </c>
      <c r="F45">
        <v>0</v>
      </c>
      <c r="J45" t="s">
        <v>900</v>
      </c>
      <c r="K45">
        <v>7885.6541183009303</v>
      </c>
      <c r="L45">
        <v>1000</v>
      </c>
      <c r="M45">
        <v>20012</v>
      </c>
      <c r="N45">
        <v>7892947.8017180804</v>
      </c>
      <c r="O45">
        <v>0</v>
      </c>
    </row>
    <row r="46" spans="1:15" x14ac:dyDescent="0.25">
      <c r="A46" t="s">
        <v>1340</v>
      </c>
      <c r="B46">
        <v>5110.7809576466198</v>
      </c>
      <c r="C46">
        <v>1000</v>
      </c>
      <c r="D46">
        <v>2782166.8440714502</v>
      </c>
      <c r="E46">
        <f t="shared" si="0"/>
        <v>21012</v>
      </c>
      <c r="F46">
        <v>0</v>
      </c>
      <c r="J46" t="s">
        <v>1321</v>
      </c>
      <c r="K46">
        <v>7886.3738909916801</v>
      </c>
      <c r="L46">
        <v>500</v>
      </c>
      <c r="M46">
        <v>21012</v>
      </c>
      <c r="N46">
        <v>3946473.9008590402</v>
      </c>
      <c r="O46">
        <v>0</v>
      </c>
    </row>
    <row r="47" spans="1:15" x14ac:dyDescent="0.25">
      <c r="A47" t="s">
        <v>898</v>
      </c>
      <c r="B47">
        <v>5111.9658344708096</v>
      </c>
      <c r="C47">
        <v>1000</v>
      </c>
      <c r="D47">
        <v>2780981.9672472598</v>
      </c>
      <c r="E47">
        <f t="shared" si="0"/>
        <v>22012</v>
      </c>
      <c r="F47">
        <v>0</v>
      </c>
      <c r="J47" t="s">
        <v>1342</v>
      </c>
      <c r="K47">
        <v>7887.1231881711101</v>
      </c>
      <c r="L47">
        <v>1000</v>
      </c>
      <c r="M47">
        <v>22012</v>
      </c>
      <c r="N47">
        <v>7892947.8017180804</v>
      </c>
      <c r="O47">
        <v>0</v>
      </c>
    </row>
    <row r="48" spans="1:15" x14ac:dyDescent="0.25">
      <c r="A48" t="s">
        <v>1343</v>
      </c>
      <c r="B48">
        <v>5112.0640800347301</v>
      </c>
      <c r="C48">
        <v>1000</v>
      </c>
      <c r="D48">
        <v>2780883.7216833401</v>
      </c>
      <c r="E48">
        <f t="shared" si="0"/>
        <v>23012</v>
      </c>
      <c r="F48">
        <v>0</v>
      </c>
      <c r="J48" t="s">
        <v>1343</v>
      </c>
      <c r="K48">
        <v>7888.8996553284996</v>
      </c>
      <c r="L48">
        <v>1000</v>
      </c>
      <c r="M48">
        <v>23012</v>
      </c>
      <c r="N48">
        <v>7892947.8017180804</v>
      </c>
      <c r="O48">
        <v>0</v>
      </c>
    </row>
    <row r="49" spans="1:18" x14ac:dyDescent="0.25">
      <c r="A49" t="s">
        <v>1339</v>
      </c>
      <c r="B49">
        <v>5113.1330842774496</v>
      </c>
      <c r="C49">
        <v>1000</v>
      </c>
      <c r="D49">
        <v>2779814.7174406201</v>
      </c>
      <c r="E49">
        <f t="shared" si="0"/>
        <v>24012</v>
      </c>
      <c r="F49">
        <v>0</v>
      </c>
      <c r="J49" t="s">
        <v>1340</v>
      </c>
      <c r="K49">
        <v>7891.1531062815702</v>
      </c>
      <c r="L49">
        <v>1000</v>
      </c>
      <c r="M49">
        <v>24012</v>
      </c>
      <c r="N49">
        <v>7892947.8017180804</v>
      </c>
      <c r="O49">
        <v>0</v>
      </c>
    </row>
    <row r="50" spans="1:18" x14ac:dyDescent="0.25">
      <c r="A50" t="s">
        <v>1322</v>
      </c>
      <c r="B50">
        <v>5118.9885800106404</v>
      </c>
      <c r="C50">
        <v>500</v>
      </c>
      <c r="D50">
        <v>1386979.61085371</v>
      </c>
      <c r="E50">
        <f t="shared" si="0"/>
        <v>24512</v>
      </c>
      <c r="F50">
        <v>0</v>
      </c>
      <c r="J50" t="s">
        <v>1341</v>
      </c>
      <c r="K50">
        <v>7892.5323195417304</v>
      </c>
      <c r="L50">
        <v>1000</v>
      </c>
      <c r="M50">
        <v>24512</v>
      </c>
      <c r="N50">
        <v>7892947.8017180804</v>
      </c>
      <c r="O50">
        <v>0</v>
      </c>
    </row>
    <row r="51" spans="1:18" x14ac:dyDescent="0.25">
      <c r="A51" t="s">
        <v>897</v>
      </c>
      <c r="B51">
        <v>5160.4593007616804</v>
      </c>
      <c r="C51">
        <v>1000</v>
      </c>
      <c r="D51">
        <v>2732488.5009563901</v>
      </c>
      <c r="E51">
        <f t="shared" si="0"/>
        <v>25512</v>
      </c>
      <c r="F51">
        <v>0</v>
      </c>
      <c r="J51" t="s">
        <v>1365</v>
      </c>
      <c r="K51">
        <v>7892.94780171808</v>
      </c>
      <c r="L51">
        <v>1000</v>
      </c>
      <c r="M51">
        <v>25512</v>
      </c>
      <c r="N51">
        <v>7892947.8017180804</v>
      </c>
      <c r="O51">
        <v>0</v>
      </c>
    </row>
    <row r="52" spans="1:18" x14ac:dyDescent="0.25">
      <c r="A52" t="s">
        <v>813</v>
      </c>
      <c r="B52">
        <v>34888.329270794799</v>
      </c>
      <c r="C52">
        <v>500</v>
      </c>
      <c r="D52">
        <v>1467073.58596933</v>
      </c>
      <c r="E52">
        <f t="shared" si="0"/>
        <v>26012</v>
      </c>
      <c r="F52">
        <v>14964764.3205077</v>
      </c>
      <c r="J52" t="s">
        <v>896</v>
      </c>
      <c r="K52">
        <v>7893.0424029037904</v>
      </c>
      <c r="L52">
        <v>1000</v>
      </c>
      <c r="M52">
        <v>26012</v>
      </c>
      <c r="N52">
        <v>7892947.8017180804</v>
      </c>
      <c r="O52">
        <v>0</v>
      </c>
      <c r="R52" t="s">
        <v>1231</v>
      </c>
    </row>
    <row r="53" spans="1:18" x14ac:dyDescent="0.25">
      <c r="A53" t="s">
        <v>814</v>
      </c>
      <c r="B53">
        <v>34901.4160480188</v>
      </c>
      <c r="C53">
        <v>500</v>
      </c>
      <c r="D53">
        <v>1460530.19735733</v>
      </c>
      <c r="E53">
        <f t="shared" si="0"/>
        <v>26512</v>
      </c>
      <c r="F53">
        <v>14964764.3205077</v>
      </c>
      <c r="J53" t="s">
        <v>898</v>
      </c>
      <c r="K53">
        <v>7898.2301907109304</v>
      </c>
      <c r="L53">
        <v>1000</v>
      </c>
      <c r="M53">
        <v>26512</v>
      </c>
      <c r="N53">
        <v>7892947.8017180804</v>
      </c>
      <c r="O53">
        <v>0</v>
      </c>
      <c r="R53" t="s">
        <v>1318</v>
      </c>
    </row>
    <row r="54" spans="1:18" x14ac:dyDescent="0.25">
      <c r="A54" t="s">
        <v>1360</v>
      </c>
      <c r="B54">
        <v>59006.994876452998</v>
      </c>
      <c r="C54">
        <v>1</v>
      </c>
      <c r="D54">
        <v>2669.00512354698</v>
      </c>
      <c r="E54">
        <f t="shared" si="0"/>
        <v>26513</v>
      </c>
      <c r="F54">
        <v>0</v>
      </c>
      <c r="J54" t="s">
        <v>1339</v>
      </c>
      <c r="K54">
        <v>7914.2447706483199</v>
      </c>
      <c r="L54">
        <v>1000</v>
      </c>
      <c r="M54">
        <v>26513</v>
      </c>
      <c r="N54">
        <v>7892947.8017180804</v>
      </c>
      <c r="O54">
        <v>0</v>
      </c>
      <c r="R54" t="s">
        <v>1319</v>
      </c>
    </row>
    <row r="55" spans="1:18" x14ac:dyDescent="0.25">
      <c r="G55" t="s">
        <v>1231</v>
      </c>
      <c r="J55" t="s">
        <v>897</v>
      </c>
      <c r="K55">
        <v>7927.1266918588099</v>
      </c>
      <c r="L55">
        <v>1000</v>
      </c>
      <c r="M55">
        <v>-34178.890140734598</v>
      </c>
      <c r="N55">
        <v>7892947.8017180804</v>
      </c>
      <c r="O55">
        <v>0</v>
      </c>
      <c r="R55" t="s">
        <v>1235</v>
      </c>
    </row>
    <row r="56" spans="1:18" x14ac:dyDescent="0.25">
      <c r="G56" t="s">
        <v>1317</v>
      </c>
      <c r="J56" t="s">
        <v>1366</v>
      </c>
      <c r="K56">
        <v>7952.5129961941202</v>
      </c>
      <c r="L56">
        <v>1000</v>
      </c>
      <c r="M56">
        <v>-59565.194476045603</v>
      </c>
      <c r="N56">
        <v>7892947.8017180804</v>
      </c>
      <c r="O56">
        <v>0</v>
      </c>
      <c r="R56" t="s">
        <v>1236</v>
      </c>
    </row>
    <row r="57" spans="1:18" x14ac:dyDescent="0.25">
      <c r="G57" t="s">
        <v>1293</v>
      </c>
      <c r="J57" t="s">
        <v>1360</v>
      </c>
      <c r="K57">
        <v>61676</v>
      </c>
      <c r="L57">
        <v>1</v>
      </c>
      <c r="M57">
        <v>0</v>
      </c>
      <c r="N57">
        <v>61676</v>
      </c>
      <c r="O57">
        <v>0</v>
      </c>
      <c r="R57" t="s">
        <v>1237</v>
      </c>
    </row>
    <row r="58" spans="1:18" x14ac:dyDescent="0.25">
      <c r="G58" t="s">
        <v>1294</v>
      </c>
      <c r="R58" t="s">
        <v>780</v>
      </c>
    </row>
    <row r="59" spans="1:18" x14ac:dyDescent="0.25">
      <c r="G59" t="s">
        <v>1236</v>
      </c>
    </row>
    <row r="60" spans="1:18" x14ac:dyDescent="0.25">
      <c r="G60" t="s">
        <v>1237</v>
      </c>
    </row>
    <row r="61" spans="1:18" x14ac:dyDescent="0.25">
      <c r="G61" t="s">
        <v>780</v>
      </c>
    </row>
  </sheetData>
  <autoFilter ref="A1:F1" xr:uid="{B8D1C7F4-BDB2-421E-9FF5-E59186751E7A}">
    <sortState xmlns:xlrd2="http://schemas.microsoft.com/office/spreadsheetml/2017/richdata2" ref="A2:F54">
      <sortCondition ref="B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ECDB-42FE-48EF-9D51-B93C7A25E9F0}">
  <dimension ref="A18:C29"/>
  <sheetViews>
    <sheetView zoomScale="115" zoomScaleNormal="115" workbookViewId="0">
      <selection activeCell="B22" sqref="B22"/>
    </sheetView>
  </sheetViews>
  <sheetFormatPr defaultRowHeight="15" x14ac:dyDescent="0.25"/>
  <cols>
    <col min="1" max="1" width="24.140625" customWidth="1"/>
    <col min="2" max="2" width="12.28515625" bestFit="1" customWidth="1"/>
  </cols>
  <sheetData>
    <row r="18" spans="1:3" x14ac:dyDescent="0.25">
      <c r="B18" t="s">
        <v>80</v>
      </c>
    </row>
    <row r="19" spans="1:3" x14ac:dyDescent="0.25">
      <c r="A19" t="s">
        <v>78</v>
      </c>
      <c r="B19">
        <v>31738</v>
      </c>
      <c r="C19" t="s">
        <v>79</v>
      </c>
    </row>
    <row r="20" spans="1:3" x14ac:dyDescent="0.25">
      <c r="A20" t="s">
        <v>86</v>
      </c>
      <c r="B20">
        <f>B19*0.03</f>
        <v>952.14</v>
      </c>
      <c r="C20" t="s">
        <v>79</v>
      </c>
    </row>
    <row r="21" spans="1:3" x14ac:dyDescent="0.25">
      <c r="A21" t="s">
        <v>81</v>
      </c>
      <c r="B21">
        <v>3500</v>
      </c>
      <c r="C21" t="s">
        <v>77</v>
      </c>
    </row>
    <row r="22" spans="1:3" x14ac:dyDescent="0.25">
      <c r="B22">
        <f>B21/B20</f>
        <v>3.6759300102926042</v>
      </c>
      <c r="C22" t="s">
        <v>87</v>
      </c>
    </row>
    <row r="25" spans="1:3" x14ac:dyDescent="0.25">
      <c r="A25" t="s">
        <v>84</v>
      </c>
      <c r="B25">
        <v>21215</v>
      </c>
      <c r="C25" t="s">
        <v>88</v>
      </c>
    </row>
    <row r="26" spans="1:3" x14ac:dyDescent="0.25">
      <c r="A26" t="s">
        <v>1</v>
      </c>
      <c r="B26">
        <v>19785</v>
      </c>
      <c r="C26" t="s">
        <v>85</v>
      </c>
    </row>
    <row r="28" spans="1:3" x14ac:dyDescent="0.25">
      <c r="A28" t="s">
        <v>82</v>
      </c>
      <c r="B28" s="3">
        <f>B21*B26</f>
        <v>69247500</v>
      </c>
    </row>
    <row r="29" spans="1:3" x14ac:dyDescent="0.25">
      <c r="A29" t="s">
        <v>83</v>
      </c>
      <c r="B29" s="3">
        <f>B25*B20</f>
        <v>20199650.100000001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1E240-C18B-4780-B2FC-2A24C5B131C5}">
  <dimension ref="A1:AB52"/>
  <sheetViews>
    <sheetView topLeftCell="E1" zoomScaleNormal="100" workbookViewId="0">
      <selection activeCell="AC9" sqref="AC9"/>
    </sheetView>
  </sheetViews>
  <sheetFormatPr defaultRowHeight="15" x14ac:dyDescent="0.25"/>
  <cols>
    <col min="2" max="2" width="24" customWidth="1"/>
    <col min="5" max="5" width="14.42578125" customWidth="1"/>
    <col min="6" max="6" width="15" customWidth="1"/>
    <col min="7" max="7" width="14.140625" customWidth="1"/>
    <col min="9" max="9" width="12" bestFit="1" customWidth="1"/>
    <col min="16" max="16" width="20.7109375" customWidth="1"/>
    <col min="24" max="24" width="13" customWidth="1"/>
  </cols>
  <sheetData>
    <row r="1" spans="1:2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K1" t="s">
        <v>66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X1" t="s">
        <v>66</v>
      </c>
    </row>
    <row r="2" spans="1:28" x14ac:dyDescent="0.25">
      <c r="A2">
        <f>D2</f>
        <v>210</v>
      </c>
      <c r="B2" t="s">
        <v>92</v>
      </c>
      <c r="C2">
        <v>0</v>
      </c>
      <c r="D2">
        <v>210</v>
      </c>
      <c r="E2">
        <v>487310730.93640399</v>
      </c>
      <c r="F2">
        <v>99000000</v>
      </c>
      <c r="G2">
        <v>0</v>
      </c>
      <c r="K2" t="s">
        <v>3</v>
      </c>
      <c r="L2" t="s">
        <v>4</v>
      </c>
      <c r="M2" t="s">
        <v>146</v>
      </c>
      <c r="O2">
        <f>R2</f>
        <v>160</v>
      </c>
      <c r="P2" t="s">
        <v>17</v>
      </c>
      <c r="Q2">
        <v>0</v>
      </c>
      <c r="R2">
        <v>160</v>
      </c>
      <c r="S2">
        <v>14200414.113259099</v>
      </c>
      <c r="T2">
        <v>570000</v>
      </c>
      <c r="U2">
        <v>0</v>
      </c>
      <c r="X2" t="s">
        <v>3</v>
      </c>
      <c r="Y2" t="s">
        <v>4</v>
      </c>
      <c r="Z2" t="s">
        <v>146</v>
      </c>
    </row>
    <row r="3" spans="1:28" x14ac:dyDescent="0.25">
      <c r="A3">
        <f>A2+D3</f>
        <v>250</v>
      </c>
      <c r="B3" t="s">
        <v>93</v>
      </c>
      <c r="C3">
        <v>0</v>
      </c>
      <c r="D3">
        <v>40</v>
      </c>
      <c r="E3">
        <v>125567916.319912</v>
      </c>
      <c r="F3">
        <v>29600000</v>
      </c>
      <c r="G3">
        <v>0</v>
      </c>
      <c r="K3" t="s">
        <v>5</v>
      </c>
      <c r="L3">
        <v>4126.0014630184696</v>
      </c>
      <c r="M3">
        <v>111647.784</v>
      </c>
      <c r="O3">
        <f>O2+R3</f>
        <v>448</v>
      </c>
      <c r="P3" t="s">
        <v>21</v>
      </c>
      <c r="Q3">
        <v>0</v>
      </c>
      <c r="R3">
        <v>288</v>
      </c>
      <c r="S3">
        <v>329242052.68680102</v>
      </c>
      <c r="T3">
        <v>28940760</v>
      </c>
      <c r="U3">
        <v>0</v>
      </c>
      <c r="X3" t="s">
        <v>5</v>
      </c>
      <c r="Y3">
        <v>2539.07782339598</v>
      </c>
      <c r="Z3">
        <v>102814.981</v>
      </c>
    </row>
    <row r="4" spans="1:28" x14ac:dyDescent="0.25">
      <c r="A4">
        <f>A3+D4</f>
        <v>300</v>
      </c>
      <c r="B4" t="s">
        <v>95</v>
      </c>
      <c r="C4">
        <v>0</v>
      </c>
      <c r="D4">
        <v>50</v>
      </c>
      <c r="E4">
        <v>156976065.922719</v>
      </c>
      <c r="F4">
        <v>37000000</v>
      </c>
      <c r="G4">
        <v>0</v>
      </c>
      <c r="K4" t="s">
        <v>6</v>
      </c>
      <c r="L4">
        <v>8252.0029260369502</v>
      </c>
      <c r="M4">
        <v>92936.875</v>
      </c>
      <c r="O4">
        <f t="shared" ref="O4:O50" si="0">O3+R4</f>
        <v>736</v>
      </c>
      <c r="P4" t="s">
        <v>22</v>
      </c>
      <c r="Q4">
        <v>0</v>
      </c>
      <c r="R4">
        <v>288</v>
      </c>
      <c r="S4">
        <v>329606635.45941103</v>
      </c>
      <c r="T4">
        <v>28940760</v>
      </c>
      <c r="U4">
        <v>0</v>
      </c>
      <c r="X4" t="s">
        <v>6</v>
      </c>
      <c r="Y4">
        <v>5078.15564679197</v>
      </c>
      <c r="Z4">
        <v>85584.349000000002</v>
      </c>
    </row>
    <row r="5" spans="1:28" x14ac:dyDescent="0.25">
      <c r="A5">
        <f t="shared" ref="A5:A52" si="1">A4+D5</f>
        <v>510</v>
      </c>
      <c r="B5" t="s">
        <v>96</v>
      </c>
      <c r="C5">
        <v>0</v>
      </c>
      <c r="D5">
        <v>210</v>
      </c>
      <c r="E5">
        <v>487380968.70485997</v>
      </c>
      <c r="F5">
        <v>99000000</v>
      </c>
      <c r="G5">
        <v>0</v>
      </c>
      <c r="K5" t="s">
        <v>7</v>
      </c>
      <c r="L5">
        <v>18725.698947545301</v>
      </c>
      <c r="M5">
        <v>69465.248000000007</v>
      </c>
      <c r="O5">
        <f t="shared" si="0"/>
        <v>1024</v>
      </c>
      <c r="P5" t="s">
        <v>23</v>
      </c>
      <c r="Q5">
        <v>0</v>
      </c>
      <c r="R5">
        <v>288</v>
      </c>
      <c r="S5">
        <v>329968999.74845499</v>
      </c>
      <c r="T5">
        <v>28940760</v>
      </c>
      <c r="U5">
        <v>0</v>
      </c>
      <c r="X5" t="s">
        <v>7</v>
      </c>
      <c r="Y5">
        <v>13964.928028677899</v>
      </c>
      <c r="Z5">
        <v>63969.635999999999</v>
      </c>
    </row>
    <row r="6" spans="1:28" x14ac:dyDescent="0.25">
      <c r="A6">
        <f t="shared" si="1"/>
        <v>560</v>
      </c>
      <c r="B6" t="s">
        <v>103</v>
      </c>
      <c r="C6">
        <v>0</v>
      </c>
      <c r="D6">
        <v>50</v>
      </c>
      <c r="E6">
        <v>156994011.053002</v>
      </c>
      <c r="F6">
        <v>37000000</v>
      </c>
      <c r="G6">
        <v>0</v>
      </c>
      <c r="K6" t="s">
        <v>8</v>
      </c>
      <c r="L6">
        <v>21582.1614988658</v>
      </c>
      <c r="M6">
        <v>46718.991000000002</v>
      </c>
      <c r="O6">
        <f t="shared" si="0"/>
        <v>1312</v>
      </c>
      <c r="P6" t="s">
        <v>24</v>
      </c>
      <c r="Q6">
        <v>0</v>
      </c>
      <c r="R6">
        <v>288</v>
      </c>
      <c r="S6">
        <v>330417690.295223</v>
      </c>
      <c r="T6">
        <v>28940760</v>
      </c>
      <c r="U6">
        <v>0</v>
      </c>
      <c r="X6" t="s">
        <v>8</v>
      </c>
      <c r="Y6">
        <v>15234.4669403759</v>
      </c>
      <c r="Z6">
        <v>43022.906000000003</v>
      </c>
    </row>
    <row r="7" spans="1:28" x14ac:dyDescent="0.25">
      <c r="A7">
        <f t="shared" si="1"/>
        <v>620</v>
      </c>
      <c r="B7" t="s">
        <v>104</v>
      </c>
      <c r="C7">
        <v>0</v>
      </c>
      <c r="D7">
        <v>60</v>
      </c>
      <c r="E7">
        <v>188415408.39385</v>
      </c>
      <c r="F7">
        <v>44400000</v>
      </c>
      <c r="G7">
        <v>0</v>
      </c>
      <c r="K7" t="s">
        <v>9</v>
      </c>
      <c r="L7">
        <v>28247.240785280301</v>
      </c>
      <c r="M7">
        <v>35802.94</v>
      </c>
      <c r="O7">
        <f t="shared" si="0"/>
        <v>1600</v>
      </c>
      <c r="P7" t="s">
        <v>25</v>
      </c>
      <c r="Q7">
        <v>0</v>
      </c>
      <c r="R7">
        <v>288</v>
      </c>
      <c r="S7">
        <v>330859454.86548197</v>
      </c>
      <c r="T7">
        <v>28940760</v>
      </c>
      <c r="U7">
        <v>0</v>
      </c>
      <c r="X7" t="s">
        <v>9</v>
      </c>
      <c r="Y7">
        <v>20312.6225871678</v>
      </c>
      <c r="Z7">
        <v>32970.457999999999</v>
      </c>
      <c r="AB7" t="s">
        <v>149</v>
      </c>
    </row>
    <row r="8" spans="1:28" x14ac:dyDescent="0.25">
      <c r="A8">
        <f t="shared" si="1"/>
        <v>830</v>
      </c>
      <c r="B8" t="s">
        <v>105</v>
      </c>
      <c r="C8">
        <v>0</v>
      </c>
      <c r="D8">
        <v>210</v>
      </c>
      <c r="E8">
        <v>487453971.78155398</v>
      </c>
      <c r="F8">
        <v>99000000</v>
      </c>
      <c r="G8">
        <v>0</v>
      </c>
      <c r="K8" t="s">
        <v>147</v>
      </c>
      <c r="L8">
        <v>30786.318608676302</v>
      </c>
      <c r="M8" s="2">
        <v>33293.025000000001</v>
      </c>
      <c r="O8">
        <f t="shared" si="0"/>
        <v>1610</v>
      </c>
      <c r="P8" t="s">
        <v>73</v>
      </c>
      <c r="Q8">
        <v>0</v>
      </c>
      <c r="R8">
        <v>10</v>
      </c>
      <c r="S8">
        <v>29771232.937050201</v>
      </c>
      <c r="T8">
        <v>7400000</v>
      </c>
      <c r="U8">
        <v>0</v>
      </c>
      <c r="X8" t="s">
        <v>147</v>
      </c>
      <c r="Y8">
        <v>21264.776770941298</v>
      </c>
      <c r="Z8">
        <v>30659.111000000001</v>
      </c>
      <c r="AB8" t="s">
        <v>150</v>
      </c>
    </row>
    <row r="9" spans="1:28" x14ac:dyDescent="0.25">
      <c r="A9">
        <f t="shared" si="1"/>
        <v>1070</v>
      </c>
      <c r="B9" t="s">
        <v>106</v>
      </c>
      <c r="C9">
        <v>0</v>
      </c>
      <c r="D9">
        <v>240</v>
      </c>
      <c r="E9">
        <v>277125637.85157901</v>
      </c>
      <c r="F9">
        <v>24117300</v>
      </c>
      <c r="G9">
        <v>0</v>
      </c>
      <c r="K9" t="s">
        <v>148</v>
      </c>
      <c r="L9">
        <v>31738.4727924498</v>
      </c>
      <c r="M9">
        <v>21647.195</v>
      </c>
      <c r="O9">
        <f t="shared" si="0"/>
        <v>1620</v>
      </c>
      <c r="P9" t="s">
        <v>26</v>
      </c>
      <c r="Q9">
        <v>0</v>
      </c>
      <c r="R9">
        <v>10</v>
      </c>
      <c r="S9">
        <v>29777733.546873499</v>
      </c>
      <c r="T9">
        <v>7400000</v>
      </c>
      <c r="U9">
        <v>0</v>
      </c>
      <c r="X9" t="s">
        <v>148</v>
      </c>
      <c r="Y9">
        <v>21264.776770941298</v>
      </c>
      <c r="Z9">
        <v>19934.617999999999</v>
      </c>
    </row>
    <row r="10" spans="1:28" x14ac:dyDescent="0.25">
      <c r="A10">
        <f t="shared" si="1"/>
        <v>1120</v>
      </c>
      <c r="B10" t="s">
        <v>107</v>
      </c>
      <c r="C10">
        <v>0</v>
      </c>
      <c r="D10">
        <v>50</v>
      </c>
      <c r="E10">
        <v>157032609.479936</v>
      </c>
      <c r="F10">
        <v>37000000</v>
      </c>
      <c r="G10">
        <v>0</v>
      </c>
      <c r="O10">
        <f t="shared" si="0"/>
        <v>1670</v>
      </c>
      <c r="P10" t="s">
        <v>27</v>
      </c>
      <c r="Q10">
        <v>0</v>
      </c>
      <c r="R10">
        <v>50</v>
      </c>
      <c r="S10">
        <v>148905403.90915099</v>
      </c>
      <c r="T10">
        <v>37000000</v>
      </c>
      <c r="U10">
        <v>0</v>
      </c>
    </row>
    <row r="11" spans="1:28" x14ac:dyDescent="0.25">
      <c r="A11">
        <f t="shared" si="1"/>
        <v>1160</v>
      </c>
      <c r="B11" t="s">
        <v>109</v>
      </c>
      <c r="C11">
        <v>0</v>
      </c>
      <c r="D11">
        <v>40</v>
      </c>
      <c r="E11">
        <v>125641935.304124</v>
      </c>
      <c r="F11">
        <v>29600000</v>
      </c>
      <c r="G11">
        <v>0</v>
      </c>
      <c r="O11">
        <f t="shared" si="0"/>
        <v>1720</v>
      </c>
      <c r="P11" t="s">
        <v>28</v>
      </c>
      <c r="Q11">
        <v>0</v>
      </c>
      <c r="R11">
        <v>50</v>
      </c>
      <c r="S11">
        <v>148923998.26943901</v>
      </c>
      <c r="T11">
        <v>37000000</v>
      </c>
      <c r="U11">
        <v>0</v>
      </c>
    </row>
    <row r="12" spans="1:28" x14ac:dyDescent="0.25">
      <c r="A12">
        <f t="shared" si="1"/>
        <v>1370</v>
      </c>
      <c r="B12" t="s">
        <v>110</v>
      </c>
      <c r="C12">
        <v>0</v>
      </c>
      <c r="D12">
        <v>210</v>
      </c>
      <c r="E12">
        <v>487528494.143884</v>
      </c>
      <c r="F12">
        <v>99000000</v>
      </c>
      <c r="G12">
        <v>0</v>
      </c>
      <c r="O12">
        <f t="shared" si="0"/>
        <v>1770</v>
      </c>
      <c r="P12" t="s">
        <v>29</v>
      </c>
      <c r="Q12">
        <v>0</v>
      </c>
      <c r="R12">
        <v>50</v>
      </c>
      <c r="S12">
        <v>148943445.30439201</v>
      </c>
      <c r="T12">
        <v>37000000</v>
      </c>
      <c r="U12">
        <v>0</v>
      </c>
    </row>
    <row r="13" spans="1:28" x14ac:dyDescent="0.25">
      <c r="A13">
        <f t="shared" si="1"/>
        <v>1410</v>
      </c>
      <c r="B13" t="s">
        <v>111</v>
      </c>
      <c r="C13">
        <v>0</v>
      </c>
      <c r="D13">
        <v>40</v>
      </c>
      <c r="E13">
        <v>125657780.763679</v>
      </c>
      <c r="F13">
        <v>29600000</v>
      </c>
      <c r="G13">
        <v>0</v>
      </c>
      <c r="O13">
        <f t="shared" si="0"/>
        <v>1820</v>
      </c>
      <c r="P13" t="s">
        <v>30</v>
      </c>
      <c r="Q13">
        <v>0</v>
      </c>
      <c r="R13">
        <v>50</v>
      </c>
      <c r="S13">
        <v>148963543.98977801</v>
      </c>
      <c r="T13">
        <v>37000000</v>
      </c>
      <c r="U13">
        <v>0</v>
      </c>
    </row>
    <row r="14" spans="1:28" x14ac:dyDescent="0.25">
      <c r="A14">
        <f t="shared" si="1"/>
        <v>1480</v>
      </c>
      <c r="B14" t="s">
        <v>112</v>
      </c>
      <c r="C14">
        <v>0</v>
      </c>
      <c r="D14">
        <v>70</v>
      </c>
      <c r="E14">
        <v>162521869.75731501</v>
      </c>
      <c r="F14">
        <v>33000000</v>
      </c>
      <c r="G14">
        <v>0</v>
      </c>
      <c r="O14">
        <f t="shared" si="0"/>
        <v>1870</v>
      </c>
      <c r="P14" t="s">
        <v>31</v>
      </c>
      <c r="Q14">
        <v>0</v>
      </c>
      <c r="R14">
        <v>50</v>
      </c>
      <c r="S14">
        <v>148983639.59571099</v>
      </c>
      <c r="T14">
        <v>37000000</v>
      </c>
      <c r="U14">
        <v>0</v>
      </c>
    </row>
    <row r="15" spans="1:28" x14ac:dyDescent="0.25">
      <c r="A15">
        <f t="shared" si="1"/>
        <v>1540</v>
      </c>
      <c r="B15" t="s">
        <v>113</v>
      </c>
      <c r="C15">
        <v>0</v>
      </c>
      <c r="D15">
        <v>60</v>
      </c>
      <c r="E15">
        <v>188510321.08515301</v>
      </c>
      <c r="F15">
        <v>44400000</v>
      </c>
      <c r="G15">
        <v>0</v>
      </c>
      <c r="O15">
        <f t="shared" si="0"/>
        <v>1920</v>
      </c>
      <c r="P15" t="s">
        <v>32</v>
      </c>
      <c r="Q15">
        <v>0</v>
      </c>
      <c r="R15">
        <v>50</v>
      </c>
      <c r="S15">
        <v>149003644.983569</v>
      </c>
      <c r="T15">
        <v>37000000</v>
      </c>
      <c r="U15">
        <v>0</v>
      </c>
    </row>
    <row r="16" spans="1:28" x14ac:dyDescent="0.25">
      <c r="A16">
        <f t="shared" si="1"/>
        <v>1750</v>
      </c>
      <c r="B16" t="s">
        <v>114</v>
      </c>
      <c r="C16">
        <v>0</v>
      </c>
      <c r="D16">
        <v>210</v>
      </c>
      <c r="E16">
        <v>487602539.74762797</v>
      </c>
      <c r="F16">
        <v>99000000</v>
      </c>
      <c r="G16">
        <v>0</v>
      </c>
      <c r="O16">
        <f t="shared" si="0"/>
        <v>1970</v>
      </c>
      <c r="P16" t="s">
        <v>33</v>
      </c>
      <c r="Q16">
        <v>0</v>
      </c>
      <c r="R16">
        <v>50</v>
      </c>
      <c r="S16">
        <v>149023550.84213501</v>
      </c>
      <c r="T16">
        <v>37000000</v>
      </c>
      <c r="U16">
        <v>0</v>
      </c>
    </row>
    <row r="17" spans="1:21" x14ac:dyDescent="0.25">
      <c r="A17">
        <f t="shared" si="1"/>
        <v>1990</v>
      </c>
      <c r="B17" t="s">
        <v>115</v>
      </c>
      <c r="C17">
        <v>0</v>
      </c>
      <c r="D17">
        <v>240</v>
      </c>
      <c r="E17">
        <v>277421425.77804601</v>
      </c>
      <c r="F17">
        <v>24117300</v>
      </c>
      <c r="G17">
        <v>0</v>
      </c>
      <c r="O17">
        <f t="shared" si="0"/>
        <v>2020</v>
      </c>
      <c r="P17" t="s">
        <v>34</v>
      </c>
      <c r="Q17">
        <v>0</v>
      </c>
      <c r="R17">
        <v>50</v>
      </c>
      <c r="S17">
        <v>149043357.66657901</v>
      </c>
      <c r="T17">
        <v>37000000</v>
      </c>
      <c r="U17">
        <v>0</v>
      </c>
    </row>
    <row r="18" spans="1:21" x14ac:dyDescent="0.25">
      <c r="A18">
        <f t="shared" si="1"/>
        <v>2040</v>
      </c>
      <c r="B18" t="s">
        <v>117</v>
      </c>
      <c r="C18">
        <v>0</v>
      </c>
      <c r="D18">
        <v>50</v>
      </c>
      <c r="E18">
        <v>157111544.46949601</v>
      </c>
      <c r="F18">
        <v>37000000</v>
      </c>
      <c r="G18">
        <v>0</v>
      </c>
      <c r="O18">
        <f t="shared" si="0"/>
        <v>2070</v>
      </c>
      <c r="P18" t="s">
        <v>35</v>
      </c>
      <c r="Q18">
        <v>0</v>
      </c>
      <c r="R18">
        <v>50</v>
      </c>
      <c r="S18">
        <v>149063065.94960701</v>
      </c>
      <c r="T18">
        <v>37000000</v>
      </c>
      <c r="U18">
        <v>0</v>
      </c>
    </row>
    <row r="19" spans="1:21" x14ac:dyDescent="0.25">
      <c r="A19">
        <f t="shared" si="1"/>
        <v>2080</v>
      </c>
      <c r="B19" t="s">
        <v>119</v>
      </c>
      <c r="C19">
        <v>0</v>
      </c>
      <c r="D19">
        <v>40</v>
      </c>
      <c r="E19">
        <v>125704845.710418</v>
      </c>
      <c r="F19">
        <v>29600000</v>
      </c>
      <c r="G19">
        <v>0</v>
      </c>
      <c r="O19">
        <f t="shared" si="0"/>
        <v>2110</v>
      </c>
      <c r="P19" t="s">
        <v>36</v>
      </c>
      <c r="Q19">
        <v>0</v>
      </c>
      <c r="R19">
        <v>40</v>
      </c>
      <c r="S19">
        <v>119266140.945181</v>
      </c>
      <c r="T19">
        <v>29600000</v>
      </c>
      <c r="U19">
        <v>0</v>
      </c>
    </row>
    <row r="20" spans="1:21" x14ac:dyDescent="0.25">
      <c r="A20">
        <f t="shared" si="1"/>
        <v>2290</v>
      </c>
      <c r="B20" t="s">
        <v>120</v>
      </c>
      <c r="C20">
        <v>0</v>
      </c>
      <c r="D20">
        <v>210</v>
      </c>
      <c r="E20">
        <v>487675850.41196197</v>
      </c>
      <c r="F20">
        <v>99000000</v>
      </c>
      <c r="G20">
        <v>0</v>
      </c>
      <c r="O20">
        <f t="shared" si="0"/>
        <v>2150</v>
      </c>
      <c r="P20" t="s">
        <v>37</v>
      </c>
      <c r="Q20">
        <v>0</v>
      </c>
      <c r="R20">
        <v>40</v>
      </c>
      <c r="S20">
        <v>119281751.08000199</v>
      </c>
      <c r="T20">
        <v>29600000</v>
      </c>
      <c r="U20">
        <v>0</v>
      </c>
    </row>
    <row r="21" spans="1:21" x14ac:dyDescent="0.25">
      <c r="A21">
        <f t="shared" si="1"/>
        <v>2330</v>
      </c>
      <c r="B21" t="s">
        <v>121</v>
      </c>
      <c r="C21">
        <v>0</v>
      </c>
      <c r="D21">
        <v>40</v>
      </c>
      <c r="E21">
        <v>125720378.182877</v>
      </c>
      <c r="F21">
        <v>29600000</v>
      </c>
      <c r="G21">
        <v>0</v>
      </c>
      <c r="O21">
        <f t="shared" si="0"/>
        <v>2190</v>
      </c>
      <c r="P21" t="s">
        <v>38</v>
      </c>
      <c r="Q21">
        <v>0</v>
      </c>
      <c r="R21">
        <v>40</v>
      </c>
      <c r="S21">
        <v>119297283.552461</v>
      </c>
      <c r="T21">
        <v>29600000</v>
      </c>
      <c r="U21">
        <v>0</v>
      </c>
    </row>
    <row r="22" spans="1:21" x14ac:dyDescent="0.25">
      <c r="A22">
        <f t="shared" si="1"/>
        <v>2360</v>
      </c>
      <c r="B22" t="s">
        <v>123</v>
      </c>
      <c r="C22">
        <v>0</v>
      </c>
      <c r="D22">
        <v>30</v>
      </c>
      <c r="E22">
        <v>94301875.034515396</v>
      </c>
      <c r="F22">
        <v>22200000</v>
      </c>
      <c r="G22">
        <v>0</v>
      </c>
      <c r="O22">
        <f t="shared" si="0"/>
        <v>2230</v>
      </c>
      <c r="P22" t="s">
        <v>39</v>
      </c>
      <c r="Q22">
        <v>0</v>
      </c>
      <c r="R22">
        <v>40</v>
      </c>
      <c r="S22">
        <v>119312738.748937</v>
      </c>
      <c r="T22">
        <v>29600000</v>
      </c>
      <c r="U22">
        <v>0</v>
      </c>
    </row>
    <row r="23" spans="1:21" x14ac:dyDescent="0.25">
      <c r="A23">
        <f t="shared" si="1"/>
        <v>2720</v>
      </c>
      <c r="B23" t="s">
        <v>124</v>
      </c>
      <c r="C23">
        <v>0</v>
      </c>
      <c r="D23">
        <v>360</v>
      </c>
      <c r="E23">
        <v>416572206.004403</v>
      </c>
      <c r="F23">
        <v>36175950</v>
      </c>
      <c r="G23">
        <v>0</v>
      </c>
      <c r="O23">
        <f t="shared" si="0"/>
        <v>2270</v>
      </c>
      <c r="P23" t="s">
        <v>40</v>
      </c>
      <c r="Q23">
        <v>0</v>
      </c>
      <c r="R23">
        <v>40</v>
      </c>
      <c r="S23">
        <v>119328117.05388901</v>
      </c>
      <c r="T23">
        <v>29600000</v>
      </c>
      <c r="U23">
        <v>0</v>
      </c>
    </row>
    <row r="24" spans="1:21" x14ac:dyDescent="0.25">
      <c r="A24">
        <f t="shared" si="1"/>
        <v>2760</v>
      </c>
      <c r="B24" t="s">
        <v>125</v>
      </c>
      <c r="C24">
        <v>0</v>
      </c>
      <c r="D24">
        <v>40</v>
      </c>
      <c r="E24">
        <v>125751211.684305</v>
      </c>
      <c r="F24">
        <v>29600000</v>
      </c>
      <c r="G24">
        <v>0</v>
      </c>
      <c r="O24">
        <f t="shared" si="0"/>
        <v>2310</v>
      </c>
      <c r="P24" t="s">
        <v>41</v>
      </c>
      <c r="Q24">
        <v>0</v>
      </c>
      <c r="R24">
        <v>40</v>
      </c>
      <c r="S24">
        <v>119343418.849861</v>
      </c>
      <c r="T24">
        <v>29600000</v>
      </c>
      <c r="U24">
        <v>0</v>
      </c>
    </row>
    <row r="25" spans="1:21" x14ac:dyDescent="0.25">
      <c r="A25">
        <f t="shared" si="1"/>
        <v>2800</v>
      </c>
      <c r="B25" t="s">
        <v>126</v>
      </c>
      <c r="C25">
        <v>0</v>
      </c>
      <c r="D25">
        <v>40</v>
      </c>
      <c r="E25">
        <v>125766513.480277</v>
      </c>
      <c r="F25">
        <v>29600000</v>
      </c>
      <c r="G25">
        <v>0</v>
      </c>
      <c r="O25">
        <f t="shared" si="0"/>
        <v>2350</v>
      </c>
      <c r="P25" t="s">
        <v>42</v>
      </c>
      <c r="Q25">
        <v>0</v>
      </c>
      <c r="R25">
        <v>40</v>
      </c>
      <c r="S25">
        <v>119358644.51749501</v>
      </c>
      <c r="T25">
        <v>29600000</v>
      </c>
      <c r="U25">
        <v>0</v>
      </c>
    </row>
    <row r="26" spans="1:21" x14ac:dyDescent="0.25">
      <c r="A26">
        <f t="shared" si="1"/>
        <v>2940</v>
      </c>
      <c r="B26" t="s">
        <v>127</v>
      </c>
      <c r="C26">
        <v>0</v>
      </c>
      <c r="D26">
        <v>140</v>
      </c>
      <c r="E26">
        <v>325213530.68570101</v>
      </c>
      <c r="F26">
        <v>66000000</v>
      </c>
      <c r="G26">
        <v>0</v>
      </c>
      <c r="O26">
        <f t="shared" si="0"/>
        <v>2560</v>
      </c>
      <c r="P26" t="s">
        <v>43</v>
      </c>
      <c r="Q26">
        <v>0</v>
      </c>
      <c r="R26">
        <v>210</v>
      </c>
      <c r="S26">
        <v>482506253.96758401</v>
      </c>
      <c r="T26">
        <v>99000000</v>
      </c>
      <c r="U26">
        <v>0</v>
      </c>
    </row>
    <row r="27" spans="1:21" x14ac:dyDescent="0.25">
      <c r="A27">
        <f t="shared" si="1"/>
        <v>2980</v>
      </c>
      <c r="B27" t="s">
        <v>128</v>
      </c>
      <c r="C27">
        <v>0</v>
      </c>
      <c r="D27">
        <v>40</v>
      </c>
      <c r="E27">
        <v>125781739.147911</v>
      </c>
      <c r="F27">
        <v>29600000</v>
      </c>
      <c r="G27">
        <v>0</v>
      </c>
      <c r="O27">
        <f t="shared" si="0"/>
        <v>2770</v>
      </c>
      <c r="P27" t="s">
        <v>44</v>
      </c>
      <c r="Q27">
        <v>0</v>
      </c>
      <c r="R27">
        <v>210</v>
      </c>
      <c r="S27">
        <v>482577572.79607201</v>
      </c>
      <c r="T27">
        <v>99000000</v>
      </c>
      <c r="U27">
        <v>0</v>
      </c>
    </row>
    <row r="28" spans="1:21" x14ac:dyDescent="0.25">
      <c r="A28">
        <f t="shared" si="1"/>
        <v>3020</v>
      </c>
      <c r="B28" t="s">
        <v>129</v>
      </c>
      <c r="C28">
        <v>0</v>
      </c>
      <c r="D28">
        <v>40</v>
      </c>
      <c r="E28">
        <v>125796889.065954</v>
      </c>
      <c r="F28">
        <v>29600000</v>
      </c>
      <c r="G28">
        <v>0</v>
      </c>
      <c r="O28">
        <f t="shared" si="0"/>
        <v>2980</v>
      </c>
      <c r="P28" t="s">
        <v>45</v>
      </c>
      <c r="Q28">
        <v>0</v>
      </c>
      <c r="R28">
        <v>210</v>
      </c>
      <c r="S28">
        <v>482649194.78317899</v>
      </c>
      <c r="T28">
        <v>99000000</v>
      </c>
      <c r="U28">
        <v>0</v>
      </c>
    </row>
    <row r="29" spans="1:21" x14ac:dyDescent="0.25">
      <c r="A29">
        <f t="shared" si="1"/>
        <v>3230</v>
      </c>
      <c r="B29" t="s">
        <v>130</v>
      </c>
      <c r="C29">
        <v>0</v>
      </c>
      <c r="D29">
        <v>210</v>
      </c>
      <c r="E29">
        <v>487891445.35359597</v>
      </c>
      <c r="F29">
        <v>99000000</v>
      </c>
      <c r="G29">
        <v>0</v>
      </c>
      <c r="O29">
        <f t="shared" si="0"/>
        <v>3190</v>
      </c>
      <c r="P29" t="s">
        <v>46</v>
      </c>
      <c r="Q29">
        <v>0</v>
      </c>
      <c r="R29">
        <v>210</v>
      </c>
      <c r="S29">
        <v>482721397.99101502</v>
      </c>
      <c r="T29">
        <v>99000000</v>
      </c>
      <c r="U29">
        <v>0</v>
      </c>
    </row>
    <row r="30" spans="1:21" x14ac:dyDescent="0.25">
      <c r="A30">
        <f t="shared" si="1"/>
        <v>3390</v>
      </c>
      <c r="B30" t="s">
        <v>132</v>
      </c>
      <c r="C30">
        <v>0</v>
      </c>
      <c r="D30">
        <v>160</v>
      </c>
      <c r="E30">
        <v>11763256.3074036</v>
      </c>
      <c r="F30">
        <v>570000</v>
      </c>
      <c r="G30">
        <v>0</v>
      </c>
      <c r="O30">
        <f t="shared" si="0"/>
        <v>3400</v>
      </c>
      <c r="P30" t="s">
        <v>47</v>
      </c>
      <c r="Q30">
        <v>0</v>
      </c>
      <c r="R30">
        <v>210</v>
      </c>
      <c r="S30">
        <v>482795884.77534401</v>
      </c>
      <c r="T30">
        <v>99000000</v>
      </c>
      <c r="U30">
        <v>0</v>
      </c>
    </row>
    <row r="31" spans="1:21" x14ac:dyDescent="0.25">
      <c r="A31">
        <f t="shared" si="1"/>
        <v>3460</v>
      </c>
      <c r="B31" t="s">
        <v>133</v>
      </c>
      <c r="C31">
        <v>0</v>
      </c>
      <c r="D31">
        <v>70</v>
      </c>
      <c r="E31">
        <v>162642251.584748</v>
      </c>
      <c r="F31">
        <v>33000000</v>
      </c>
      <c r="G31">
        <v>0</v>
      </c>
      <c r="O31">
        <f t="shared" si="0"/>
        <v>3610</v>
      </c>
      <c r="P31" t="s">
        <v>48</v>
      </c>
      <c r="Q31">
        <v>0</v>
      </c>
      <c r="R31">
        <v>210</v>
      </c>
      <c r="S31">
        <v>482871328.83331698</v>
      </c>
      <c r="T31">
        <v>99000000</v>
      </c>
      <c r="U31">
        <v>0</v>
      </c>
    </row>
    <row r="32" spans="1:21" x14ac:dyDescent="0.25">
      <c r="A32">
        <f t="shared" si="1"/>
        <v>3700</v>
      </c>
      <c r="B32" t="s">
        <v>134</v>
      </c>
      <c r="C32">
        <v>0</v>
      </c>
      <c r="D32">
        <v>240</v>
      </c>
      <c r="E32">
        <v>278079035.70406002</v>
      </c>
      <c r="F32">
        <v>24117300</v>
      </c>
      <c r="G32">
        <v>0</v>
      </c>
      <c r="O32">
        <f t="shared" si="0"/>
        <v>3820</v>
      </c>
      <c r="P32" t="s">
        <v>49</v>
      </c>
      <c r="Q32">
        <v>0</v>
      </c>
      <c r="R32">
        <v>210</v>
      </c>
      <c r="S32">
        <v>483020162.347983</v>
      </c>
      <c r="T32">
        <v>99000000</v>
      </c>
      <c r="U32">
        <v>0</v>
      </c>
    </row>
    <row r="33" spans="1:21" x14ac:dyDescent="0.25">
      <c r="A33">
        <f t="shared" si="1"/>
        <v>3860</v>
      </c>
      <c r="B33" t="s">
        <v>136</v>
      </c>
      <c r="C33">
        <v>0</v>
      </c>
      <c r="D33">
        <v>160</v>
      </c>
      <c r="E33">
        <v>11763256.3074036</v>
      </c>
      <c r="F33">
        <v>570000</v>
      </c>
      <c r="G33">
        <v>0</v>
      </c>
      <c r="O33">
        <f t="shared" si="0"/>
        <v>4030</v>
      </c>
      <c r="P33" t="s">
        <v>50</v>
      </c>
      <c r="Q33">
        <v>0</v>
      </c>
      <c r="R33">
        <v>210</v>
      </c>
      <c r="S33">
        <v>483093473.01231599</v>
      </c>
      <c r="T33">
        <v>99000000</v>
      </c>
      <c r="U33">
        <v>0</v>
      </c>
    </row>
    <row r="34" spans="1:21" x14ac:dyDescent="0.25">
      <c r="A34">
        <f t="shared" si="1"/>
        <v>3870</v>
      </c>
      <c r="B34" t="s">
        <v>137</v>
      </c>
      <c r="C34">
        <v>0</v>
      </c>
      <c r="D34">
        <v>10</v>
      </c>
      <c r="E34">
        <v>31456740.7897126</v>
      </c>
      <c r="F34">
        <v>7400000</v>
      </c>
      <c r="G34">
        <v>0</v>
      </c>
      <c r="O34">
        <f t="shared" si="0"/>
        <v>4310</v>
      </c>
      <c r="P34" t="s">
        <v>51</v>
      </c>
      <c r="Q34">
        <v>0</v>
      </c>
      <c r="R34">
        <v>280</v>
      </c>
      <c r="S34">
        <v>644221408.04250598</v>
      </c>
      <c r="T34">
        <v>132000000</v>
      </c>
      <c r="U34">
        <v>0</v>
      </c>
    </row>
    <row r="35" spans="1:21" x14ac:dyDescent="0.25">
      <c r="A35">
        <f t="shared" si="1"/>
        <v>4150</v>
      </c>
      <c r="B35" t="s">
        <v>138</v>
      </c>
      <c r="C35">
        <v>0</v>
      </c>
      <c r="D35">
        <v>280</v>
      </c>
      <c r="E35">
        <v>650615851.31498003</v>
      </c>
      <c r="F35">
        <v>132000000</v>
      </c>
      <c r="G35">
        <v>0</v>
      </c>
      <c r="O35">
        <f t="shared" si="0"/>
        <v>4520</v>
      </c>
      <c r="P35" t="s">
        <v>52</v>
      </c>
      <c r="Q35">
        <v>0</v>
      </c>
      <c r="R35">
        <v>210</v>
      </c>
      <c r="S35">
        <v>483237918.62890702</v>
      </c>
      <c r="T35">
        <v>99000000</v>
      </c>
      <c r="U35">
        <v>0</v>
      </c>
    </row>
    <row r="36" spans="1:21" x14ac:dyDescent="0.25">
      <c r="A36">
        <f t="shared" si="1"/>
        <v>4310</v>
      </c>
      <c r="B36" t="s">
        <v>139</v>
      </c>
      <c r="C36">
        <v>0</v>
      </c>
      <c r="D36">
        <v>160</v>
      </c>
      <c r="E36">
        <v>11763256.3074036</v>
      </c>
      <c r="F36">
        <v>570000</v>
      </c>
      <c r="G36">
        <v>0</v>
      </c>
      <c r="O36">
        <f t="shared" si="0"/>
        <v>4800</v>
      </c>
      <c r="P36" t="s">
        <v>53</v>
      </c>
      <c r="Q36">
        <v>0</v>
      </c>
      <c r="R36">
        <v>280</v>
      </c>
      <c r="S36">
        <v>644364776.00839698</v>
      </c>
      <c r="T36">
        <v>132000000</v>
      </c>
      <c r="U36">
        <v>0</v>
      </c>
    </row>
    <row r="37" spans="1:21" x14ac:dyDescent="0.25">
      <c r="A37">
        <f t="shared" si="1"/>
        <v>4590</v>
      </c>
      <c r="B37" t="s">
        <v>141</v>
      </c>
      <c r="C37">
        <v>0</v>
      </c>
      <c r="D37">
        <v>280</v>
      </c>
      <c r="E37">
        <v>650708843.24770701</v>
      </c>
      <c r="F37">
        <v>132000000</v>
      </c>
      <c r="G37">
        <v>0</v>
      </c>
      <c r="O37">
        <f t="shared" si="0"/>
        <v>5080</v>
      </c>
      <c r="P37" t="s">
        <v>54</v>
      </c>
      <c r="Q37">
        <v>0</v>
      </c>
      <c r="R37">
        <v>280</v>
      </c>
      <c r="S37">
        <v>644412090.60526705</v>
      </c>
      <c r="T37">
        <v>132000000</v>
      </c>
      <c r="U37">
        <v>0</v>
      </c>
    </row>
    <row r="38" spans="1:21" x14ac:dyDescent="0.25">
      <c r="A38">
        <f t="shared" si="1"/>
        <v>4870</v>
      </c>
      <c r="B38" t="s">
        <v>143</v>
      </c>
      <c r="C38">
        <v>0</v>
      </c>
      <c r="D38">
        <v>280</v>
      </c>
      <c r="E38">
        <v>650754992.51768005</v>
      </c>
      <c r="F38">
        <v>132000000</v>
      </c>
      <c r="G38">
        <v>0</v>
      </c>
      <c r="O38">
        <f t="shared" si="0"/>
        <v>6920</v>
      </c>
      <c r="P38" t="s">
        <v>75</v>
      </c>
      <c r="Q38">
        <v>0</v>
      </c>
      <c r="R38">
        <v>1840</v>
      </c>
      <c r="S38">
        <v>23527206.305137001</v>
      </c>
      <c r="T38">
        <v>15785895.603436099</v>
      </c>
      <c r="U38">
        <v>0</v>
      </c>
    </row>
    <row r="39" spans="1:21" x14ac:dyDescent="0.25">
      <c r="A39">
        <f t="shared" si="1"/>
        <v>5080</v>
      </c>
      <c r="B39" t="s">
        <v>144</v>
      </c>
      <c r="C39">
        <v>0</v>
      </c>
      <c r="D39">
        <v>210</v>
      </c>
      <c r="E39" s="4">
        <v>488100684.14197099</v>
      </c>
      <c r="F39" s="4">
        <v>99000000</v>
      </c>
      <c r="G39" s="4">
        <v>277539573.69226599</v>
      </c>
      <c r="I39">
        <f>E39-F39-G39</f>
        <v>111561110.449705</v>
      </c>
      <c r="O39">
        <f t="shared" si="0"/>
        <v>8760</v>
      </c>
      <c r="P39" t="s">
        <v>55</v>
      </c>
      <c r="Q39">
        <v>0</v>
      </c>
      <c r="R39">
        <v>1840</v>
      </c>
      <c r="S39">
        <v>23531707.756265201</v>
      </c>
      <c r="T39">
        <v>15785895.603436099</v>
      </c>
      <c r="U39">
        <v>0</v>
      </c>
    </row>
    <row r="40" spans="1:21" x14ac:dyDescent="0.25">
      <c r="A40">
        <f t="shared" si="1"/>
        <v>5440</v>
      </c>
      <c r="B40" t="s">
        <v>145</v>
      </c>
      <c r="C40">
        <v>0</v>
      </c>
      <c r="D40">
        <v>360</v>
      </c>
      <c r="E40" s="4">
        <v>417656303.92637199</v>
      </c>
      <c r="F40" s="4">
        <v>36175950</v>
      </c>
      <c r="G40" s="4">
        <v>184511045.85343301</v>
      </c>
      <c r="I40">
        <f>E40-F40-G40</f>
        <v>196969308.07293898</v>
      </c>
      <c r="O40">
        <f t="shared" si="0"/>
        <v>10600</v>
      </c>
      <c r="P40" t="s">
        <v>56</v>
      </c>
      <c r="Q40">
        <v>0</v>
      </c>
      <c r="R40">
        <v>1840</v>
      </c>
      <c r="S40">
        <v>23540621.300243199</v>
      </c>
      <c r="T40">
        <v>15785895.603436099</v>
      </c>
      <c r="U40">
        <v>0</v>
      </c>
    </row>
    <row r="41" spans="1:21" x14ac:dyDescent="0.25">
      <c r="A41">
        <f t="shared" si="1"/>
        <v>6360</v>
      </c>
      <c r="B41" t="s">
        <v>140</v>
      </c>
      <c r="C41">
        <v>4144.3164366513101</v>
      </c>
      <c r="D41">
        <v>920</v>
      </c>
      <c r="E41">
        <v>4080176.67999887</v>
      </c>
      <c r="F41">
        <v>7892947.8017180804</v>
      </c>
      <c r="G41">
        <v>0</v>
      </c>
      <c r="O41">
        <f t="shared" si="0"/>
        <v>12440</v>
      </c>
      <c r="P41" t="s">
        <v>57</v>
      </c>
      <c r="Q41">
        <v>0</v>
      </c>
      <c r="R41">
        <v>1840</v>
      </c>
      <c r="S41">
        <v>23564829.929623298</v>
      </c>
      <c r="T41">
        <v>15785895.603436099</v>
      </c>
      <c r="U41">
        <v>0</v>
      </c>
    </row>
    <row r="42" spans="1:21" x14ac:dyDescent="0.25">
      <c r="A42">
        <f t="shared" si="1"/>
        <v>7280</v>
      </c>
      <c r="B42" t="s">
        <v>135</v>
      </c>
      <c r="C42">
        <v>4203.8485003346595</v>
      </c>
      <c r="D42">
        <v>920</v>
      </c>
      <c r="E42">
        <v>4025407.1814101902</v>
      </c>
      <c r="F42">
        <v>7892947.8017180804</v>
      </c>
      <c r="G42">
        <v>0</v>
      </c>
      <c r="O42">
        <f t="shared" si="0"/>
        <v>14280</v>
      </c>
      <c r="P42" t="s">
        <v>58</v>
      </c>
      <c r="Q42">
        <v>0</v>
      </c>
      <c r="R42">
        <v>1840</v>
      </c>
      <c r="S42">
        <v>23602461.9529428</v>
      </c>
      <c r="T42">
        <v>15785895.603436099</v>
      </c>
      <c r="U42">
        <v>0</v>
      </c>
    </row>
    <row r="43" spans="1:21" x14ac:dyDescent="0.25">
      <c r="A43">
        <f t="shared" si="1"/>
        <v>8200</v>
      </c>
      <c r="B43" t="s">
        <v>131</v>
      </c>
      <c r="C43">
        <v>4222.63448447258</v>
      </c>
      <c r="D43">
        <v>920</v>
      </c>
      <c r="E43">
        <v>4008124.0760032898</v>
      </c>
      <c r="F43">
        <v>7892947.8017180804</v>
      </c>
      <c r="G43">
        <v>0</v>
      </c>
      <c r="O43">
        <f t="shared" si="0"/>
        <v>16120</v>
      </c>
      <c r="P43" t="s">
        <v>59</v>
      </c>
      <c r="Q43">
        <v>0</v>
      </c>
      <c r="R43">
        <v>1840</v>
      </c>
      <c r="S43">
        <v>23655859.481252398</v>
      </c>
      <c r="T43">
        <v>15785895.603436099</v>
      </c>
      <c r="U43">
        <v>0</v>
      </c>
    </row>
    <row r="44" spans="1:21" x14ac:dyDescent="0.25">
      <c r="A44">
        <f t="shared" si="1"/>
        <v>10960</v>
      </c>
      <c r="B44" t="s">
        <v>142</v>
      </c>
      <c r="C44">
        <v>4264.4954660268904</v>
      </c>
      <c r="D44">
        <v>2760</v>
      </c>
      <c r="E44">
        <v>11908835.918919999</v>
      </c>
      <c r="F44">
        <v>23678843.405154198</v>
      </c>
      <c r="G44">
        <v>0</v>
      </c>
      <c r="O44">
        <f t="shared" si="0"/>
        <v>17960</v>
      </c>
      <c r="P44" t="s">
        <v>60</v>
      </c>
      <c r="Q44">
        <v>0</v>
      </c>
      <c r="R44">
        <v>1840</v>
      </c>
      <c r="S44">
        <v>23704778.012307402</v>
      </c>
      <c r="T44">
        <v>15785895.603436099</v>
      </c>
      <c r="U44">
        <v>0</v>
      </c>
    </row>
    <row r="45" spans="1:21" x14ac:dyDescent="0.25">
      <c r="A45">
        <f t="shared" si="1"/>
        <v>13720</v>
      </c>
      <c r="B45" t="s">
        <v>122</v>
      </c>
      <c r="C45">
        <v>4324.8014193805902</v>
      </c>
      <c r="D45">
        <v>2760</v>
      </c>
      <c r="E45">
        <v>11742391.4876638</v>
      </c>
      <c r="F45">
        <v>23678843.405154198</v>
      </c>
      <c r="G45">
        <v>0</v>
      </c>
      <c r="O45">
        <f t="shared" si="0"/>
        <v>19800</v>
      </c>
      <c r="P45" t="s">
        <v>61</v>
      </c>
      <c r="Q45">
        <v>0</v>
      </c>
      <c r="R45">
        <v>1840</v>
      </c>
      <c r="S45">
        <v>23769123.278717201</v>
      </c>
      <c r="T45">
        <v>15785895.603436099</v>
      </c>
      <c r="U45">
        <v>0</v>
      </c>
    </row>
    <row r="46" spans="1:21" x14ac:dyDescent="0.25">
      <c r="A46">
        <f t="shared" si="1"/>
        <v>17400</v>
      </c>
      <c r="B46" t="s">
        <v>118</v>
      </c>
      <c r="C46">
        <v>4349.7307736991797</v>
      </c>
      <c r="D46">
        <v>3680</v>
      </c>
      <c r="E46">
        <v>15564781.959659301</v>
      </c>
      <c r="F46">
        <v>31571791.206872299</v>
      </c>
      <c r="G46">
        <v>0</v>
      </c>
      <c r="O46">
        <f t="shared" si="0"/>
        <v>21640</v>
      </c>
      <c r="P46" t="s">
        <v>62</v>
      </c>
      <c r="Q46">
        <v>0</v>
      </c>
      <c r="R46">
        <v>1840</v>
      </c>
      <c r="S46">
        <v>23811223.164260302</v>
      </c>
      <c r="T46">
        <v>15785895.603436099</v>
      </c>
      <c r="U46">
        <v>0</v>
      </c>
    </row>
    <row r="47" spans="1:21" x14ac:dyDescent="0.25">
      <c r="A47">
        <f t="shared" si="1"/>
        <v>20160</v>
      </c>
      <c r="B47" t="s">
        <v>91</v>
      </c>
      <c r="C47">
        <v>4350.5041251459897</v>
      </c>
      <c r="D47">
        <v>2760</v>
      </c>
      <c r="E47">
        <v>11671452.019751299</v>
      </c>
      <c r="F47">
        <v>23678843.405154198</v>
      </c>
      <c r="G47">
        <v>0</v>
      </c>
      <c r="O47">
        <f t="shared" si="0"/>
        <v>21880</v>
      </c>
      <c r="P47" t="s">
        <v>63</v>
      </c>
      <c r="Q47">
        <v>0</v>
      </c>
      <c r="R47">
        <v>240</v>
      </c>
      <c r="S47">
        <v>21300621.169888601</v>
      </c>
      <c r="T47">
        <v>855000</v>
      </c>
      <c r="U47">
        <v>0</v>
      </c>
    </row>
    <row r="48" spans="1:21" x14ac:dyDescent="0.25">
      <c r="A48">
        <f t="shared" si="1"/>
        <v>22000</v>
      </c>
      <c r="B48" t="s">
        <v>116</v>
      </c>
      <c r="C48">
        <v>4374.2283758517697</v>
      </c>
      <c r="D48">
        <v>1840</v>
      </c>
      <c r="E48">
        <v>7737315.39186888</v>
      </c>
      <c r="F48">
        <v>15785895.603436099</v>
      </c>
      <c r="G48">
        <v>0</v>
      </c>
      <c r="O48">
        <f t="shared" si="0"/>
        <v>22200</v>
      </c>
      <c r="P48" t="s">
        <v>64</v>
      </c>
      <c r="Q48">
        <v>0</v>
      </c>
      <c r="R48">
        <v>320</v>
      </c>
      <c r="S48">
        <v>28400828.226518199</v>
      </c>
      <c r="T48">
        <v>1140000</v>
      </c>
      <c r="U48">
        <v>0</v>
      </c>
    </row>
    <row r="49" spans="1:21" x14ac:dyDescent="0.25">
      <c r="A49">
        <f t="shared" si="1"/>
        <v>23840</v>
      </c>
      <c r="B49" t="s">
        <v>101</v>
      </c>
      <c r="C49">
        <v>4436.2213680987197</v>
      </c>
      <c r="D49">
        <v>1840</v>
      </c>
      <c r="E49">
        <v>7623248.2861345103</v>
      </c>
      <c r="F49">
        <v>15785895.603436099</v>
      </c>
      <c r="G49">
        <v>0</v>
      </c>
      <c r="O49">
        <f t="shared" si="0"/>
        <v>22520</v>
      </c>
      <c r="P49" t="s">
        <v>65</v>
      </c>
      <c r="Q49">
        <v>0</v>
      </c>
      <c r="R49">
        <v>320</v>
      </c>
      <c r="S49">
        <v>129749619.301467</v>
      </c>
      <c r="T49">
        <v>44466520</v>
      </c>
      <c r="U49">
        <v>0</v>
      </c>
    </row>
    <row r="50" spans="1:21" x14ac:dyDescent="0.25">
      <c r="A50">
        <f t="shared" si="1"/>
        <v>25680</v>
      </c>
      <c r="B50" t="s">
        <v>94</v>
      </c>
      <c r="C50">
        <v>4462.0402981728303</v>
      </c>
      <c r="D50">
        <v>1840</v>
      </c>
      <c r="E50">
        <v>7575741.4547981396</v>
      </c>
      <c r="F50">
        <v>15785895.603436099</v>
      </c>
      <c r="G50">
        <v>0</v>
      </c>
      <c r="O50">
        <f t="shared" si="0"/>
        <v>24360</v>
      </c>
      <c r="P50" t="s">
        <v>101</v>
      </c>
      <c r="Q50">
        <v>23931.913894261499</v>
      </c>
      <c r="R50">
        <v>1840</v>
      </c>
      <c r="S50">
        <v>24127849.159771901</v>
      </c>
      <c r="T50">
        <v>15785895.603436099</v>
      </c>
      <c r="U50">
        <v>52376675.121776901</v>
      </c>
    </row>
    <row r="51" spans="1:21" x14ac:dyDescent="0.25">
      <c r="A51">
        <f t="shared" si="1"/>
        <v>27520</v>
      </c>
      <c r="B51" t="s">
        <v>102</v>
      </c>
      <c r="C51">
        <v>4472.6186923953201</v>
      </c>
      <c r="D51">
        <v>1840</v>
      </c>
      <c r="E51">
        <v>7556277.2094287695</v>
      </c>
      <c r="F51">
        <v>15785895.603436099</v>
      </c>
      <c r="G51">
        <v>0</v>
      </c>
    </row>
    <row r="52" spans="1:21" x14ac:dyDescent="0.25">
      <c r="A52">
        <f t="shared" si="1"/>
        <v>28440</v>
      </c>
      <c r="B52" t="s">
        <v>108</v>
      </c>
      <c r="C52">
        <v>4496.6590432788598</v>
      </c>
      <c r="D52">
        <v>920</v>
      </c>
      <c r="E52">
        <v>3756021.4819015199</v>
      </c>
      <c r="F52">
        <v>7892947.8017180804</v>
      </c>
      <c r="G52">
        <v>0</v>
      </c>
    </row>
  </sheetData>
  <autoFilter ref="P1:U1" xr:uid="{AFE1E240-C18B-4780-B2FC-2A24C5B131C5}">
    <sortState xmlns:xlrd2="http://schemas.microsoft.com/office/spreadsheetml/2017/richdata2" ref="P2:U50">
      <sortCondition ref="Q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55D7-69B7-4B0F-8EF8-5EDBB907CC8A}">
  <dimension ref="A1:Q556"/>
  <sheetViews>
    <sheetView topLeftCell="A82" workbookViewId="0">
      <selection activeCell="N34" sqref="N34"/>
    </sheetView>
  </sheetViews>
  <sheetFormatPr defaultRowHeight="15" x14ac:dyDescent="0.25"/>
  <cols>
    <col min="2" max="2" width="27.140625" customWidth="1"/>
  </cols>
  <sheetData>
    <row r="1" spans="1:17" x14ac:dyDescent="0.25">
      <c r="B1" s="5" t="s">
        <v>11</v>
      </c>
      <c r="C1" t="s">
        <v>12</v>
      </c>
      <c r="D1" t="s">
        <v>163</v>
      </c>
      <c r="E1" t="s">
        <v>164</v>
      </c>
      <c r="F1" t="s">
        <v>15</v>
      </c>
      <c r="G1" t="s">
        <v>16</v>
      </c>
      <c r="L1" t="s">
        <v>689</v>
      </c>
      <c r="M1" t="s">
        <v>146</v>
      </c>
    </row>
    <row r="2" spans="1:17" x14ac:dyDescent="0.25">
      <c r="A2">
        <f>D2</f>
        <v>160</v>
      </c>
      <c r="B2" s="5" t="s">
        <v>165</v>
      </c>
      <c r="C2">
        <v>0</v>
      </c>
      <c r="D2">
        <v>160</v>
      </c>
      <c r="E2">
        <v>7835372.0377001604</v>
      </c>
      <c r="F2">
        <v>570000</v>
      </c>
      <c r="G2">
        <v>13413882.889830999</v>
      </c>
      <c r="K2" s="5" t="s">
        <v>5</v>
      </c>
      <c r="L2">
        <v>3672.1413020864402</v>
      </c>
      <c r="M2">
        <v>227202.91800000001</v>
      </c>
      <c r="Q2" s="5" t="s">
        <v>151</v>
      </c>
    </row>
    <row r="3" spans="1:17" x14ac:dyDescent="0.25">
      <c r="A3">
        <f>A2+D3</f>
        <v>400</v>
      </c>
      <c r="B3" s="5" t="s">
        <v>63</v>
      </c>
      <c r="C3">
        <v>0</v>
      </c>
      <c r="D3">
        <v>240</v>
      </c>
      <c r="E3">
        <v>11753058.056550199</v>
      </c>
      <c r="F3">
        <v>855000</v>
      </c>
      <c r="G3">
        <v>20120824.334746499</v>
      </c>
      <c r="K3" s="5" t="s">
        <v>6</v>
      </c>
      <c r="L3">
        <v>7344.2826041728804</v>
      </c>
      <c r="M3">
        <v>189126.27100000001</v>
      </c>
      <c r="Q3" s="5" t="s">
        <v>152</v>
      </c>
    </row>
    <row r="4" spans="1:17" x14ac:dyDescent="0.25">
      <c r="A4">
        <f>A3+D4</f>
        <v>720</v>
      </c>
      <c r="B4" s="5" t="s">
        <v>64</v>
      </c>
      <c r="C4">
        <v>0</v>
      </c>
      <c r="D4">
        <v>320</v>
      </c>
      <c r="E4">
        <v>15670744.0754003</v>
      </c>
      <c r="F4">
        <v>1140000</v>
      </c>
      <c r="G4">
        <v>26827765.779661998</v>
      </c>
      <c r="K4" s="5" t="s">
        <v>7</v>
      </c>
      <c r="L4">
        <v>16665.872063315401</v>
      </c>
      <c r="M4">
        <v>141361.579</v>
      </c>
      <c r="Q4" s="5" t="s">
        <v>153</v>
      </c>
    </row>
    <row r="5" spans="1:17" x14ac:dyDescent="0.25">
      <c r="A5">
        <f t="shared" ref="A5:A68" si="0">A4+D5</f>
        <v>1040</v>
      </c>
      <c r="B5" s="5" t="s">
        <v>65</v>
      </c>
      <c r="C5">
        <v>0</v>
      </c>
      <c r="D5">
        <v>320</v>
      </c>
      <c r="E5">
        <v>136022371.51243201</v>
      </c>
      <c r="F5">
        <v>44466520</v>
      </c>
      <c r="G5">
        <v>166769768.695308</v>
      </c>
      <c r="K5" s="5" t="s">
        <v>8</v>
      </c>
      <c r="L5">
        <v>19208.1237339906</v>
      </c>
      <c r="M5">
        <v>95073.012000000002</v>
      </c>
      <c r="Q5" s="5" t="s">
        <v>154</v>
      </c>
    </row>
    <row r="6" spans="1:17" x14ac:dyDescent="0.25">
      <c r="A6">
        <f t="shared" si="0"/>
        <v>1070</v>
      </c>
      <c r="B6" s="5" t="s">
        <v>170</v>
      </c>
      <c r="C6">
        <v>0</v>
      </c>
      <c r="D6">
        <v>30</v>
      </c>
      <c r="E6">
        <v>112298990.11170299</v>
      </c>
      <c r="F6">
        <v>22200000</v>
      </c>
      <c r="G6">
        <v>52258604.987385303</v>
      </c>
      <c r="K6" s="5" t="s">
        <v>9</v>
      </c>
      <c r="L6">
        <v>25140.044298899498</v>
      </c>
      <c r="M6">
        <v>72858.880000000005</v>
      </c>
      <c r="Q6" s="5" t="s">
        <v>155</v>
      </c>
    </row>
    <row r="7" spans="1:17" x14ac:dyDescent="0.25">
      <c r="A7">
        <f t="shared" si="0"/>
        <v>1130</v>
      </c>
      <c r="B7" s="5" t="s">
        <v>173</v>
      </c>
      <c r="C7">
        <v>0</v>
      </c>
      <c r="D7">
        <v>60</v>
      </c>
      <c r="E7">
        <v>224620705.100472</v>
      </c>
      <c r="F7">
        <v>44400000</v>
      </c>
      <c r="G7">
        <v>104517209.97476999</v>
      </c>
      <c r="K7" s="5" t="s">
        <v>161</v>
      </c>
      <c r="Q7" s="5" t="s">
        <v>156</v>
      </c>
    </row>
    <row r="8" spans="1:17" x14ac:dyDescent="0.25">
      <c r="A8">
        <f t="shared" si="0"/>
        <v>1170</v>
      </c>
      <c r="B8" s="5" t="s">
        <v>176</v>
      </c>
      <c r="C8">
        <v>0</v>
      </c>
      <c r="D8">
        <v>40</v>
      </c>
      <c r="E8">
        <v>149762211.27896401</v>
      </c>
      <c r="F8">
        <v>29600000</v>
      </c>
      <c r="G8">
        <v>69678139.983180404</v>
      </c>
      <c r="K8" s="5" t="s">
        <v>162</v>
      </c>
      <c r="Q8" s="5" t="s">
        <v>157</v>
      </c>
    </row>
    <row r="9" spans="1:17" x14ac:dyDescent="0.25">
      <c r="A9">
        <f t="shared" si="0"/>
        <v>1220</v>
      </c>
      <c r="B9" s="5" t="s">
        <v>178</v>
      </c>
      <c r="C9">
        <v>0</v>
      </c>
      <c r="D9">
        <v>50</v>
      </c>
      <c r="E9">
        <v>187221513.53317899</v>
      </c>
      <c r="F9">
        <v>37000000</v>
      </c>
      <c r="G9">
        <v>87097674.978975505</v>
      </c>
      <c r="Q9" s="5" t="s">
        <v>158</v>
      </c>
    </row>
    <row r="10" spans="1:17" x14ac:dyDescent="0.25">
      <c r="A10">
        <f t="shared" si="0"/>
        <v>1270</v>
      </c>
      <c r="B10" s="5" t="s">
        <v>182</v>
      </c>
      <c r="C10">
        <v>0</v>
      </c>
      <c r="D10">
        <v>50</v>
      </c>
      <c r="E10">
        <v>187240169.686885</v>
      </c>
      <c r="F10">
        <v>37000000</v>
      </c>
      <c r="G10">
        <v>87097674.978975505</v>
      </c>
    </row>
    <row r="11" spans="1:17" x14ac:dyDescent="0.25">
      <c r="A11">
        <f t="shared" si="0"/>
        <v>1324</v>
      </c>
      <c r="B11" s="5" t="s">
        <v>109</v>
      </c>
      <c r="C11">
        <v>0</v>
      </c>
      <c r="D11">
        <v>54</v>
      </c>
      <c r="E11">
        <v>202239431.66581699</v>
      </c>
      <c r="F11">
        <v>39960000</v>
      </c>
      <c r="G11">
        <v>94065488.977293596</v>
      </c>
    </row>
    <row r="12" spans="1:17" x14ac:dyDescent="0.25">
      <c r="A12">
        <f t="shared" si="0"/>
        <v>1374</v>
      </c>
      <c r="B12" s="5" t="s">
        <v>184</v>
      </c>
      <c r="C12">
        <v>0</v>
      </c>
      <c r="D12">
        <v>50</v>
      </c>
      <c r="E12">
        <v>187277204.00601399</v>
      </c>
      <c r="F12">
        <v>37000000</v>
      </c>
      <c r="G12">
        <v>87097674.978975505</v>
      </c>
    </row>
    <row r="13" spans="1:17" x14ac:dyDescent="0.25">
      <c r="A13">
        <f t="shared" si="0"/>
        <v>1424</v>
      </c>
      <c r="B13" s="5" t="s">
        <v>35</v>
      </c>
      <c r="C13">
        <v>0</v>
      </c>
      <c r="D13">
        <v>50</v>
      </c>
      <c r="E13">
        <v>186809625.127671</v>
      </c>
      <c r="F13">
        <v>37000000</v>
      </c>
      <c r="G13">
        <v>87097674.978975505</v>
      </c>
    </row>
    <row r="14" spans="1:17" x14ac:dyDescent="0.25">
      <c r="A14">
        <f t="shared" si="0"/>
        <v>1464</v>
      </c>
      <c r="B14" s="5" t="s">
        <v>36</v>
      </c>
      <c r="C14">
        <v>0</v>
      </c>
      <c r="D14">
        <v>40</v>
      </c>
      <c r="E14">
        <v>149463218.93776</v>
      </c>
      <c r="F14">
        <v>29600000</v>
      </c>
      <c r="G14">
        <v>69678139.983180404</v>
      </c>
    </row>
    <row r="15" spans="1:17" x14ac:dyDescent="0.25">
      <c r="A15">
        <f t="shared" si="0"/>
        <v>1504</v>
      </c>
      <c r="B15" s="5" t="s">
        <v>37</v>
      </c>
      <c r="C15">
        <v>0</v>
      </c>
      <c r="D15">
        <v>40</v>
      </c>
      <c r="E15">
        <v>149479166.30236399</v>
      </c>
      <c r="F15">
        <v>29600000</v>
      </c>
      <c r="G15">
        <v>69678139.983180404</v>
      </c>
    </row>
    <row r="16" spans="1:17" x14ac:dyDescent="0.25">
      <c r="A16">
        <f t="shared" si="0"/>
        <v>1544</v>
      </c>
      <c r="B16" s="5" t="s">
        <v>38</v>
      </c>
      <c r="C16">
        <v>0</v>
      </c>
      <c r="D16">
        <v>40</v>
      </c>
      <c r="E16">
        <v>149495464.557414</v>
      </c>
      <c r="F16">
        <v>29600000</v>
      </c>
      <c r="G16">
        <v>69678139.983180404</v>
      </c>
    </row>
    <row r="17" spans="1:7" x14ac:dyDescent="0.25">
      <c r="A17">
        <f t="shared" si="0"/>
        <v>1584</v>
      </c>
      <c r="B17" s="5" t="s">
        <v>39</v>
      </c>
      <c r="C17">
        <v>0</v>
      </c>
      <c r="D17">
        <v>40</v>
      </c>
      <c r="E17">
        <v>149511759.31207699</v>
      </c>
      <c r="F17">
        <v>29600000</v>
      </c>
      <c r="G17">
        <v>69678139.983180404</v>
      </c>
    </row>
    <row r="18" spans="1:7" x14ac:dyDescent="0.25">
      <c r="A18">
        <f t="shared" si="0"/>
        <v>1624</v>
      </c>
      <c r="B18" s="5" t="s">
        <v>40</v>
      </c>
      <c r="C18">
        <v>0</v>
      </c>
      <c r="D18">
        <v>40</v>
      </c>
      <c r="E18">
        <v>149528004.88934201</v>
      </c>
      <c r="F18">
        <v>29600000</v>
      </c>
      <c r="G18">
        <v>69678139.983180404</v>
      </c>
    </row>
    <row r="19" spans="1:7" x14ac:dyDescent="0.25">
      <c r="A19">
        <f t="shared" si="0"/>
        <v>1664</v>
      </c>
      <c r="B19" s="5" t="s">
        <v>41</v>
      </c>
      <c r="C19">
        <v>0</v>
      </c>
      <c r="D19">
        <v>40</v>
      </c>
      <c r="E19">
        <v>149544169.64284</v>
      </c>
      <c r="F19">
        <v>29600000</v>
      </c>
      <c r="G19">
        <v>69678139.983180404</v>
      </c>
    </row>
    <row r="20" spans="1:7" x14ac:dyDescent="0.25">
      <c r="A20">
        <f t="shared" si="0"/>
        <v>1704</v>
      </c>
      <c r="B20" s="5" t="s">
        <v>42</v>
      </c>
      <c r="C20">
        <v>0</v>
      </c>
      <c r="D20">
        <v>40</v>
      </c>
      <c r="E20">
        <v>149560253.97467801</v>
      </c>
      <c r="F20">
        <v>29600000</v>
      </c>
      <c r="G20">
        <v>69678139.983180404</v>
      </c>
    </row>
    <row r="21" spans="1:7" x14ac:dyDescent="0.25">
      <c r="A21">
        <f t="shared" si="0"/>
        <v>1914</v>
      </c>
      <c r="B21" s="5" t="s">
        <v>169</v>
      </c>
      <c r="C21">
        <v>0</v>
      </c>
      <c r="D21">
        <v>210</v>
      </c>
      <c r="E21">
        <v>527384147.64969701</v>
      </c>
      <c r="F21">
        <v>99000000</v>
      </c>
      <c r="G21">
        <v>277539573.69226599</v>
      </c>
    </row>
    <row r="22" spans="1:7" x14ac:dyDescent="0.25">
      <c r="A22">
        <f t="shared" si="0"/>
        <v>1984</v>
      </c>
      <c r="B22" s="5" t="s">
        <v>171</v>
      </c>
      <c r="C22">
        <v>0</v>
      </c>
      <c r="D22">
        <v>70</v>
      </c>
      <c r="E22">
        <v>175806603.67569599</v>
      </c>
      <c r="F22">
        <v>33000000</v>
      </c>
      <c r="G22">
        <v>92513191.230755597</v>
      </c>
    </row>
    <row r="23" spans="1:7" x14ac:dyDescent="0.25">
      <c r="A23">
        <f t="shared" si="0"/>
        <v>2124</v>
      </c>
      <c r="B23" s="5" t="s">
        <v>174</v>
      </c>
      <c r="C23">
        <v>0</v>
      </c>
      <c r="D23">
        <v>140</v>
      </c>
      <c r="E23">
        <v>351636864.649827</v>
      </c>
      <c r="F23">
        <v>66000000</v>
      </c>
      <c r="G23">
        <v>185026382.46151099</v>
      </c>
    </row>
    <row r="24" spans="1:7" x14ac:dyDescent="0.25">
      <c r="A24">
        <f t="shared" si="0"/>
        <v>2194</v>
      </c>
      <c r="B24" s="5" t="s">
        <v>177</v>
      </c>
      <c r="C24">
        <v>0</v>
      </c>
      <c r="D24">
        <v>70</v>
      </c>
      <c r="E24">
        <v>175830202.12513</v>
      </c>
      <c r="F24">
        <v>33000000</v>
      </c>
      <c r="G24">
        <v>92513191.230755597</v>
      </c>
    </row>
    <row r="25" spans="1:7" x14ac:dyDescent="0.25">
      <c r="A25">
        <f t="shared" si="0"/>
        <v>2404</v>
      </c>
      <c r="B25" s="5" t="s">
        <v>179</v>
      </c>
      <c r="C25">
        <v>0</v>
      </c>
      <c r="D25">
        <v>210</v>
      </c>
      <c r="E25">
        <v>527525740.10738099</v>
      </c>
      <c r="F25">
        <v>99000000</v>
      </c>
      <c r="G25">
        <v>277539573.69226599</v>
      </c>
    </row>
    <row r="26" spans="1:7" x14ac:dyDescent="0.25">
      <c r="A26">
        <f t="shared" si="0"/>
        <v>2614</v>
      </c>
      <c r="B26" s="5" t="s">
        <v>110</v>
      </c>
      <c r="C26">
        <v>0</v>
      </c>
      <c r="D26">
        <v>210</v>
      </c>
      <c r="E26">
        <v>527595484.05692601</v>
      </c>
      <c r="F26">
        <v>99000000</v>
      </c>
      <c r="G26">
        <v>277539573.69226599</v>
      </c>
    </row>
    <row r="27" spans="1:7" x14ac:dyDescent="0.25">
      <c r="A27">
        <f t="shared" si="0"/>
        <v>2824</v>
      </c>
      <c r="B27" s="5" t="s">
        <v>48</v>
      </c>
      <c r="C27">
        <v>0</v>
      </c>
      <c r="D27">
        <v>210</v>
      </c>
      <c r="E27">
        <v>526602548.84313601</v>
      </c>
      <c r="F27">
        <v>99000000</v>
      </c>
      <c r="G27">
        <v>277539573.69226599</v>
      </c>
    </row>
    <row r="28" spans="1:7" x14ac:dyDescent="0.25">
      <c r="A28">
        <f t="shared" si="0"/>
        <v>3034</v>
      </c>
      <c r="B28" s="5" t="s">
        <v>49</v>
      </c>
      <c r="C28">
        <v>0</v>
      </c>
      <c r="D28">
        <v>210</v>
      </c>
      <c r="E28">
        <v>526751460.31533301</v>
      </c>
      <c r="F28">
        <v>99000000</v>
      </c>
      <c r="G28">
        <v>277539573.69226599</v>
      </c>
    </row>
    <row r="29" spans="1:7" x14ac:dyDescent="0.25">
      <c r="A29">
        <f t="shared" si="0"/>
        <v>3244</v>
      </c>
      <c r="B29" s="5" t="s">
        <v>50</v>
      </c>
      <c r="C29">
        <v>0</v>
      </c>
      <c r="D29">
        <v>210</v>
      </c>
      <c r="E29">
        <v>526827434.445346</v>
      </c>
      <c r="F29">
        <v>99000000</v>
      </c>
      <c r="G29">
        <v>277539573.69226599</v>
      </c>
    </row>
    <row r="30" spans="1:7" x14ac:dyDescent="0.25">
      <c r="A30">
        <f t="shared" si="0"/>
        <v>3524</v>
      </c>
      <c r="B30" s="5" t="s">
        <v>51</v>
      </c>
      <c r="C30">
        <v>0</v>
      </c>
      <c r="D30">
        <v>280</v>
      </c>
      <c r="E30">
        <v>702538623.81710005</v>
      </c>
      <c r="F30">
        <v>132000000</v>
      </c>
      <c r="G30">
        <v>370052764.92302197</v>
      </c>
    </row>
    <row r="31" spans="1:7" x14ac:dyDescent="0.25">
      <c r="A31">
        <f t="shared" si="0"/>
        <v>3734</v>
      </c>
      <c r="B31" s="5" t="s">
        <v>52</v>
      </c>
      <c r="C31">
        <v>0</v>
      </c>
      <c r="D31">
        <v>210</v>
      </c>
      <c r="E31">
        <v>526979883.21085203</v>
      </c>
      <c r="F31">
        <v>99000000</v>
      </c>
      <c r="G31">
        <v>277539573.69226599</v>
      </c>
    </row>
    <row r="32" spans="1:7" x14ac:dyDescent="0.25">
      <c r="A32">
        <f t="shared" si="0"/>
        <v>4014</v>
      </c>
      <c r="B32" s="5" t="s">
        <v>53</v>
      </c>
      <c r="C32">
        <v>0</v>
      </c>
      <c r="D32">
        <v>280</v>
      </c>
      <c r="E32">
        <v>702690077.13881004</v>
      </c>
      <c r="F32">
        <v>132000000</v>
      </c>
      <c r="G32">
        <v>370052764.92302197</v>
      </c>
    </row>
    <row r="33" spans="1:7" x14ac:dyDescent="0.25">
      <c r="A33">
        <f t="shared" si="0"/>
        <v>4294</v>
      </c>
      <c r="B33" s="5" t="s">
        <v>54</v>
      </c>
      <c r="C33">
        <v>0</v>
      </c>
      <c r="D33">
        <v>280</v>
      </c>
      <c r="E33">
        <v>702740060.08176994</v>
      </c>
      <c r="F33">
        <v>132000000</v>
      </c>
      <c r="G33">
        <v>370052764.92302197</v>
      </c>
    </row>
    <row r="34" spans="1:7" x14ac:dyDescent="0.25">
      <c r="A34">
        <f t="shared" si="0"/>
        <v>4534</v>
      </c>
      <c r="B34" s="5" t="s">
        <v>180</v>
      </c>
      <c r="C34">
        <v>0</v>
      </c>
      <c r="D34">
        <v>240</v>
      </c>
      <c r="E34">
        <v>300483444.077007</v>
      </c>
      <c r="F34">
        <v>24117300</v>
      </c>
      <c r="G34">
        <v>123007363.902289</v>
      </c>
    </row>
    <row r="35" spans="1:7" x14ac:dyDescent="0.25">
      <c r="A35">
        <f t="shared" si="0"/>
        <v>4654</v>
      </c>
      <c r="B35" s="5" t="s">
        <v>687</v>
      </c>
      <c r="C35">
        <v>0</v>
      </c>
      <c r="D35">
        <v>120</v>
      </c>
      <c r="E35">
        <v>150390748.59532401</v>
      </c>
      <c r="F35">
        <v>12058650</v>
      </c>
      <c r="G35">
        <v>61503681.961731002</v>
      </c>
    </row>
    <row r="36" spans="1:7" x14ac:dyDescent="0.25">
      <c r="A36">
        <f t="shared" si="0"/>
        <v>4774</v>
      </c>
      <c r="B36" s="5" t="s">
        <v>688</v>
      </c>
      <c r="C36">
        <v>0</v>
      </c>
      <c r="D36">
        <v>120</v>
      </c>
      <c r="E36">
        <v>150390748.59532401</v>
      </c>
      <c r="F36">
        <v>12058650</v>
      </c>
      <c r="G36">
        <v>61503681.961731002</v>
      </c>
    </row>
    <row r="37" spans="1:7" x14ac:dyDescent="0.25">
      <c r="A37">
        <f t="shared" si="0"/>
        <v>5062</v>
      </c>
      <c r="B37" s="5" t="s">
        <v>23</v>
      </c>
      <c r="C37">
        <v>0</v>
      </c>
      <c r="D37">
        <v>288</v>
      </c>
      <c r="E37">
        <v>358411004.37056601</v>
      </c>
      <c r="F37">
        <v>28940760</v>
      </c>
      <c r="G37">
        <v>147608836.68274701</v>
      </c>
    </row>
    <row r="38" spans="1:7" x14ac:dyDescent="0.25">
      <c r="A38">
        <f t="shared" si="0"/>
        <v>5350</v>
      </c>
      <c r="B38" s="5" t="s">
        <v>24</v>
      </c>
      <c r="C38">
        <v>0</v>
      </c>
      <c r="D38">
        <v>288</v>
      </c>
      <c r="E38">
        <v>358897287.00989503</v>
      </c>
      <c r="F38">
        <v>28940760</v>
      </c>
      <c r="G38">
        <v>147608836.68274701</v>
      </c>
    </row>
    <row r="39" spans="1:7" x14ac:dyDescent="0.25">
      <c r="A39">
        <f t="shared" si="0"/>
        <v>5638</v>
      </c>
      <c r="B39" s="5" t="s">
        <v>25</v>
      </c>
      <c r="C39">
        <v>0</v>
      </c>
      <c r="D39">
        <v>288</v>
      </c>
      <c r="E39">
        <v>359376451.096394</v>
      </c>
      <c r="F39">
        <v>28940760</v>
      </c>
      <c r="G39">
        <v>147608836.68274701</v>
      </c>
    </row>
    <row r="40" spans="1:7" x14ac:dyDescent="0.25">
      <c r="A40">
        <f t="shared" si="0"/>
        <v>7478</v>
      </c>
      <c r="B40" s="5" t="s">
        <v>166</v>
      </c>
      <c r="C40">
        <v>8579.2910888240003</v>
      </c>
      <c r="D40">
        <v>1840</v>
      </c>
      <c r="E40">
        <v>0</v>
      </c>
      <c r="F40">
        <v>15785895.603436099</v>
      </c>
      <c r="G40">
        <v>52376675.121776901</v>
      </c>
    </row>
    <row r="41" spans="1:7" x14ac:dyDescent="0.25">
      <c r="A41">
        <f t="shared" si="0"/>
        <v>8398</v>
      </c>
      <c r="B41" s="5" t="s">
        <v>167</v>
      </c>
      <c r="C41">
        <v>8579.2910888240003</v>
      </c>
      <c r="D41">
        <v>920</v>
      </c>
      <c r="E41">
        <v>0</v>
      </c>
      <c r="F41">
        <v>7892947.8017180804</v>
      </c>
      <c r="G41">
        <v>26188337.560888398</v>
      </c>
    </row>
    <row r="42" spans="1:7" x14ac:dyDescent="0.25">
      <c r="A42">
        <f t="shared" si="0"/>
        <v>9318</v>
      </c>
      <c r="B42" s="5" t="s">
        <v>168</v>
      </c>
      <c r="C42">
        <v>8579.2910888240003</v>
      </c>
      <c r="D42">
        <v>920</v>
      </c>
      <c r="E42">
        <v>0</v>
      </c>
      <c r="F42">
        <v>7892947.8017180804</v>
      </c>
      <c r="G42">
        <v>26188337.560888398</v>
      </c>
    </row>
    <row r="43" spans="1:7" x14ac:dyDescent="0.25">
      <c r="A43">
        <f t="shared" si="0"/>
        <v>10238</v>
      </c>
      <c r="B43" s="5" t="s">
        <v>172</v>
      </c>
      <c r="C43">
        <v>8579.2910888240003</v>
      </c>
      <c r="D43">
        <v>920</v>
      </c>
      <c r="E43">
        <v>0</v>
      </c>
      <c r="F43">
        <v>7892947.8017180804</v>
      </c>
      <c r="G43">
        <v>26188337.560888398</v>
      </c>
    </row>
    <row r="44" spans="1:7" x14ac:dyDescent="0.25">
      <c r="A44">
        <f t="shared" si="0"/>
        <v>11158</v>
      </c>
      <c r="B44" s="5" t="s">
        <v>175</v>
      </c>
      <c r="C44">
        <v>8579.2910888240003</v>
      </c>
      <c r="D44">
        <v>920</v>
      </c>
      <c r="E44">
        <v>0</v>
      </c>
      <c r="F44">
        <v>7892947.8017180804</v>
      </c>
      <c r="G44">
        <v>26188337.560888398</v>
      </c>
    </row>
    <row r="45" spans="1:7" x14ac:dyDescent="0.25">
      <c r="A45">
        <f t="shared" si="0"/>
        <v>12998</v>
      </c>
      <c r="B45" s="5" t="s">
        <v>181</v>
      </c>
      <c r="C45">
        <v>8579.2910888240003</v>
      </c>
      <c r="D45">
        <v>1840</v>
      </c>
      <c r="E45">
        <v>0</v>
      </c>
      <c r="F45">
        <v>15785895.603436099</v>
      </c>
      <c r="G45">
        <v>52376675.121776901</v>
      </c>
    </row>
    <row r="46" spans="1:7" x14ac:dyDescent="0.25">
      <c r="A46">
        <f t="shared" si="0"/>
        <v>15758</v>
      </c>
      <c r="B46" s="5" t="s">
        <v>183</v>
      </c>
      <c r="C46">
        <v>8579.2910888240003</v>
      </c>
      <c r="D46">
        <v>2760</v>
      </c>
      <c r="E46">
        <v>0</v>
      </c>
      <c r="F46">
        <v>23678843.405154198</v>
      </c>
      <c r="G46">
        <v>78565012.682665393</v>
      </c>
    </row>
    <row r="47" spans="1:7" x14ac:dyDescent="0.25">
      <c r="A47">
        <f t="shared" si="0"/>
        <v>17598</v>
      </c>
      <c r="B47" s="5" t="s">
        <v>58</v>
      </c>
      <c r="C47">
        <v>8579.2910888240003</v>
      </c>
      <c r="D47">
        <v>1840</v>
      </c>
      <c r="E47">
        <v>0</v>
      </c>
      <c r="F47">
        <v>15785895.603436099</v>
      </c>
      <c r="G47">
        <v>52376675.121776901</v>
      </c>
    </row>
    <row r="48" spans="1:7" x14ac:dyDescent="0.25">
      <c r="A48">
        <f t="shared" si="0"/>
        <v>19438</v>
      </c>
      <c r="B48" s="5" t="s">
        <v>59</v>
      </c>
      <c r="C48">
        <v>8579.2910888240003</v>
      </c>
      <c r="D48">
        <v>1840</v>
      </c>
      <c r="E48">
        <v>0</v>
      </c>
      <c r="F48">
        <v>15785895.603436099</v>
      </c>
      <c r="G48">
        <v>52376675.121776901</v>
      </c>
    </row>
    <row r="49" spans="1:7" x14ac:dyDescent="0.25">
      <c r="A49">
        <f t="shared" si="0"/>
        <v>21278</v>
      </c>
      <c r="B49" s="5" t="s">
        <v>60</v>
      </c>
      <c r="C49">
        <v>8579.2910888240003</v>
      </c>
      <c r="D49">
        <v>1840</v>
      </c>
      <c r="E49">
        <v>0</v>
      </c>
      <c r="F49">
        <v>15785895.603436099</v>
      </c>
      <c r="G49">
        <v>52376675.121776901</v>
      </c>
    </row>
    <row r="50" spans="1:7" x14ac:dyDescent="0.25">
      <c r="A50">
        <f t="shared" si="0"/>
        <v>23118</v>
      </c>
      <c r="B50" s="5" t="s">
        <v>61</v>
      </c>
      <c r="C50">
        <v>8579.2910888240003</v>
      </c>
      <c r="D50">
        <v>1840</v>
      </c>
      <c r="E50">
        <v>0</v>
      </c>
      <c r="F50">
        <v>15785895.603436099</v>
      </c>
      <c r="G50">
        <v>52376675.121776901</v>
      </c>
    </row>
    <row r="51" spans="1:7" x14ac:dyDescent="0.25">
      <c r="A51">
        <f t="shared" si="0"/>
        <v>24958</v>
      </c>
      <c r="B51" s="5" t="s">
        <v>62</v>
      </c>
      <c r="C51">
        <v>8579.2910888240003</v>
      </c>
      <c r="D51">
        <v>1840</v>
      </c>
      <c r="E51">
        <v>0</v>
      </c>
      <c r="F51">
        <v>15785895.603436099</v>
      </c>
      <c r="G51">
        <v>52376675.121776901</v>
      </c>
    </row>
    <row r="52" spans="1:7" x14ac:dyDescent="0.25">
      <c r="A52">
        <f t="shared" si="0"/>
        <v>25878</v>
      </c>
      <c r="B52" s="5" t="s">
        <v>185</v>
      </c>
      <c r="C52">
        <v>37044.875411322901</v>
      </c>
      <c r="D52">
        <v>920</v>
      </c>
      <c r="E52">
        <v>0</v>
      </c>
      <c r="F52">
        <v>7892947.8017180804</v>
      </c>
      <c r="G52">
        <v>26188337.576698899</v>
      </c>
    </row>
    <row r="53" spans="1:7" x14ac:dyDescent="0.25">
      <c r="A53">
        <f t="shared" si="0"/>
        <v>26798</v>
      </c>
      <c r="B53" s="5" t="s">
        <v>186</v>
      </c>
      <c r="C53">
        <v>37044.875411322901</v>
      </c>
      <c r="D53">
        <v>920</v>
      </c>
      <c r="E53">
        <v>0</v>
      </c>
      <c r="F53">
        <v>7892947.8017180804</v>
      </c>
      <c r="G53">
        <v>26188337.576698899</v>
      </c>
    </row>
    <row r="54" spans="1:7" x14ac:dyDescent="0.25">
      <c r="A54">
        <f t="shared" si="0"/>
        <v>27718</v>
      </c>
      <c r="B54" s="5" t="s">
        <v>187</v>
      </c>
      <c r="C54">
        <v>37044.875411322901</v>
      </c>
      <c r="D54">
        <v>920</v>
      </c>
      <c r="E54">
        <v>0</v>
      </c>
      <c r="F54">
        <v>7892947.8017180804</v>
      </c>
      <c r="G54">
        <v>26188337.576698899</v>
      </c>
    </row>
    <row r="55" spans="1:7" x14ac:dyDescent="0.25">
      <c r="A55">
        <f t="shared" si="0"/>
        <v>28638</v>
      </c>
      <c r="B55" s="5" t="s">
        <v>188</v>
      </c>
      <c r="C55">
        <v>37044.875411322901</v>
      </c>
      <c r="D55">
        <v>920</v>
      </c>
      <c r="E55">
        <v>0</v>
      </c>
      <c r="F55">
        <v>7892947.8017180804</v>
      </c>
      <c r="G55">
        <v>26188337.576698899</v>
      </c>
    </row>
    <row r="56" spans="1:7" x14ac:dyDescent="0.25">
      <c r="A56">
        <f t="shared" si="0"/>
        <v>29558</v>
      </c>
      <c r="B56" s="5" t="s">
        <v>189</v>
      </c>
      <c r="C56">
        <v>37044.875411322901</v>
      </c>
      <c r="D56">
        <v>920</v>
      </c>
      <c r="E56">
        <v>0</v>
      </c>
      <c r="F56">
        <v>7892947.8017180804</v>
      </c>
      <c r="G56">
        <v>26188337.576698899</v>
      </c>
    </row>
    <row r="57" spans="1:7" x14ac:dyDescent="0.25">
      <c r="A57">
        <f t="shared" si="0"/>
        <v>30478</v>
      </c>
      <c r="B57" s="5" t="s">
        <v>190</v>
      </c>
      <c r="C57">
        <v>37044.875411322901</v>
      </c>
      <c r="D57">
        <v>920</v>
      </c>
      <c r="E57">
        <v>0</v>
      </c>
      <c r="F57">
        <v>7892947.8017180804</v>
      </c>
      <c r="G57">
        <v>26188337.576698899</v>
      </c>
    </row>
    <row r="58" spans="1:7" x14ac:dyDescent="0.25">
      <c r="A58">
        <f t="shared" si="0"/>
        <v>31398</v>
      </c>
      <c r="B58" s="5" t="s">
        <v>191</v>
      </c>
      <c r="C58">
        <v>37044.875411322901</v>
      </c>
      <c r="D58">
        <v>920</v>
      </c>
      <c r="E58">
        <v>0</v>
      </c>
      <c r="F58">
        <v>7892947.8017180804</v>
      </c>
      <c r="G58">
        <v>26188337.576698899</v>
      </c>
    </row>
    <row r="59" spans="1:7" x14ac:dyDescent="0.25">
      <c r="A59">
        <f t="shared" si="0"/>
        <v>32318</v>
      </c>
      <c r="B59" s="5" t="s">
        <v>192</v>
      </c>
      <c r="C59">
        <v>37044.875411322901</v>
      </c>
      <c r="D59">
        <v>920</v>
      </c>
      <c r="E59">
        <v>0</v>
      </c>
      <c r="F59">
        <v>7892947.8017180804</v>
      </c>
      <c r="G59">
        <v>26188337.576698899</v>
      </c>
    </row>
    <row r="60" spans="1:7" x14ac:dyDescent="0.25">
      <c r="A60">
        <f t="shared" si="0"/>
        <v>33238</v>
      </c>
      <c r="B60" s="5" t="s">
        <v>193</v>
      </c>
      <c r="C60">
        <v>37044.875411322901</v>
      </c>
      <c r="D60">
        <v>920</v>
      </c>
      <c r="E60">
        <v>0</v>
      </c>
      <c r="F60">
        <v>7892947.8017180804</v>
      </c>
      <c r="G60">
        <v>26188337.576698899</v>
      </c>
    </row>
    <row r="61" spans="1:7" x14ac:dyDescent="0.25">
      <c r="A61">
        <f t="shared" si="0"/>
        <v>34158</v>
      </c>
      <c r="B61" s="5" t="s">
        <v>194</v>
      </c>
      <c r="C61">
        <v>37044.875411322901</v>
      </c>
      <c r="D61">
        <v>920</v>
      </c>
      <c r="E61">
        <v>0</v>
      </c>
      <c r="F61">
        <v>7892947.8017180804</v>
      </c>
      <c r="G61">
        <v>26188337.576698899</v>
      </c>
    </row>
    <row r="62" spans="1:7" x14ac:dyDescent="0.25">
      <c r="A62">
        <f t="shared" si="0"/>
        <v>35078</v>
      </c>
      <c r="B62" s="5" t="s">
        <v>195</v>
      </c>
      <c r="C62">
        <v>37044.875411322901</v>
      </c>
      <c r="D62">
        <v>920</v>
      </c>
      <c r="E62">
        <v>0</v>
      </c>
      <c r="F62">
        <v>7892947.8017180804</v>
      </c>
      <c r="G62">
        <v>26188337.576698899</v>
      </c>
    </row>
    <row r="63" spans="1:7" x14ac:dyDescent="0.25">
      <c r="A63">
        <f t="shared" si="0"/>
        <v>35998</v>
      </c>
      <c r="B63" s="5" t="s">
        <v>196</v>
      </c>
      <c r="C63">
        <v>37044.875411322901</v>
      </c>
      <c r="D63">
        <v>920</v>
      </c>
      <c r="E63">
        <v>0</v>
      </c>
      <c r="F63">
        <v>7892947.8017180804</v>
      </c>
      <c r="G63">
        <v>26188337.576698899</v>
      </c>
    </row>
    <row r="64" spans="1:7" x14ac:dyDescent="0.25">
      <c r="A64">
        <f t="shared" si="0"/>
        <v>36918</v>
      </c>
      <c r="B64" s="5" t="s">
        <v>197</v>
      </c>
      <c r="C64">
        <v>37044.875411322901</v>
      </c>
      <c r="D64">
        <v>920</v>
      </c>
      <c r="E64">
        <v>0</v>
      </c>
      <c r="F64">
        <v>7892947.8017180804</v>
      </c>
      <c r="G64">
        <v>26188337.576698899</v>
      </c>
    </row>
    <row r="65" spans="1:7" x14ac:dyDescent="0.25">
      <c r="A65">
        <f t="shared" si="0"/>
        <v>37838</v>
      </c>
      <c r="B65" s="5" t="s">
        <v>198</v>
      </c>
      <c r="C65">
        <v>37044.875411322901</v>
      </c>
      <c r="D65">
        <v>920</v>
      </c>
      <c r="E65">
        <v>0</v>
      </c>
      <c r="F65">
        <v>7892947.8017180804</v>
      </c>
      <c r="G65">
        <v>26188337.576698899</v>
      </c>
    </row>
    <row r="66" spans="1:7" x14ac:dyDescent="0.25">
      <c r="A66">
        <f t="shared" si="0"/>
        <v>38758</v>
      </c>
      <c r="B66" s="5" t="s">
        <v>199</v>
      </c>
      <c r="C66">
        <v>37044.875411322901</v>
      </c>
      <c r="D66">
        <v>920</v>
      </c>
      <c r="E66">
        <v>0</v>
      </c>
      <c r="F66">
        <v>7892947.8017180804</v>
      </c>
      <c r="G66">
        <v>26188337.576698899</v>
      </c>
    </row>
    <row r="67" spans="1:7" x14ac:dyDescent="0.25">
      <c r="A67">
        <f t="shared" si="0"/>
        <v>39678</v>
      </c>
      <c r="B67" s="5" t="s">
        <v>200</v>
      </c>
      <c r="C67">
        <v>37044.875411322901</v>
      </c>
      <c r="D67">
        <v>920</v>
      </c>
      <c r="E67">
        <v>0</v>
      </c>
      <c r="F67">
        <v>7892947.8017180804</v>
      </c>
      <c r="G67">
        <v>26188337.576698899</v>
      </c>
    </row>
    <row r="68" spans="1:7" x14ac:dyDescent="0.25">
      <c r="A68">
        <f t="shared" si="0"/>
        <v>40598</v>
      </c>
      <c r="B68" s="5" t="s">
        <v>201</v>
      </c>
      <c r="C68">
        <v>37044.875411322901</v>
      </c>
      <c r="D68">
        <v>920</v>
      </c>
      <c r="E68">
        <v>0</v>
      </c>
      <c r="F68">
        <v>7892947.8017180804</v>
      </c>
      <c r="G68">
        <v>26188337.576698899</v>
      </c>
    </row>
    <row r="69" spans="1:7" x14ac:dyDescent="0.25">
      <c r="A69">
        <f t="shared" ref="A69:A132" si="1">A68+D69</f>
        <v>41518</v>
      </c>
      <c r="B69" s="5" t="s">
        <v>202</v>
      </c>
      <c r="C69">
        <v>37044.875411322901</v>
      </c>
      <c r="D69">
        <v>920</v>
      </c>
      <c r="E69">
        <v>0</v>
      </c>
      <c r="F69">
        <v>7892947.8017180804</v>
      </c>
      <c r="G69">
        <v>26188337.576698899</v>
      </c>
    </row>
    <row r="70" spans="1:7" x14ac:dyDescent="0.25">
      <c r="A70">
        <f t="shared" si="1"/>
        <v>42438</v>
      </c>
      <c r="B70" s="5" t="s">
        <v>203</v>
      </c>
      <c r="C70">
        <v>37044.875411322901</v>
      </c>
      <c r="D70">
        <v>920</v>
      </c>
      <c r="E70">
        <v>0</v>
      </c>
      <c r="F70">
        <v>7892947.8017180804</v>
      </c>
      <c r="G70">
        <v>26188337.576698899</v>
      </c>
    </row>
    <row r="71" spans="1:7" x14ac:dyDescent="0.25">
      <c r="A71">
        <f t="shared" si="1"/>
        <v>43358</v>
      </c>
      <c r="B71" s="5" t="s">
        <v>204</v>
      </c>
      <c r="C71">
        <v>37044.875411322901</v>
      </c>
      <c r="D71">
        <v>920</v>
      </c>
      <c r="E71">
        <v>0</v>
      </c>
      <c r="F71">
        <v>7892947.8017180804</v>
      </c>
      <c r="G71">
        <v>26188337.576698899</v>
      </c>
    </row>
    <row r="72" spans="1:7" x14ac:dyDescent="0.25">
      <c r="A72">
        <f t="shared" si="1"/>
        <v>44278</v>
      </c>
      <c r="B72" s="5" t="s">
        <v>205</v>
      </c>
      <c r="C72">
        <v>37044.875411322901</v>
      </c>
      <c r="D72">
        <v>920</v>
      </c>
      <c r="E72">
        <v>0</v>
      </c>
      <c r="F72">
        <v>7892947.8017180804</v>
      </c>
      <c r="G72">
        <v>26188337.576698899</v>
      </c>
    </row>
    <row r="73" spans="1:7" x14ac:dyDescent="0.25">
      <c r="A73">
        <f t="shared" si="1"/>
        <v>45198</v>
      </c>
      <c r="B73" s="5" t="s">
        <v>206</v>
      </c>
      <c r="C73">
        <v>37044.875411322901</v>
      </c>
      <c r="D73">
        <v>920</v>
      </c>
      <c r="E73">
        <v>0</v>
      </c>
      <c r="F73">
        <v>7892947.8017180804</v>
      </c>
      <c r="G73">
        <v>26188337.576698899</v>
      </c>
    </row>
    <row r="74" spans="1:7" x14ac:dyDescent="0.25">
      <c r="A74">
        <f t="shared" si="1"/>
        <v>46118</v>
      </c>
      <c r="B74" s="5" t="s">
        <v>207</v>
      </c>
      <c r="C74">
        <v>37044.875411322901</v>
      </c>
      <c r="D74">
        <v>920</v>
      </c>
      <c r="E74">
        <v>0</v>
      </c>
      <c r="F74">
        <v>7892947.8017180804</v>
      </c>
      <c r="G74">
        <v>26188337.576698899</v>
      </c>
    </row>
    <row r="75" spans="1:7" x14ac:dyDescent="0.25">
      <c r="A75">
        <f t="shared" si="1"/>
        <v>47038</v>
      </c>
      <c r="B75" s="5" t="s">
        <v>208</v>
      </c>
      <c r="C75">
        <v>37044.875411322901</v>
      </c>
      <c r="D75">
        <v>920</v>
      </c>
      <c r="E75">
        <v>0</v>
      </c>
      <c r="F75">
        <v>7892947.8017180804</v>
      </c>
      <c r="G75">
        <v>26188337.576698899</v>
      </c>
    </row>
    <row r="76" spans="1:7" x14ac:dyDescent="0.25">
      <c r="A76">
        <f t="shared" si="1"/>
        <v>47958</v>
      </c>
      <c r="B76" s="5" t="s">
        <v>209</v>
      </c>
      <c r="C76">
        <v>37044.875411322901</v>
      </c>
      <c r="D76">
        <v>920</v>
      </c>
      <c r="E76">
        <v>0</v>
      </c>
      <c r="F76">
        <v>7892947.8017180804</v>
      </c>
      <c r="G76">
        <v>26188337.576698899</v>
      </c>
    </row>
    <row r="77" spans="1:7" x14ac:dyDescent="0.25">
      <c r="A77">
        <f t="shared" si="1"/>
        <v>48878</v>
      </c>
      <c r="B77" s="5" t="s">
        <v>210</v>
      </c>
      <c r="C77">
        <v>37044.875411322901</v>
      </c>
      <c r="D77">
        <v>920</v>
      </c>
      <c r="E77">
        <v>0</v>
      </c>
      <c r="F77">
        <v>7892947.8017180804</v>
      </c>
      <c r="G77">
        <v>26188337.576698899</v>
      </c>
    </row>
    <row r="78" spans="1:7" x14ac:dyDescent="0.25">
      <c r="A78">
        <f t="shared" si="1"/>
        <v>49798</v>
      </c>
      <c r="B78" s="5" t="s">
        <v>211</v>
      </c>
      <c r="C78">
        <v>37044.875411322901</v>
      </c>
      <c r="D78">
        <v>920</v>
      </c>
      <c r="E78">
        <v>0</v>
      </c>
      <c r="F78">
        <v>7892947.8017180804</v>
      </c>
      <c r="G78">
        <v>26188337.576698899</v>
      </c>
    </row>
    <row r="79" spans="1:7" x14ac:dyDescent="0.25">
      <c r="A79">
        <f t="shared" si="1"/>
        <v>50718</v>
      </c>
      <c r="B79" s="5" t="s">
        <v>212</v>
      </c>
      <c r="C79">
        <v>37044.875411322901</v>
      </c>
      <c r="D79">
        <v>920</v>
      </c>
      <c r="E79">
        <v>0</v>
      </c>
      <c r="F79">
        <v>7892947.8017180804</v>
      </c>
      <c r="G79">
        <v>26188337.576698899</v>
      </c>
    </row>
    <row r="80" spans="1:7" x14ac:dyDescent="0.25">
      <c r="A80">
        <f t="shared" si="1"/>
        <v>51638</v>
      </c>
      <c r="B80" s="5" t="s">
        <v>213</v>
      </c>
      <c r="C80">
        <v>37044.875411322901</v>
      </c>
      <c r="D80">
        <v>920</v>
      </c>
      <c r="E80">
        <v>0</v>
      </c>
      <c r="F80">
        <v>7892947.8017180804</v>
      </c>
      <c r="G80">
        <v>26188337.576698899</v>
      </c>
    </row>
    <row r="81" spans="1:7" x14ac:dyDescent="0.25">
      <c r="A81">
        <f t="shared" si="1"/>
        <v>52558</v>
      </c>
      <c r="B81" s="5" t="s">
        <v>214</v>
      </c>
      <c r="C81">
        <v>37044.875411322901</v>
      </c>
      <c r="D81">
        <v>920</v>
      </c>
      <c r="E81">
        <v>0</v>
      </c>
      <c r="F81">
        <v>7892947.8017180804</v>
      </c>
      <c r="G81">
        <v>26188337.576698899</v>
      </c>
    </row>
    <row r="82" spans="1:7" x14ac:dyDescent="0.25">
      <c r="A82">
        <f t="shared" si="1"/>
        <v>53478</v>
      </c>
      <c r="B82" s="5" t="s">
        <v>215</v>
      </c>
      <c r="C82">
        <v>37044.875411322901</v>
      </c>
      <c r="D82">
        <v>920</v>
      </c>
      <c r="E82">
        <v>0</v>
      </c>
      <c r="F82">
        <v>7892947.8017180804</v>
      </c>
      <c r="G82">
        <v>26188337.576698899</v>
      </c>
    </row>
    <row r="83" spans="1:7" x14ac:dyDescent="0.25">
      <c r="A83">
        <f t="shared" si="1"/>
        <v>54398</v>
      </c>
      <c r="B83" s="5" t="s">
        <v>216</v>
      </c>
      <c r="C83">
        <v>37044.875411322901</v>
      </c>
      <c r="D83">
        <v>920</v>
      </c>
      <c r="E83">
        <v>0</v>
      </c>
      <c r="F83">
        <v>7892947.8017180804</v>
      </c>
      <c r="G83">
        <v>26188337.576698899</v>
      </c>
    </row>
    <row r="84" spans="1:7" x14ac:dyDescent="0.25">
      <c r="A84">
        <f t="shared" si="1"/>
        <v>55318</v>
      </c>
      <c r="B84" s="5" t="s">
        <v>217</v>
      </c>
      <c r="C84">
        <v>37044.875411322901</v>
      </c>
      <c r="D84">
        <v>920</v>
      </c>
      <c r="E84">
        <v>0</v>
      </c>
      <c r="F84">
        <v>7892947.8017180804</v>
      </c>
      <c r="G84">
        <v>26188337.576698899</v>
      </c>
    </row>
    <row r="85" spans="1:7" x14ac:dyDescent="0.25">
      <c r="A85">
        <f t="shared" si="1"/>
        <v>56238</v>
      </c>
      <c r="B85" s="5" t="s">
        <v>218</v>
      </c>
      <c r="C85">
        <v>37044.875411322901</v>
      </c>
      <c r="D85">
        <v>920</v>
      </c>
      <c r="E85">
        <v>0</v>
      </c>
      <c r="F85">
        <v>7892947.8017180804</v>
      </c>
      <c r="G85">
        <v>26188337.576698899</v>
      </c>
    </row>
    <row r="86" spans="1:7" x14ac:dyDescent="0.25">
      <c r="A86">
        <f t="shared" si="1"/>
        <v>57158</v>
      </c>
      <c r="B86" s="5" t="s">
        <v>219</v>
      </c>
      <c r="C86">
        <v>37044.875411322901</v>
      </c>
      <c r="D86">
        <v>920</v>
      </c>
      <c r="E86">
        <v>0</v>
      </c>
      <c r="F86">
        <v>7892947.8017180804</v>
      </c>
      <c r="G86">
        <v>26188337.576698899</v>
      </c>
    </row>
    <row r="87" spans="1:7" x14ac:dyDescent="0.25">
      <c r="A87">
        <f t="shared" si="1"/>
        <v>58078</v>
      </c>
      <c r="B87" s="5" t="s">
        <v>220</v>
      </c>
      <c r="C87">
        <v>37044.875411322901</v>
      </c>
      <c r="D87">
        <v>920</v>
      </c>
      <c r="E87">
        <v>0</v>
      </c>
      <c r="F87">
        <v>7892947.8017180804</v>
      </c>
      <c r="G87">
        <v>26188337.576698899</v>
      </c>
    </row>
    <row r="88" spans="1:7" x14ac:dyDescent="0.25">
      <c r="A88">
        <f t="shared" si="1"/>
        <v>58998</v>
      </c>
      <c r="B88" s="5" t="s">
        <v>221</v>
      </c>
      <c r="C88">
        <v>37044.875411322901</v>
      </c>
      <c r="D88">
        <v>920</v>
      </c>
      <c r="E88">
        <v>0</v>
      </c>
      <c r="F88">
        <v>7892947.8017180804</v>
      </c>
      <c r="G88">
        <v>26188337.576698899</v>
      </c>
    </row>
    <row r="89" spans="1:7" x14ac:dyDescent="0.25">
      <c r="A89">
        <f t="shared" si="1"/>
        <v>59918</v>
      </c>
      <c r="B89" s="5" t="s">
        <v>222</v>
      </c>
      <c r="C89">
        <v>37044.875411322901</v>
      </c>
      <c r="D89">
        <v>920</v>
      </c>
      <c r="E89">
        <v>0</v>
      </c>
      <c r="F89">
        <v>7892947.8017180804</v>
      </c>
      <c r="G89">
        <v>26188337.576698899</v>
      </c>
    </row>
    <row r="90" spans="1:7" x14ac:dyDescent="0.25">
      <c r="A90">
        <f t="shared" si="1"/>
        <v>60838</v>
      </c>
      <c r="B90" s="5" t="s">
        <v>223</v>
      </c>
      <c r="C90">
        <v>37044.875411322901</v>
      </c>
      <c r="D90">
        <v>920</v>
      </c>
      <c r="E90">
        <v>0</v>
      </c>
      <c r="F90">
        <v>7892947.8017180804</v>
      </c>
      <c r="G90">
        <v>26188337.576698899</v>
      </c>
    </row>
    <row r="91" spans="1:7" x14ac:dyDescent="0.25">
      <c r="A91">
        <f t="shared" si="1"/>
        <v>61758</v>
      </c>
      <c r="B91" s="5" t="s">
        <v>224</v>
      </c>
      <c r="C91">
        <v>37044.875411322901</v>
      </c>
      <c r="D91">
        <v>920</v>
      </c>
      <c r="E91">
        <v>0</v>
      </c>
      <c r="F91">
        <v>7892947.8017180804</v>
      </c>
      <c r="G91">
        <v>26188337.576698899</v>
      </c>
    </row>
    <row r="92" spans="1:7" x14ac:dyDescent="0.25">
      <c r="A92">
        <f t="shared" si="1"/>
        <v>62678</v>
      </c>
      <c r="B92" s="5" t="s">
        <v>225</v>
      </c>
      <c r="C92">
        <v>37044.875411322901</v>
      </c>
      <c r="D92">
        <v>920</v>
      </c>
      <c r="E92">
        <v>0</v>
      </c>
      <c r="F92">
        <v>7892947.8017180804</v>
      </c>
      <c r="G92">
        <v>26188337.576698899</v>
      </c>
    </row>
    <row r="93" spans="1:7" x14ac:dyDescent="0.25">
      <c r="A93">
        <f t="shared" si="1"/>
        <v>63598</v>
      </c>
      <c r="B93" s="5" t="s">
        <v>226</v>
      </c>
      <c r="C93">
        <v>37044.875411322901</v>
      </c>
      <c r="D93">
        <v>920</v>
      </c>
      <c r="E93">
        <v>0</v>
      </c>
      <c r="F93">
        <v>7892947.8017180804</v>
      </c>
      <c r="G93">
        <v>26188337.576698899</v>
      </c>
    </row>
    <row r="94" spans="1:7" x14ac:dyDescent="0.25">
      <c r="A94">
        <f t="shared" si="1"/>
        <v>64518</v>
      </c>
      <c r="B94" s="5" t="s">
        <v>227</v>
      </c>
      <c r="C94">
        <v>37044.875411322901</v>
      </c>
      <c r="D94">
        <v>920</v>
      </c>
      <c r="E94">
        <v>0</v>
      </c>
      <c r="F94">
        <v>7892947.8017180804</v>
      </c>
      <c r="G94">
        <v>26188337.576698899</v>
      </c>
    </row>
    <row r="95" spans="1:7" x14ac:dyDescent="0.25">
      <c r="A95">
        <f t="shared" si="1"/>
        <v>65438</v>
      </c>
      <c r="B95" s="5" t="s">
        <v>228</v>
      </c>
      <c r="C95">
        <v>37044.875411322901</v>
      </c>
      <c r="D95">
        <v>920</v>
      </c>
      <c r="E95">
        <v>0</v>
      </c>
      <c r="F95">
        <v>7892947.8017180804</v>
      </c>
      <c r="G95">
        <v>26188337.576698899</v>
      </c>
    </row>
    <row r="96" spans="1:7" x14ac:dyDescent="0.25">
      <c r="A96">
        <f t="shared" si="1"/>
        <v>66358</v>
      </c>
      <c r="B96" s="5" t="s">
        <v>229</v>
      </c>
      <c r="C96">
        <v>37044.875411322901</v>
      </c>
      <c r="D96">
        <v>920</v>
      </c>
      <c r="E96">
        <v>0</v>
      </c>
      <c r="F96">
        <v>7892947.8017180804</v>
      </c>
      <c r="G96">
        <v>26188337.576698899</v>
      </c>
    </row>
    <row r="97" spans="1:7" x14ac:dyDescent="0.25">
      <c r="A97">
        <f t="shared" si="1"/>
        <v>67278</v>
      </c>
      <c r="B97" s="5" t="s">
        <v>230</v>
      </c>
      <c r="C97">
        <v>37044.875411322901</v>
      </c>
      <c r="D97">
        <v>920</v>
      </c>
      <c r="E97">
        <v>0</v>
      </c>
      <c r="F97">
        <v>7892947.8017180804</v>
      </c>
      <c r="G97">
        <v>26188337.576698899</v>
      </c>
    </row>
    <row r="98" spans="1:7" x14ac:dyDescent="0.25">
      <c r="A98">
        <f t="shared" si="1"/>
        <v>68198</v>
      </c>
      <c r="B98" s="5" t="s">
        <v>231</v>
      </c>
      <c r="C98">
        <v>37044.875411322901</v>
      </c>
      <c r="D98">
        <v>920</v>
      </c>
      <c r="E98">
        <v>0</v>
      </c>
      <c r="F98">
        <v>7892947.8017180804</v>
      </c>
      <c r="G98">
        <v>26188337.576698899</v>
      </c>
    </row>
    <row r="99" spans="1:7" x14ac:dyDescent="0.25">
      <c r="A99">
        <f t="shared" si="1"/>
        <v>69118</v>
      </c>
      <c r="B99" s="5" t="s">
        <v>232</v>
      </c>
      <c r="C99">
        <v>37044.875411322901</v>
      </c>
      <c r="D99">
        <v>920</v>
      </c>
      <c r="E99">
        <v>0</v>
      </c>
      <c r="F99">
        <v>7892947.8017180804</v>
      </c>
      <c r="G99">
        <v>26188337.576698899</v>
      </c>
    </row>
    <row r="100" spans="1:7" x14ac:dyDescent="0.25">
      <c r="A100">
        <f t="shared" si="1"/>
        <v>70038</v>
      </c>
      <c r="B100" s="5" t="s">
        <v>233</v>
      </c>
      <c r="C100">
        <v>37044.875411322901</v>
      </c>
      <c r="D100">
        <v>920</v>
      </c>
      <c r="E100">
        <v>0</v>
      </c>
      <c r="F100">
        <v>7892947.8017180804</v>
      </c>
      <c r="G100">
        <v>26188337.576698899</v>
      </c>
    </row>
    <row r="101" spans="1:7" x14ac:dyDescent="0.25">
      <c r="A101">
        <f t="shared" si="1"/>
        <v>70958</v>
      </c>
      <c r="B101" s="5" t="s">
        <v>234</v>
      </c>
      <c r="C101">
        <v>37044.875411322901</v>
      </c>
      <c r="D101">
        <v>920</v>
      </c>
      <c r="E101">
        <v>0</v>
      </c>
      <c r="F101">
        <v>7892947.8017180804</v>
      </c>
      <c r="G101">
        <v>26188337.576698899</v>
      </c>
    </row>
    <row r="102" spans="1:7" x14ac:dyDescent="0.25">
      <c r="A102">
        <f t="shared" si="1"/>
        <v>71878</v>
      </c>
      <c r="B102" s="5" t="s">
        <v>235</v>
      </c>
      <c r="C102">
        <v>37044.875411322901</v>
      </c>
      <c r="D102">
        <v>920</v>
      </c>
      <c r="E102">
        <v>0</v>
      </c>
      <c r="F102">
        <v>7892947.8017180804</v>
      </c>
      <c r="G102">
        <v>26188337.576698899</v>
      </c>
    </row>
    <row r="103" spans="1:7" x14ac:dyDescent="0.25">
      <c r="A103">
        <f t="shared" si="1"/>
        <v>72798</v>
      </c>
      <c r="B103" s="5" t="s">
        <v>236</v>
      </c>
      <c r="C103">
        <v>37044.875411322901</v>
      </c>
      <c r="D103">
        <v>920</v>
      </c>
      <c r="E103">
        <v>0</v>
      </c>
      <c r="F103">
        <v>7892947.8017180804</v>
      </c>
      <c r="G103">
        <v>26188337.576698899</v>
      </c>
    </row>
    <row r="104" spans="1:7" x14ac:dyDescent="0.25">
      <c r="A104">
        <f t="shared" si="1"/>
        <v>73718</v>
      </c>
      <c r="B104" s="5" t="s">
        <v>237</v>
      </c>
      <c r="C104">
        <v>37044.875411322901</v>
      </c>
      <c r="D104">
        <v>920</v>
      </c>
      <c r="E104">
        <v>0</v>
      </c>
      <c r="F104">
        <v>7892947.8017180804</v>
      </c>
      <c r="G104">
        <v>26188337.576698899</v>
      </c>
    </row>
    <row r="105" spans="1:7" x14ac:dyDescent="0.25">
      <c r="A105">
        <f t="shared" si="1"/>
        <v>74638</v>
      </c>
      <c r="B105" s="5" t="s">
        <v>238</v>
      </c>
      <c r="C105">
        <v>37044.875411322901</v>
      </c>
      <c r="D105">
        <v>920</v>
      </c>
      <c r="E105">
        <v>0</v>
      </c>
      <c r="F105">
        <v>7892947.8017180804</v>
      </c>
      <c r="G105">
        <v>26188337.576698899</v>
      </c>
    </row>
    <row r="106" spans="1:7" x14ac:dyDescent="0.25">
      <c r="A106">
        <f t="shared" si="1"/>
        <v>75558</v>
      </c>
      <c r="B106" s="5" t="s">
        <v>239</v>
      </c>
      <c r="C106">
        <v>37044.875411322901</v>
      </c>
      <c r="D106">
        <v>920</v>
      </c>
      <c r="E106">
        <v>0</v>
      </c>
      <c r="F106">
        <v>7892947.8017180804</v>
      </c>
      <c r="G106">
        <v>26188337.576698899</v>
      </c>
    </row>
    <row r="107" spans="1:7" x14ac:dyDescent="0.25">
      <c r="A107">
        <f t="shared" si="1"/>
        <v>76478</v>
      </c>
      <c r="B107" s="5" t="s">
        <v>240</v>
      </c>
      <c r="C107">
        <v>37044.875411322901</v>
      </c>
      <c r="D107">
        <v>920</v>
      </c>
      <c r="E107">
        <v>0</v>
      </c>
      <c r="F107">
        <v>7892947.8017180804</v>
      </c>
      <c r="G107">
        <v>26188337.576698899</v>
      </c>
    </row>
    <row r="108" spans="1:7" x14ac:dyDescent="0.25">
      <c r="A108">
        <f t="shared" si="1"/>
        <v>77398</v>
      </c>
      <c r="B108" s="5" t="s">
        <v>241</v>
      </c>
      <c r="C108">
        <v>37044.875411322901</v>
      </c>
      <c r="D108">
        <v>920</v>
      </c>
      <c r="E108">
        <v>0</v>
      </c>
      <c r="F108">
        <v>7892947.8017180804</v>
      </c>
      <c r="G108">
        <v>26188337.576698899</v>
      </c>
    </row>
    <row r="109" spans="1:7" x14ac:dyDescent="0.25">
      <c r="A109">
        <f t="shared" si="1"/>
        <v>78318</v>
      </c>
      <c r="B109" s="5" t="s">
        <v>242</v>
      </c>
      <c r="C109">
        <v>37044.875411322901</v>
      </c>
      <c r="D109">
        <v>920</v>
      </c>
      <c r="E109">
        <v>0</v>
      </c>
      <c r="F109">
        <v>7892947.8017180804</v>
      </c>
      <c r="G109">
        <v>26188337.576698899</v>
      </c>
    </row>
    <row r="110" spans="1:7" x14ac:dyDescent="0.25">
      <c r="A110">
        <f t="shared" si="1"/>
        <v>79238</v>
      </c>
      <c r="B110" s="5" t="s">
        <v>243</v>
      </c>
      <c r="C110">
        <v>37044.875411322901</v>
      </c>
      <c r="D110">
        <v>920</v>
      </c>
      <c r="E110">
        <v>0</v>
      </c>
      <c r="F110">
        <v>7892947.8017180804</v>
      </c>
      <c r="G110">
        <v>26188337.576698899</v>
      </c>
    </row>
    <row r="111" spans="1:7" x14ac:dyDescent="0.25">
      <c r="A111">
        <f t="shared" si="1"/>
        <v>80158</v>
      </c>
      <c r="B111" s="5" t="s">
        <v>244</v>
      </c>
      <c r="C111">
        <v>37044.875411322901</v>
      </c>
      <c r="D111">
        <v>920</v>
      </c>
      <c r="E111">
        <v>0</v>
      </c>
      <c r="F111">
        <v>7892947.8017180804</v>
      </c>
      <c r="G111">
        <v>26188337.576698899</v>
      </c>
    </row>
    <row r="112" spans="1:7" x14ac:dyDescent="0.25">
      <c r="A112">
        <f t="shared" si="1"/>
        <v>81078</v>
      </c>
      <c r="B112" s="5" t="s">
        <v>245</v>
      </c>
      <c r="C112">
        <v>37044.875411322901</v>
      </c>
      <c r="D112">
        <v>920</v>
      </c>
      <c r="E112">
        <v>0</v>
      </c>
      <c r="F112">
        <v>7892947.8017180804</v>
      </c>
      <c r="G112">
        <v>26188337.576698899</v>
      </c>
    </row>
    <row r="113" spans="1:7" x14ac:dyDescent="0.25">
      <c r="A113">
        <f t="shared" si="1"/>
        <v>81998</v>
      </c>
      <c r="B113" s="5" t="s">
        <v>246</v>
      </c>
      <c r="C113">
        <v>37044.875411322901</v>
      </c>
      <c r="D113">
        <v>920</v>
      </c>
      <c r="E113">
        <v>0</v>
      </c>
      <c r="F113">
        <v>7892947.8017180804</v>
      </c>
      <c r="G113">
        <v>26188337.576698899</v>
      </c>
    </row>
    <row r="114" spans="1:7" x14ac:dyDescent="0.25">
      <c r="A114">
        <f t="shared" si="1"/>
        <v>82918</v>
      </c>
      <c r="B114" s="5" t="s">
        <v>247</v>
      </c>
      <c r="C114">
        <v>37044.875411322901</v>
      </c>
      <c r="D114">
        <v>920</v>
      </c>
      <c r="E114">
        <v>0</v>
      </c>
      <c r="F114">
        <v>7892947.8017180804</v>
      </c>
      <c r="G114">
        <v>26188337.576698899</v>
      </c>
    </row>
    <row r="115" spans="1:7" x14ac:dyDescent="0.25">
      <c r="A115">
        <f t="shared" si="1"/>
        <v>83838</v>
      </c>
      <c r="B115" s="5" t="s">
        <v>248</v>
      </c>
      <c r="C115">
        <v>37044.875411322901</v>
      </c>
      <c r="D115">
        <v>920</v>
      </c>
      <c r="E115">
        <v>0</v>
      </c>
      <c r="F115">
        <v>7892947.8017180804</v>
      </c>
      <c r="G115">
        <v>26188337.576698899</v>
      </c>
    </row>
    <row r="116" spans="1:7" x14ac:dyDescent="0.25">
      <c r="A116">
        <f t="shared" si="1"/>
        <v>84758</v>
      </c>
      <c r="B116" s="5" t="s">
        <v>249</v>
      </c>
      <c r="C116">
        <v>37044.875411322901</v>
      </c>
      <c r="D116">
        <v>920</v>
      </c>
      <c r="E116">
        <v>0</v>
      </c>
      <c r="F116">
        <v>7892947.8017180804</v>
      </c>
      <c r="G116">
        <v>26188337.576698899</v>
      </c>
    </row>
    <row r="117" spans="1:7" x14ac:dyDescent="0.25">
      <c r="A117">
        <f t="shared" si="1"/>
        <v>85678</v>
      </c>
      <c r="B117" s="5" t="s">
        <v>250</v>
      </c>
      <c r="C117">
        <v>37044.875411322901</v>
      </c>
      <c r="D117">
        <v>920</v>
      </c>
      <c r="E117">
        <v>0</v>
      </c>
      <c r="F117">
        <v>7892947.8017180804</v>
      </c>
      <c r="G117">
        <v>26188337.576698899</v>
      </c>
    </row>
    <row r="118" spans="1:7" x14ac:dyDescent="0.25">
      <c r="A118">
        <f t="shared" si="1"/>
        <v>86598</v>
      </c>
      <c r="B118" s="5" t="s">
        <v>251</v>
      </c>
      <c r="C118">
        <v>37044.875411322901</v>
      </c>
      <c r="D118">
        <v>920</v>
      </c>
      <c r="E118">
        <v>0</v>
      </c>
      <c r="F118">
        <v>7892947.8017180804</v>
      </c>
      <c r="G118">
        <v>26188337.576698899</v>
      </c>
    </row>
    <row r="119" spans="1:7" x14ac:dyDescent="0.25">
      <c r="A119">
        <f t="shared" si="1"/>
        <v>87518</v>
      </c>
      <c r="B119" s="5" t="s">
        <v>252</v>
      </c>
      <c r="C119">
        <v>37044.875411322901</v>
      </c>
      <c r="D119">
        <v>920</v>
      </c>
      <c r="E119">
        <v>0</v>
      </c>
      <c r="F119">
        <v>7892947.8017180804</v>
      </c>
      <c r="G119">
        <v>26188337.576698899</v>
      </c>
    </row>
    <row r="120" spans="1:7" x14ac:dyDescent="0.25">
      <c r="A120">
        <f t="shared" si="1"/>
        <v>88438</v>
      </c>
      <c r="B120" s="5" t="s">
        <v>253</v>
      </c>
      <c r="C120">
        <v>37044.875411322901</v>
      </c>
      <c r="D120">
        <v>920</v>
      </c>
      <c r="E120">
        <v>0</v>
      </c>
      <c r="F120">
        <v>7892947.8017180804</v>
      </c>
      <c r="G120">
        <v>26188337.576698899</v>
      </c>
    </row>
    <row r="121" spans="1:7" x14ac:dyDescent="0.25">
      <c r="A121">
        <f t="shared" si="1"/>
        <v>89358</v>
      </c>
      <c r="B121" s="5" t="s">
        <v>254</v>
      </c>
      <c r="C121">
        <v>37044.875411322901</v>
      </c>
      <c r="D121">
        <v>920</v>
      </c>
      <c r="E121">
        <v>0</v>
      </c>
      <c r="F121">
        <v>7892947.8017180804</v>
      </c>
      <c r="G121">
        <v>26188337.576698899</v>
      </c>
    </row>
    <row r="122" spans="1:7" x14ac:dyDescent="0.25">
      <c r="A122">
        <f t="shared" si="1"/>
        <v>90278</v>
      </c>
      <c r="B122" s="5" t="s">
        <v>255</v>
      </c>
      <c r="C122">
        <v>37044.875411322901</v>
      </c>
      <c r="D122">
        <v>920</v>
      </c>
      <c r="E122">
        <v>0</v>
      </c>
      <c r="F122">
        <v>7892947.8017180804</v>
      </c>
      <c r="G122">
        <v>26188337.576698899</v>
      </c>
    </row>
    <row r="123" spans="1:7" x14ac:dyDescent="0.25">
      <c r="A123">
        <f t="shared" si="1"/>
        <v>91198</v>
      </c>
      <c r="B123" s="5" t="s">
        <v>256</v>
      </c>
      <c r="C123">
        <v>37044.875411322901</v>
      </c>
      <c r="D123">
        <v>920</v>
      </c>
      <c r="E123">
        <v>0</v>
      </c>
      <c r="F123">
        <v>7892947.8017180804</v>
      </c>
      <c r="G123">
        <v>26188337.576698899</v>
      </c>
    </row>
    <row r="124" spans="1:7" x14ac:dyDescent="0.25">
      <c r="A124">
        <f t="shared" si="1"/>
        <v>92118</v>
      </c>
      <c r="B124" s="5" t="s">
        <v>257</v>
      </c>
      <c r="C124">
        <v>37044.875411322901</v>
      </c>
      <c r="D124">
        <v>920</v>
      </c>
      <c r="E124">
        <v>0</v>
      </c>
      <c r="F124">
        <v>7892947.8017180804</v>
      </c>
      <c r="G124">
        <v>26188337.576698899</v>
      </c>
    </row>
    <row r="125" spans="1:7" x14ac:dyDescent="0.25">
      <c r="A125">
        <f t="shared" si="1"/>
        <v>93038</v>
      </c>
      <c r="B125" s="5" t="s">
        <v>258</v>
      </c>
      <c r="C125">
        <v>37044.875411322901</v>
      </c>
      <c r="D125">
        <v>920</v>
      </c>
      <c r="E125">
        <v>0</v>
      </c>
      <c r="F125">
        <v>7892947.8017180804</v>
      </c>
      <c r="G125">
        <v>26188337.576698899</v>
      </c>
    </row>
    <row r="126" spans="1:7" x14ac:dyDescent="0.25">
      <c r="A126">
        <f t="shared" si="1"/>
        <v>93958</v>
      </c>
      <c r="B126" s="5" t="s">
        <v>259</v>
      </c>
      <c r="C126">
        <v>37044.875411322901</v>
      </c>
      <c r="D126">
        <v>920</v>
      </c>
      <c r="E126">
        <v>0</v>
      </c>
      <c r="F126">
        <v>7892947.8017180804</v>
      </c>
      <c r="G126">
        <v>26188337.576698899</v>
      </c>
    </row>
    <row r="127" spans="1:7" x14ac:dyDescent="0.25">
      <c r="A127">
        <f t="shared" si="1"/>
        <v>94878</v>
      </c>
      <c r="B127" s="5" t="s">
        <v>260</v>
      </c>
      <c r="C127">
        <v>37044.875411322901</v>
      </c>
      <c r="D127">
        <v>920</v>
      </c>
      <c r="E127">
        <v>0</v>
      </c>
      <c r="F127">
        <v>7892947.8017180804</v>
      </c>
      <c r="G127">
        <v>26188337.576698899</v>
      </c>
    </row>
    <row r="128" spans="1:7" x14ac:dyDescent="0.25">
      <c r="A128">
        <f t="shared" si="1"/>
        <v>95798</v>
      </c>
      <c r="B128" s="5" t="s">
        <v>261</v>
      </c>
      <c r="C128">
        <v>37044.875411322901</v>
      </c>
      <c r="D128">
        <v>920</v>
      </c>
      <c r="E128">
        <v>0</v>
      </c>
      <c r="F128">
        <v>7892947.8017180804</v>
      </c>
      <c r="G128">
        <v>26188337.576698899</v>
      </c>
    </row>
    <row r="129" spans="1:7" x14ac:dyDescent="0.25">
      <c r="A129">
        <f t="shared" si="1"/>
        <v>96718</v>
      </c>
      <c r="B129" s="5" t="s">
        <v>262</v>
      </c>
      <c r="C129">
        <v>37044.875411322901</v>
      </c>
      <c r="D129">
        <v>920</v>
      </c>
      <c r="E129">
        <v>0</v>
      </c>
      <c r="F129">
        <v>7892947.8017180804</v>
      </c>
      <c r="G129">
        <v>26188337.576698899</v>
      </c>
    </row>
    <row r="130" spans="1:7" x14ac:dyDescent="0.25">
      <c r="A130">
        <f t="shared" si="1"/>
        <v>97638</v>
      </c>
      <c r="B130" s="5" t="s">
        <v>263</v>
      </c>
      <c r="C130">
        <v>37044.875411322901</v>
      </c>
      <c r="D130">
        <v>920</v>
      </c>
      <c r="E130">
        <v>0</v>
      </c>
      <c r="F130">
        <v>7892947.8017180804</v>
      </c>
      <c r="G130">
        <v>26188337.576698899</v>
      </c>
    </row>
    <row r="131" spans="1:7" x14ac:dyDescent="0.25">
      <c r="A131">
        <f t="shared" si="1"/>
        <v>98558</v>
      </c>
      <c r="B131" s="5" t="s">
        <v>264</v>
      </c>
      <c r="C131">
        <v>37044.875411322901</v>
      </c>
      <c r="D131">
        <v>920</v>
      </c>
      <c r="E131">
        <v>0</v>
      </c>
      <c r="F131">
        <v>7892947.8017180804</v>
      </c>
      <c r="G131">
        <v>26188337.576698899</v>
      </c>
    </row>
    <row r="132" spans="1:7" x14ac:dyDescent="0.25">
      <c r="A132">
        <f t="shared" si="1"/>
        <v>99478</v>
      </c>
      <c r="B132" s="5" t="s">
        <v>265</v>
      </c>
      <c r="C132">
        <v>37044.875411322901</v>
      </c>
      <c r="D132">
        <v>920</v>
      </c>
      <c r="E132">
        <v>0</v>
      </c>
      <c r="F132">
        <v>7892947.8017180804</v>
      </c>
      <c r="G132">
        <v>26188337.576698899</v>
      </c>
    </row>
    <row r="133" spans="1:7" x14ac:dyDescent="0.25">
      <c r="A133">
        <f t="shared" ref="A133:A196" si="2">A132+D133</f>
        <v>100398</v>
      </c>
      <c r="B133" s="5" t="s">
        <v>266</v>
      </c>
      <c r="C133">
        <v>37044.875411322901</v>
      </c>
      <c r="D133">
        <v>920</v>
      </c>
      <c r="E133">
        <v>0</v>
      </c>
      <c r="F133">
        <v>7892947.8017180804</v>
      </c>
      <c r="G133">
        <v>26188337.576698899</v>
      </c>
    </row>
    <row r="134" spans="1:7" x14ac:dyDescent="0.25">
      <c r="A134">
        <f t="shared" si="2"/>
        <v>101318</v>
      </c>
      <c r="B134" s="5" t="s">
        <v>267</v>
      </c>
      <c r="C134">
        <v>37044.875411322901</v>
      </c>
      <c r="D134">
        <v>920</v>
      </c>
      <c r="E134">
        <v>0</v>
      </c>
      <c r="F134">
        <v>7892947.8017180804</v>
      </c>
      <c r="G134">
        <v>26188337.576698899</v>
      </c>
    </row>
    <row r="135" spans="1:7" x14ac:dyDescent="0.25">
      <c r="A135">
        <f t="shared" si="2"/>
        <v>102238</v>
      </c>
      <c r="B135" s="5" t="s">
        <v>268</v>
      </c>
      <c r="C135">
        <v>37044.875411322901</v>
      </c>
      <c r="D135">
        <v>920</v>
      </c>
      <c r="E135">
        <v>0</v>
      </c>
      <c r="F135">
        <v>7892947.8017180804</v>
      </c>
      <c r="G135">
        <v>26188337.576698899</v>
      </c>
    </row>
    <row r="136" spans="1:7" x14ac:dyDescent="0.25">
      <c r="A136">
        <f t="shared" si="2"/>
        <v>103158</v>
      </c>
      <c r="B136" s="5" t="s">
        <v>269</v>
      </c>
      <c r="C136">
        <v>37044.875411322901</v>
      </c>
      <c r="D136">
        <v>920</v>
      </c>
      <c r="E136">
        <v>0</v>
      </c>
      <c r="F136">
        <v>7892947.8017180804</v>
      </c>
      <c r="G136">
        <v>26188337.576698899</v>
      </c>
    </row>
    <row r="137" spans="1:7" x14ac:dyDescent="0.25">
      <c r="A137">
        <f t="shared" si="2"/>
        <v>104078</v>
      </c>
      <c r="B137" s="5" t="s">
        <v>270</v>
      </c>
      <c r="C137">
        <v>37044.875411322901</v>
      </c>
      <c r="D137">
        <v>920</v>
      </c>
      <c r="E137">
        <v>0</v>
      </c>
      <c r="F137">
        <v>7892947.8017180804</v>
      </c>
      <c r="G137">
        <v>26188337.576698899</v>
      </c>
    </row>
    <row r="138" spans="1:7" x14ac:dyDescent="0.25">
      <c r="A138">
        <f t="shared" si="2"/>
        <v>104998</v>
      </c>
      <c r="B138" s="5" t="s">
        <v>271</v>
      </c>
      <c r="C138">
        <v>37044.875411322901</v>
      </c>
      <c r="D138">
        <v>920</v>
      </c>
      <c r="E138">
        <v>0</v>
      </c>
      <c r="F138">
        <v>7892947.8017180804</v>
      </c>
      <c r="G138">
        <v>26188337.576698899</v>
      </c>
    </row>
    <row r="139" spans="1:7" x14ac:dyDescent="0.25">
      <c r="A139">
        <f t="shared" si="2"/>
        <v>105918</v>
      </c>
      <c r="B139" s="5" t="s">
        <v>272</v>
      </c>
      <c r="C139">
        <v>37044.875411322901</v>
      </c>
      <c r="D139">
        <v>920</v>
      </c>
      <c r="E139">
        <v>0</v>
      </c>
      <c r="F139">
        <v>7892947.8017180804</v>
      </c>
      <c r="G139">
        <v>26188337.576698899</v>
      </c>
    </row>
    <row r="140" spans="1:7" x14ac:dyDescent="0.25">
      <c r="A140">
        <f t="shared" si="2"/>
        <v>106838</v>
      </c>
      <c r="B140" s="5" t="s">
        <v>273</v>
      </c>
      <c r="C140">
        <v>37044.875411322901</v>
      </c>
      <c r="D140">
        <v>920</v>
      </c>
      <c r="E140">
        <v>0</v>
      </c>
      <c r="F140">
        <v>7892947.8017180804</v>
      </c>
      <c r="G140">
        <v>26188337.576698899</v>
      </c>
    </row>
    <row r="141" spans="1:7" x14ac:dyDescent="0.25">
      <c r="A141">
        <f t="shared" si="2"/>
        <v>107758</v>
      </c>
      <c r="B141" s="5" t="s">
        <v>274</v>
      </c>
      <c r="C141">
        <v>37044.875411322901</v>
      </c>
      <c r="D141">
        <v>920</v>
      </c>
      <c r="E141">
        <v>0</v>
      </c>
      <c r="F141">
        <v>7892947.8017180804</v>
      </c>
      <c r="G141">
        <v>26188337.576698899</v>
      </c>
    </row>
    <row r="142" spans="1:7" x14ac:dyDescent="0.25">
      <c r="A142">
        <f t="shared" si="2"/>
        <v>108678</v>
      </c>
      <c r="B142" s="5" t="s">
        <v>275</v>
      </c>
      <c r="C142">
        <v>37044.875411322901</v>
      </c>
      <c r="D142">
        <v>920</v>
      </c>
      <c r="E142">
        <v>0</v>
      </c>
      <c r="F142">
        <v>7892947.8017180804</v>
      </c>
      <c r="G142">
        <v>26188337.576698899</v>
      </c>
    </row>
    <row r="143" spans="1:7" x14ac:dyDescent="0.25">
      <c r="A143">
        <f t="shared" si="2"/>
        <v>109598</v>
      </c>
      <c r="B143" s="5" t="s">
        <v>276</v>
      </c>
      <c r="C143">
        <v>37044.875411322901</v>
      </c>
      <c r="D143">
        <v>920</v>
      </c>
      <c r="E143">
        <v>0</v>
      </c>
      <c r="F143">
        <v>7892947.8017180804</v>
      </c>
      <c r="G143">
        <v>26188337.576698899</v>
      </c>
    </row>
    <row r="144" spans="1:7" x14ac:dyDescent="0.25">
      <c r="A144">
        <f t="shared" si="2"/>
        <v>110518</v>
      </c>
      <c r="B144" s="5" t="s">
        <v>277</v>
      </c>
      <c r="C144">
        <v>37044.875411322901</v>
      </c>
      <c r="D144">
        <v>920</v>
      </c>
      <c r="E144">
        <v>0</v>
      </c>
      <c r="F144">
        <v>7892947.8017180804</v>
      </c>
      <c r="G144">
        <v>26188337.576698899</v>
      </c>
    </row>
    <row r="145" spans="1:7" x14ac:dyDescent="0.25">
      <c r="A145">
        <f t="shared" si="2"/>
        <v>111438</v>
      </c>
      <c r="B145" s="5" t="s">
        <v>278</v>
      </c>
      <c r="C145">
        <v>37044.875411322901</v>
      </c>
      <c r="D145">
        <v>920</v>
      </c>
      <c r="E145">
        <v>0</v>
      </c>
      <c r="F145">
        <v>7892947.8017180804</v>
      </c>
      <c r="G145">
        <v>26188337.576698899</v>
      </c>
    </row>
    <row r="146" spans="1:7" x14ac:dyDescent="0.25">
      <c r="A146">
        <f t="shared" si="2"/>
        <v>112358</v>
      </c>
      <c r="B146" s="5" t="s">
        <v>279</v>
      </c>
      <c r="C146">
        <v>37044.875411322901</v>
      </c>
      <c r="D146">
        <v>920</v>
      </c>
      <c r="E146">
        <v>0</v>
      </c>
      <c r="F146">
        <v>7892947.8017180804</v>
      </c>
      <c r="G146">
        <v>26188337.576698899</v>
      </c>
    </row>
    <row r="147" spans="1:7" x14ac:dyDescent="0.25">
      <c r="A147">
        <f t="shared" si="2"/>
        <v>113278</v>
      </c>
      <c r="B147" s="5" t="s">
        <v>280</v>
      </c>
      <c r="C147">
        <v>37044.875411322901</v>
      </c>
      <c r="D147">
        <v>920</v>
      </c>
      <c r="E147">
        <v>0</v>
      </c>
      <c r="F147">
        <v>7892947.8017180804</v>
      </c>
      <c r="G147">
        <v>26188337.576698899</v>
      </c>
    </row>
    <row r="148" spans="1:7" x14ac:dyDescent="0.25">
      <c r="A148">
        <f t="shared" si="2"/>
        <v>114198</v>
      </c>
      <c r="B148" s="5" t="s">
        <v>281</v>
      </c>
      <c r="C148">
        <v>37044.875411322901</v>
      </c>
      <c r="D148">
        <v>920</v>
      </c>
      <c r="E148">
        <v>0</v>
      </c>
      <c r="F148">
        <v>7892947.8017180804</v>
      </c>
      <c r="G148">
        <v>26188337.576698899</v>
      </c>
    </row>
    <row r="149" spans="1:7" x14ac:dyDescent="0.25">
      <c r="A149">
        <f t="shared" si="2"/>
        <v>115118</v>
      </c>
      <c r="B149" s="5" t="s">
        <v>282</v>
      </c>
      <c r="C149">
        <v>37044.875411322901</v>
      </c>
      <c r="D149">
        <v>920</v>
      </c>
      <c r="E149">
        <v>0</v>
      </c>
      <c r="F149">
        <v>7892947.8017180804</v>
      </c>
      <c r="G149">
        <v>26188337.576698899</v>
      </c>
    </row>
    <row r="150" spans="1:7" x14ac:dyDescent="0.25">
      <c r="A150">
        <f t="shared" si="2"/>
        <v>116038</v>
      </c>
      <c r="B150" s="5" t="s">
        <v>283</v>
      </c>
      <c r="C150">
        <v>37044.875411322901</v>
      </c>
      <c r="D150">
        <v>920</v>
      </c>
      <c r="E150">
        <v>0</v>
      </c>
      <c r="F150">
        <v>7892947.8017180804</v>
      </c>
      <c r="G150">
        <v>26188337.576698899</v>
      </c>
    </row>
    <row r="151" spans="1:7" x14ac:dyDescent="0.25">
      <c r="A151">
        <f t="shared" si="2"/>
        <v>116958</v>
      </c>
      <c r="B151" s="5" t="s">
        <v>284</v>
      </c>
      <c r="C151">
        <v>37044.875411322901</v>
      </c>
      <c r="D151">
        <v>920</v>
      </c>
      <c r="E151">
        <v>0</v>
      </c>
      <c r="F151">
        <v>7892947.8017180804</v>
      </c>
      <c r="G151">
        <v>26188337.576698899</v>
      </c>
    </row>
    <row r="152" spans="1:7" x14ac:dyDescent="0.25">
      <c r="A152">
        <f t="shared" si="2"/>
        <v>117878</v>
      </c>
      <c r="B152" s="5" t="s">
        <v>285</v>
      </c>
      <c r="C152">
        <v>37044.875411322901</v>
      </c>
      <c r="D152">
        <v>920</v>
      </c>
      <c r="E152">
        <v>0</v>
      </c>
      <c r="F152">
        <v>7892947.8017180804</v>
      </c>
      <c r="G152">
        <v>26188337.576698899</v>
      </c>
    </row>
    <row r="153" spans="1:7" x14ac:dyDescent="0.25">
      <c r="A153">
        <f t="shared" si="2"/>
        <v>118798</v>
      </c>
      <c r="B153" s="5" t="s">
        <v>286</v>
      </c>
      <c r="C153">
        <v>37044.875411322901</v>
      </c>
      <c r="D153">
        <v>920</v>
      </c>
      <c r="E153">
        <v>0</v>
      </c>
      <c r="F153">
        <v>7892947.8017180804</v>
      </c>
      <c r="G153">
        <v>26188337.576698899</v>
      </c>
    </row>
    <row r="154" spans="1:7" x14ac:dyDescent="0.25">
      <c r="A154">
        <f t="shared" si="2"/>
        <v>119718</v>
      </c>
      <c r="B154" s="5" t="s">
        <v>287</v>
      </c>
      <c r="C154">
        <v>37044.875411322901</v>
      </c>
      <c r="D154">
        <v>920</v>
      </c>
      <c r="E154">
        <v>0</v>
      </c>
      <c r="F154">
        <v>7892947.8017180804</v>
      </c>
      <c r="G154">
        <v>26188337.576698899</v>
      </c>
    </row>
    <row r="155" spans="1:7" x14ac:dyDescent="0.25">
      <c r="A155">
        <f t="shared" si="2"/>
        <v>120638</v>
      </c>
      <c r="B155" s="5" t="s">
        <v>288</v>
      </c>
      <c r="C155">
        <v>37044.875411322901</v>
      </c>
      <c r="D155">
        <v>920</v>
      </c>
      <c r="E155">
        <v>0</v>
      </c>
      <c r="F155">
        <v>7892947.8017180804</v>
      </c>
      <c r="G155">
        <v>26188337.576698899</v>
      </c>
    </row>
    <row r="156" spans="1:7" x14ac:dyDescent="0.25">
      <c r="A156">
        <f t="shared" si="2"/>
        <v>121558</v>
      </c>
      <c r="B156" s="5" t="s">
        <v>289</v>
      </c>
      <c r="C156">
        <v>37044.875411322901</v>
      </c>
      <c r="D156">
        <v>920</v>
      </c>
      <c r="E156">
        <v>0</v>
      </c>
      <c r="F156">
        <v>7892947.8017180804</v>
      </c>
      <c r="G156">
        <v>26188337.576698899</v>
      </c>
    </row>
    <row r="157" spans="1:7" x14ac:dyDescent="0.25">
      <c r="A157">
        <f t="shared" si="2"/>
        <v>122478</v>
      </c>
      <c r="B157" s="5" t="s">
        <v>290</v>
      </c>
      <c r="C157">
        <v>37044.875411322901</v>
      </c>
      <c r="D157">
        <v>920</v>
      </c>
      <c r="E157">
        <v>0</v>
      </c>
      <c r="F157">
        <v>7892947.8017180804</v>
      </c>
      <c r="G157">
        <v>26188337.576698899</v>
      </c>
    </row>
    <row r="158" spans="1:7" x14ac:dyDescent="0.25">
      <c r="A158">
        <f t="shared" si="2"/>
        <v>123398</v>
      </c>
      <c r="B158" s="5" t="s">
        <v>291</v>
      </c>
      <c r="C158">
        <v>37044.875411322901</v>
      </c>
      <c r="D158">
        <v>920</v>
      </c>
      <c r="E158">
        <v>0</v>
      </c>
      <c r="F158">
        <v>7892947.8017180804</v>
      </c>
      <c r="G158">
        <v>26188337.576698899</v>
      </c>
    </row>
    <row r="159" spans="1:7" x14ac:dyDescent="0.25">
      <c r="A159">
        <f t="shared" si="2"/>
        <v>124318</v>
      </c>
      <c r="B159" s="5" t="s">
        <v>292</v>
      </c>
      <c r="C159">
        <v>37044.875411322901</v>
      </c>
      <c r="D159">
        <v>920</v>
      </c>
      <c r="E159">
        <v>0</v>
      </c>
      <c r="F159">
        <v>7892947.8017180804</v>
      </c>
      <c r="G159">
        <v>26188337.576698899</v>
      </c>
    </row>
    <row r="160" spans="1:7" x14ac:dyDescent="0.25">
      <c r="A160">
        <f t="shared" si="2"/>
        <v>125238</v>
      </c>
      <c r="B160" s="5" t="s">
        <v>293</v>
      </c>
      <c r="C160">
        <v>37044.875411322901</v>
      </c>
      <c r="D160">
        <v>920</v>
      </c>
      <c r="E160">
        <v>0</v>
      </c>
      <c r="F160">
        <v>7892947.8017180804</v>
      </c>
      <c r="G160">
        <v>26188337.576698899</v>
      </c>
    </row>
    <row r="161" spans="1:7" x14ac:dyDescent="0.25">
      <c r="A161">
        <f t="shared" si="2"/>
        <v>126158</v>
      </c>
      <c r="B161" s="5" t="s">
        <v>294</v>
      </c>
      <c r="C161">
        <v>37044.875411322901</v>
      </c>
      <c r="D161">
        <v>920</v>
      </c>
      <c r="E161">
        <v>0</v>
      </c>
      <c r="F161">
        <v>7892947.8017180804</v>
      </c>
      <c r="G161">
        <v>26188337.576698899</v>
      </c>
    </row>
    <row r="162" spans="1:7" x14ac:dyDescent="0.25">
      <c r="A162">
        <f t="shared" si="2"/>
        <v>127078</v>
      </c>
      <c r="B162" s="5" t="s">
        <v>295</v>
      </c>
      <c r="C162">
        <v>37044.875411322901</v>
      </c>
      <c r="D162">
        <v>920</v>
      </c>
      <c r="E162">
        <v>0</v>
      </c>
      <c r="F162">
        <v>7892947.8017180804</v>
      </c>
      <c r="G162">
        <v>26188337.576698899</v>
      </c>
    </row>
    <row r="163" spans="1:7" x14ac:dyDescent="0.25">
      <c r="A163">
        <f t="shared" si="2"/>
        <v>127998</v>
      </c>
      <c r="B163" s="5" t="s">
        <v>296</v>
      </c>
      <c r="C163">
        <v>37044.875411322901</v>
      </c>
      <c r="D163">
        <v>920</v>
      </c>
      <c r="E163">
        <v>0</v>
      </c>
      <c r="F163">
        <v>7892947.8017180804</v>
      </c>
      <c r="G163">
        <v>26188337.576698899</v>
      </c>
    </row>
    <row r="164" spans="1:7" x14ac:dyDescent="0.25">
      <c r="A164">
        <f t="shared" si="2"/>
        <v>128918</v>
      </c>
      <c r="B164" s="5" t="s">
        <v>297</v>
      </c>
      <c r="C164">
        <v>37044.875411322901</v>
      </c>
      <c r="D164">
        <v>920</v>
      </c>
      <c r="E164">
        <v>0</v>
      </c>
      <c r="F164">
        <v>7892947.8017180804</v>
      </c>
      <c r="G164">
        <v>26188337.576698899</v>
      </c>
    </row>
    <row r="165" spans="1:7" x14ac:dyDescent="0.25">
      <c r="A165">
        <f t="shared" si="2"/>
        <v>129838</v>
      </c>
      <c r="B165" s="5" t="s">
        <v>298</v>
      </c>
      <c r="C165">
        <v>37044.875411322901</v>
      </c>
      <c r="D165">
        <v>920</v>
      </c>
      <c r="E165">
        <v>0</v>
      </c>
      <c r="F165">
        <v>7892947.8017180804</v>
      </c>
      <c r="G165">
        <v>26188337.576698899</v>
      </c>
    </row>
    <row r="166" spans="1:7" x14ac:dyDescent="0.25">
      <c r="A166">
        <f t="shared" si="2"/>
        <v>130758</v>
      </c>
      <c r="B166" s="5" t="s">
        <v>299</v>
      </c>
      <c r="C166">
        <v>37044.875411322901</v>
      </c>
      <c r="D166">
        <v>920</v>
      </c>
      <c r="E166">
        <v>0</v>
      </c>
      <c r="F166">
        <v>7892947.8017180804</v>
      </c>
      <c r="G166">
        <v>26188337.576698899</v>
      </c>
    </row>
    <row r="167" spans="1:7" x14ac:dyDescent="0.25">
      <c r="A167">
        <f t="shared" si="2"/>
        <v>131678</v>
      </c>
      <c r="B167" s="5" t="s">
        <v>300</v>
      </c>
      <c r="C167">
        <v>37044.875411322901</v>
      </c>
      <c r="D167">
        <v>920</v>
      </c>
      <c r="E167">
        <v>0</v>
      </c>
      <c r="F167">
        <v>7892947.8017180804</v>
      </c>
      <c r="G167">
        <v>26188337.576698899</v>
      </c>
    </row>
    <row r="168" spans="1:7" x14ac:dyDescent="0.25">
      <c r="A168">
        <f t="shared" si="2"/>
        <v>132598</v>
      </c>
      <c r="B168" s="5" t="s">
        <v>301</v>
      </c>
      <c r="C168">
        <v>37044.875411322901</v>
      </c>
      <c r="D168">
        <v>920</v>
      </c>
      <c r="E168">
        <v>0</v>
      </c>
      <c r="F168">
        <v>7892947.8017180804</v>
      </c>
      <c r="G168">
        <v>26188337.576698899</v>
      </c>
    </row>
    <row r="169" spans="1:7" x14ac:dyDescent="0.25">
      <c r="A169">
        <f t="shared" si="2"/>
        <v>133518</v>
      </c>
      <c r="B169" s="5" t="s">
        <v>302</v>
      </c>
      <c r="C169">
        <v>37044.875411322901</v>
      </c>
      <c r="D169">
        <v>920</v>
      </c>
      <c r="E169">
        <v>0</v>
      </c>
      <c r="F169">
        <v>7892947.8017180804</v>
      </c>
      <c r="G169">
        <v>26188337.576698899</v>
      </c>
    </row>
    <row r="170" spans="1:7" x14ac:dyDescent="0.25">
      <c r="A170">
        <f t="shared" si="2"/>
        <v>134438</v>
      </c>
      <c r="B170" s="5" t="s">
        <v>303</v>
      </c>
      <c r="C170">
        <v>37044.875411322901</v>
      </c>
      <c r="D170">
        <v>920</v>
      </c>
      <c r="E170">
        <v>0</v>
      </c>
      <c r="F170">
        <v>7892947.8017180804</v>
      </c>
      <c r="G170">
        <v>26188337.576698899</v>
      </c>
    </row>
    <row r="171" spans="1:7" x14ac:dyDescent="0.25">
      <c r="A171">
        <f t="shared" si="2"/>
        <v>135358</v>
      </c>
      <c r="B171" s="5" t="s">
        <v>304</v>
      </c>
      <c r="C171">
        <v>37044.875411322901</v>
      </c>
      <c r="D171">
        <v>920</v>
      </c>
      <c r="E171">
        <v>0</v>
      </c>
      <c r="F171">
        <v>7892947.8017180804</v>
      </c>
      <c r="G171">
        <v>26188337.576698899</v>
      </c>
    </row>
    <row r="172" spans="1:7" x14ac:dyDescent="0.25">
      <c r="A172">
        <f t="shared" si="2"/>
        <v>136278</v>
      </c>
      <c r="B172" s="5" t="s">
        <v>305</v>
      </c>
      <c r="C172">
        <v>37044.875411322901</v>
      </c>
      <c r="D172">
        <v>920</v>
      </c>
      <c r="E172">
        <v>0</v>
      </c>
      <c r="F172">
        <v>7892947.8017180804</v>
      </c>
      <c r="G172">
        <v>26188337.576698899</v>
      </c>
    </row>
    <row r="173" spans="1:7" x14ac:dyDescent="0.25">
      <c r="A173">
        <f t="shared" si="2"/>
        <v>137198</v>
      </c>
      <c r="B173" s="5" t="s">
        <v>306</v>
      </c>
      <c r="C173">
        <v>37044.875411322901</v>
      </c>
      <c r="D173">
        <v>920</v>
      </c>
      <c r="E173">
        <v>0</v>
      </c>
      <c r="F173">
        <v>7892947.8017180804</v>
      </c>
      <c r="G173">
        <v>26188337.576698899</v>
      </c>
    </row>
    <row r="174" spans="1:7" x14ac:dyDescent="0.25">
      <c r="A174">
        <f t="shared" si="2"/>
        <v>138118</v>
      </c>
      <c r="B174" s="5" t="s">
        <v>307</v>
      </c>
      <c r="C174">
        <v>37044.875411322901</v>
      </c>
      <c r="D174">
        <v>920</v>
      </c>
      <c r="E174">
        <v>0</v>
      </c>
      <c r="F174">
        <v>7892947.8017180804</v>
      </c>
      <c r="G174">
        <v>26188337.576698899</v>
      </c>
    </row>
    <row r="175" spans="1:7" x14ac:dyDescent="0.25">
      <c r="A175">
        <f t="shared" si="2"/>
        <v>139038</v>
      </c>
      <c r="B175" s="5" t="s">
        <v>308</v>
      </c>
      <c r="C175">
        <v>37044.875411322901</v>
      </c>
      <c r="D175">
        <v>920</v>
      </c>
      <c r="E175">
        <v>0</v>
      </c>
      <c r="F175">
        <v>7892947.8017180804</v>
      </c>
      <c r="G175">
        <v>26188337.576698899</v>
      </c>
    </row>
    <row r="176" spans="1:7" x14ac:dyDescent="0.25">
      <c r="A176">
        <f t="shared" si="2"/>
        <v>139958</v>
      </c>
      <c r="B176" s="5" t="s">
        <v>309</v>
      </c>
      <c r="C176">
        <v>37044.875411322901</v>
      </c>
      <c r="D176">
        <v>920</v>
      </c>
      <c r="E176">
        <v>0</v>
      </c>
      <c r="F176">
        <v>7892947.8017180804</v>
      </c>
      <c r="G176">
        <v>26188337.576698899</v>
      </c>
    </row>
    <row r="177" spans="1:7" x14ac:dyDescent="0.25">
      <c r="A177">
        <f t="shared" si="2"/>
        <v>140878</v>
      </c>
      <c r="B177" s="5" t="s">
        <v>310</v>
      </c>
      <c r="C177">
        <v>37044.875411322901</v>
      </c>
      <c r="D177">
        <v>920</v>
      </c>
      <c r="E177">
        <v>0</v>
      </c>
      <c r="F177">
        <v>7892947.8017180804</v>
      </c>
      <c r="G177">
        <v>26188337.576698899</v>
      </c>
    </row>
    <row r="178" spans="1:7" x14ac:dyDescent="0.25">
      <c r="A178">
        <f t="shared" si="2"/>
        <v>141798</v>
      </c>
      <c r="B178" s="5" t="s">
        <v>311</v>
      </c>
      <c r="C178">
        <v>37044.875411322901</v>
      </c>
      <c r="D178">
        <v>920</v>
      </c>
      <c r="E178">
        <v>0</v>
      </c>
      <c r="F178">
        <v>7892947.8017180804</v>
      </c>
      <c r="G178">
        <v>26188337.576698899</v>
      </c>
    </row>
    <row r="179" spans="1:7" x14ac:dyDescent="0.25">
      <c r="A179">
        <f t="shared" si="2"/>
        <v>142718</v>
      </c>
      <c r="B179" s="5" t="s">
        <v>312</v>
      </c>
      <c r="C179">
        <v>37044.875411322901</v>
      </c>
      <c r="D179">
        <v>920</v>
      </c>
      <c r="E179">
        <v>0</v>
      </c>
      <c r="F179">
        <v>7892947.8017180804</v>
      </c>
      <c r="G179">
        <v>26188337.576698899</v>
      </c>
    </row>
    <row r="180" spans="1:7" x14ac:dyDescent="0.25">
      <c r="A180">
        <f t="shared" si="2"/>
        <v>143638</v>
      </c>
      <c r="B180" s="5" t="s">
        <v>313</v>
      </c>
      <c r="C180">
        <v>37044.875411322901</v>
      </c>
      <c r="D180">
        <v>920</v>
      </c>
      <c r="E180">
        <v>0</v>
      </c>
      <c r="F180">
        <v>7892947.8017180804</v>
      </c>
      <c r="G180">
        <v>26188337.576698899</v>
      </c>
    </row>
    <row r="181" spans="1:7" x14ac:dyDescent="0.25">
      <c r="A181">
        <f t="shared" si="2"/>
        <v>144558</v>
      </c>
      <c r="B181" s="5" t="s">
        <v>314</v>
      </c>
      <c r="C181">
        <v>37044.875411322901</v>
      </c>
      <c r="D181">
        <v>920</v>
      </c>
      <c r="E181">
        <v>0</v>
      </c>
      <c r="F181">
        <v>7892947.8017180804</v>
      </c>
      <c r="G181">
        <v>26188337.576698899</v>
      </c>
    </row>
    <row r="182" spans="1:7" x14ac:dyDescent="0.25">
      <c r="A182">
        <f t="shared" si="2"/>
        <v>145478</v>
      </c>
      <c r="B182" s="5" t="s">
        <v>315</v>
      </c>
      <c r="C182">
        <v>37044.875411322901</v>
      </c>
      <c r="D182">
        <v>920</v>
      </c>
      <c r="E182">
        <v>0</v>
      </c>
      <c r="F182">
        <v>7892947.8017180804</v>
      </c>
      <c r="G182">
        <v>26188337.576698899</v>
      </c>
    </row>
    <row r="183" spans="1:7" x14ac:dyDescent="0.25">
      <c r="A183">
        <f t="shared" si="2"/>
        <v>146398</v>
      </c>
      <c r="B183" s="5" t="s">
        <v>316</v>
      </c>
      <c r="C183">
        <v>37044.875411322901</v>
      </c>
      <c r="D183">
        <v>920</v>
      </c>
      <c r="E183">
        <v>0</v>
      </c>
      <c r="F183">
        <v>7892947.8017180804</v>
      </c>
      <c r="G183">
        <v>26188337.576698899</v>
      </c>
    </row>
    <row r="184" spans="1:7" x14ac:dyDescent="0.25">
      <c r="A184">
        <f t="shared" si="2"/>
        <v>147318</v>
      </c>
      <c r="B184" s="5" t="s">
        <v>317</v>
      </c>
      <c r="C184">
        <v>37044.875411322901</v>
      </c>
      <c r="D184">
        <v>920</v>
      </c>
      <c r="E184">
        <v>0</v>
      </c>
      <c r="F184">
        <v>7892947.8017180804</v>
      </c>
      <c r="G184">
        <v>26188337.576698899</v>
      </c>
    </row>
    <row r="185" spans="1:7" x14ac:dyDescent="0.25">
      <c r="A185">
        <f t="shared" si="2"/>
        <v>148238</v>
      </c>
      <c r="B185" s="5" t="s">
        <v>318</v>
      </c>
      <c r="C185">
        <v>37044.875411322901</v>
      </c>
      <c r="D185">
        <v>920</v>
      </c>
      <c r="E185">
        <v>0</v>
      </c>
      <c r="F185">
        <v>7892947.8017180804</v>
      </c>
      <c r="G185">
        <v>26188337.576698899</v>
      </c>
    </row>
    <row r="186" spans="1:7" x14ac:dyDescent="0.25">
      <c r="A186">
        <f t="shared" si="2"/>
        <v>149158</v>
      </c>
      <c r="B186" s="5" t="s">
        <v>319</v>
      </c>
      <c r="C186">
        <v>37044.875411322901</v>
      </c>
      <c r="D186">
        <v>920</v>
      </c>
      <c r="E186">
        <v>0</v>
      </c>
      <c r="F186">
        <v>7892947.8017180804</v>
      </c>
      <c r="G186">
        <v>26188337.576698899</v>
      </c>
    </row>
    <row r="187" spans="1:7" x14ac:dyDescent="0.25">
      <c r="A187">
        <f t="shared" si="2"/>
        <v>150078</v>
      </c>
      <c r="B187" s="5" t="s">
        <v>320</v>
      </c>
      <c r="C187">
        <v>37044.875411322901</v>
      </c>
      <c r="D187">
        <v>920</v>
      </c>
      <c r="E187">
        <v>0</v>
      </c>
      <c r="F187">
        <v>7892947.8017180804</v>
      </c>
      <c r="G187">
        <v>26188337.576698899</v>
      </c>
    </row>
    <row r="188" spans="1:7" x14ac:dyDescent="0.25">
      <c r="A188">
        <f t="shared" si="2"/>
        <v>150998</v>
      </c>
      <c r="B188" s="5" t="s">
        <v>321</v>
      </c>
      <c r="C188">
        <v>37044.875411322901</v>
      </c>
      <c r="D188">
        <v>920</v>
      </c>
      <c r="E188">
        <v>0</v>
      </c>
      <c r="F188">
        <v>7892947.8017180804</v>
      </c>
      <c r="G188">
        <v>26188337.576698899</v>
      </c>
    </row>
    <row r="189" spans="1:7" x14ac:dyDescent="0.25">
      <c r="A189">
        <f t="shared" si="2"/>
        <v>151918</v>
      </c>
      <c r="B189" s="5" t="s">
        <v>322</v>
      </c>
      <c r="C189">
        <v>37044.875411322901</v>
      </c>
      <c r="D189">
        <v>920</v>
      </c>
      <c r="E189">
        <v>0</v>
      </c>
      <c r="F189">
        <v>7892947.8017180804</v>
      </c>
      <c r="G189">
        <v>26188337.576698899</v>
      </c>
    </row>
    <row r="190" spans="1:7" x14ac:dyDescent="0.25">
      <c r="A190">
        <f t="shared" si="2"/>
        <v>152838</v>
      </c>
      <c r="B190" s="5" t="s">
        <v>323</v>
      </c>
      <c r="C190">
        <v>37044.875411322901</v>
      </c>
      <c r="D190">
        <v>920</v>
      </c>
      <c r="E190">
        <v>0</v>
      </c>
      <c r="F190">
        <v>7892947.8017180804</v>
      </c>
      <c r="G190">
        <v>26188337.576698899</v>
      </c>
    </row>
    <row r="191" spans="1:7" x14ac:dyDescent="0.25">
      <c r="A191">
        <f t="shared" si="2"/>
        <v>153758</v>
      </c>
      <c r="B191" s="5" t="s">
        <v>324</v>
      </c>
      <c r="C191">
        <v>37044.875411322901</v>
      </c>
      <c r="D191">
        <v>920</v>
      </c>
      <c r="E191">
        <v>0</v>
      </c>
      <c r="F191">
        <v>7892947.8017180804</v>
      </c>
      <c r="G191">
        <v>26188337.576698899</v>
      </c>
    </row>
    <row r="192" spans="1:7" x14ac:dyDescent="0.25">
      <c r="A192">
        <f t="shared" si="2"/>
        <v>154678</v>
      </c>
      <c r="B192" s="5" t="s">
        <v>325</v>
      </c>
      <c r="C192">
        <v>37044.875411322901</v>
      </c>
      <c r="D192">
        <v>920</v>
      </c>
      <c r="E192">
        <v>0</v>
      </c>
      <c r="F192">
        <v>7892947.8017180804</v>
      </c>
      <c r="G192">
        <v>26188337.576698899</v>
      </c>
    </row>
    <row r="193" spans="1:7" x14ac:dyDescent="0.25">
      <c r="A193">
        <f t="shared" si="2"/>
        <v>155598</v>
      </c>
      <c r="B193" s="5" t="s">
        <v>326</v>
      </c>
      <c r="C193">
        <v>37044.875411322901</v>
      </c>
      <c r="D193">
        <v>920</v>
      </c>
      <c r="E193">
        <v>0</v>
      </c>
      <c r="F193">
        <v>7892947.8017180804</v>
      </c>
      <c r="G193">
        <v>26188337.576698899</v>
      </c>
    </row>
    <row r="194" spans="1:7" x14ac:dyDescent="0.25">
      <c r="A194">
        <f t="shared" si="2"/>
        <v>156518</v>
      </c>
      <c r="B194" s="5" t="s">
        <v>327</v>
      </c>
      <c r="C194">
        <v>37044.875411322901</v>
      </c>
      <c r="D194">
        <v>920</v>
      </c>
      <c r="E194">
        <v>0</v>
      </c>
      <c r="F194">
        <v>7892947.8017180804</v>
      </c>
      <c r="G194">
        <v>26188337.576698899</v>
      </c>
    </row>
    <row r="195" spans="1:7" x14ac:dyDescent="0.25">
      <c r="A195">
        <f t="shared" si="2"/>
        <v>157438</v>
      </c>
      <c r="B195" s="5" t="s">
        <v>328</v>
      </c>
      <c r="C195">
        <v>37044.875411322901</v>
      </c>
      <c r="D195">
        <v>920</v>
      </c>
      <c r="E195">
        <v>0</v>
      </c>
      <c r="F195">
        <v>7892947.8017180804</v>
      </c>
      <c r="G195">
        <v>26188337.576698899</v>
      </c>
    </row>
    <row r="196" spans="1:7" x14ac:dyDescent="0.25">
      <c r="A196">
        <f t="shared" si="2"/>
        <v>158358</v>
      </c>
      <c r="B196" s="5" t="s">
        <v>329</v>
      </c>
      <c r="C196">
        <v>37044.875411322901</v>
      </c>
      <c r="D196">
        <v>920</v>
      </c>
      <c r="E196">
        <v>0</v>
      </c>
      <c r="F196">
        <v>7892947.8017180804</v>
      </c>
      <c r="G196">
        <v>26188337.576698899</v>
      </c>
    </row>
    <row r="197" spans="1:7" x14ac:dyDescent="0.25">
      <c r="A197">
        <f t="shared" ref="A197:A260" si="3">A196+D197</f>
        <v>159278</v>
      </c>
      <c r="B197" s="5" t="s">
        <v>330</v>
      </c>
      <c r="C197">
        <v>37044.875411322901</v>
      </c>
      <c r="D197">
        <v>920</v>
      </c>
      <c r="E197">
        <v>0</v>
      </c>
      <c r="F197">
        <v>7892947.8017180804</v>
      </c>
      <c r="G197">
        <v>26188337.576698899</v>
      </c>
    </row>
    <row r="198" spans="1:7" x14ac:dyDescent="0.25">
      <c r="A198">
        <f t="shared" si="3"/>
        <v>160198</v>
      </c>
      <c r="B198" s="5" t="s">
        <v>331</v>
      </c>
      <c r="C198">
        <v>37044.875411322901</v>
      </c>
      <c r="D198">
        <v>920</v>
      </c>
      <c r="E198">
        <v>0</v>
      </c>
      <c r="F198">
        <v>7892947.8017180804</v>
      </c>
      <c r="G198">
        <v>26188337.576698899</v>
      </c>
    </row>
    <row r="199" spans="1:7" x14ac:dyDescent="0.25">
      <c r="A199">
        <f t="shared" si="3"/>
        <v>161118</v>
      </c>
      <c r="B199" s="5" t="s">
        <v>332</v>
      </c>
      <c r="C199">
        <v>37044.875411322901</v>
      </c>
      <c r="D199">
        <v>920</v>
      </c>
      <c r="E199">
        <v>0</v>
      </c>
      <c r="F199">
        <v>7892947.8017180804</v>
      </c>
      <c r="G199">
        <v>26188337.576698899</v>
      </c>
    </row>
    <row r="200" spans="1:7" x14ac:dyDescent="0.25">
      <c r="A200">
        <f t="shared" si="3"/>
        <v>162038</v>
      </c>
      <c r="B200" s="5" t="s">
        <v>333</v>
      </c>
      <c r="C200">
        <v>37044.875411322901</v>
      </c>
      <c r="D200">
        <v>920</v>
      </c>
      <c r="E200">
        <v>0</v>
      </c>
      <c r="F200">
        <v>7892947.8017180804</v>
      </c>
      <c r="G200">
        <v>26188337.576698899</v>
      </c>
    </row>
    <row r="201" spans="1:7" x14ac:dyDescent="0.25">
      <c r="A201">
        <f t="shared" si="3"/>
        <v>162958</v>
      </c>
      <c r="B201" s="5" t="s">
        <v>334</v>
      </c>
      <c r="C201">
        <v>37044.875411322901</v>
      </c>
      <c r="D201">
        <v>920</v>
      </c>
      <c r="E201">
        <v>0</v>
      </c>
      <c r="F201">
        <v>7892947.8017180804</v>
      </c>
      <c r="G201">
        <v>26188337.576698899</v>
      </c>
    </row>
    <row r="202" spans="1:7" x14ac:dyDescent="0.25">
      <c r="A202">
        <f t="shared" si="3"/>
        <v>163878</v>
      </c>
      <c r="B202" s="5" t="s">
        <v>335</v>
      </c>
      <c r="C202">
        <v>37044.875411322901</v>
      </c>
      <c r="D202">
        <v>920</v>
      </c>
      <c r="E202">
        <v>0</v>
      </c>
      <c r="F202">
        <v>7892947.8017180804</v>
      </c>
      <c r="G202">
        <v>26188337.576698899</v>
      </c>
    </row>
    <row r="203" spans="1:7" x14ac:dyDescent="0.25">
      <c r="A203">
        <f t="shared" si="3"/>
        <v>164798</v>
      </c>
      <c r="B203" s="5" t="s">
        <v>336</v>
      </c>
      <c r="C203">
        <v>37044.875411322901</v>
      </c>
      <c r="D203">
        <v>920</v>
      </c>
      <c r="E203">
        <v>0</v>
      </c>
      <c r="F203">
        <v>7892947.8017180804</v>
      </c>
      <c r="G203">
        <v>26188337.576698899</v>
      </c>
    </row>
    <row r="204" spans="1:7" x14ac:dyDescent="0.25">
      <c r="A204">
        <f t="shared" si="3"/>
        <v>165718</v>
      </c>
      <c r="B204" s="5" t="s">
        <v>337</v>
      </c>
      <c r="C204">
        <v>37044.875411322901</v>
      </c>
      <c r="D204">
        <v>920</v>
      </c>
      <c r="E204">
        <v>0</v>
      </c>
      <c r="F204">
        <v>7892947.8017180804</v>
      </c>
      <c r="G204">
        <v>26188337.576698899</v>
      </c>
    </row>
    <row r="205" spans="1:7" x14ac:dyDescent="0.25">
      <c r="A205">
        <f t="shared" si="3"/>
        <v>166638</v>
      </c>
      <c r="B205" s="5" t="s">
        <v>338</v>
      </c>
      <c r="C205">
        <v>37044.875411322901</v>
      </c>
      <c r="D205">
        <v>920</v>
      </c>
      <c r="E205">
        <v>0</v>
      </c>
      <c r="F205">
        <v>7892947.8017180804</v>
      </c>
      <c r="G205">
        <v>26188337.576698899</v>
      </c>
    </row>
    <row r="206" spans="1:7" x14ac:dyDescent="0.25">
      <c r="A206">
        <f t="shared" si="3"/>
        <v>167558</v>
      </c>
      <c r="B206" s="5" t="s">
        <v>339</v>
      </c>
      <c r="C206">
        <v>37044.875411322901</v>
      </c>
      <c r="D206">
        <v>920</v>
      </c>
      <c r="E206">
        <v>0</v>
      </c>
      <c r="F206">
        <v>7892947.8017180804</v>
      </c>
      <c r="G206">
        <v>26188337.576698899</v>
      </c>
    </row>
    <row r="207" spans="1:7" x14ac:dyDescent="0.25">
      <c r="A207">
        <f t="shared" si="3"/>
        <v>168478</v>
      </c>
      <c r="B207" s="5" t="s">
        <v>340</v>
      </c>
      <c r="C207">
        <v>37044.875411322901</v>
      </c>
      <c r="D207">
        <v>920</v>
      </c>
      <c r="E207">
        <v>0</v>
      </c>
      <c r="F207">
        <v>7892947.8017180804</v>
      </c>
      <c r="G207">
        <v>26188337.576698899</v>
      </c>
    </row>
    <row r="208" spans="1:7" x14ac:dyDescent="0.25">
      <c r="A208">
        <f t="shared" si="3"/>
        <v>169398</v>
      </c>
      <c r="B208" s="5" t="s">
        <v>341</v>
      </c>
      <c r="C208">
        <v>37044.875411322901</v>
      </c>
      <c r="D208">
        <v>920</v>
      </c>
      <c r="E208">
        <v>0</v>
      </c>
      <c r="F208">
        <v>7892947.8017180804</v>
      </c>
      <c r="G208">
        <v>26188337.576698899</v>
      </c>
    </row>
    <row r="209" spans="1:7" x14ac:dyDescent="0.25">
      <c r="A209">
        <f t="shared" si="3"/>
        <v>170318</v>
      </c>
      <c r="B209" s="5" t="s">
        <v>342</v>
      </c>
      <c r="C209">
        <v>37044.875411322901</v>
      </c>
      <c r="D209">
        <v>920</v>
      </c>
      <c r="E209">
        <v>0</v>
      </c>
      <c r="F209">
        <v>7892947.8017180804</v>
      </c>
      <c r="G209">
        <v>26188337.576698899</v>
      </c>
    </row>
    <row r="210" spans="1:7" x14ac:dyDescent="0.25">
      <c r="A210">
        <f t="shared" si="3"/>
        <v>171238</v>
      </c>
      <c r="B210" s="5" t="s">
        <v>343</v>
      </c>
      <c r="C210">
        <v>37044.875411322901</v>
      </c>
      <c r="D210">
        <v>920</v>
      </c>
      <c r="E210">
        <v>0</v>
      </c>
      <c r="F210">
        <v>7892947.8017180804</v>
      </c>
      <c r="G210">
        <v>26188337.576698899</v>
      </c>
    </row>
    <row r="211" spans="1:7" x14ac:dyDescent="0.25">
      <c r="A211">
        <f t="shared" si="3"/>
        <v>172158</v>
      </c>
      <c r="B211" s="5" t="s">
        <v>344</v>
      </c>
      <c r="C211">
        <v>37044.875411322901</v>
      </c>
      <c r="D211">
        <v>920</v>
      </c>
      <c r="E211">
        <v>0</v>
      </c>
      <c r="F211">
        <v>7892947.8017180804</v>
      </c>
      <c r="G211">
        <v>26188337.576698899</v>
      </c>
    </row>
    <row r="212" spans="1:7" x14ac:dyDescent="0.25">
      <c r="A212">
        <f t="shared" si="3"/>
        <v>173078</v>
      </c>
      <c r="B212" s="5" t="s">
        <v>345</v>
      </c>
      <c r="C212">
        <v>37044.875411322901</v>
      </c>
      <c r="D212">
        <v>920</v>
      </c>
      <c r="E212">
        <v>0</v>
      </c>
      <c r="F212">
        <v>7892947.8017180804</v>
      </c>
      <c r="G212">
        <v>26188337.576698899</v>
      </c>
    </row>
    <row r="213" spans="1:7" x14ac:dyDescent="0.25">
      <c r="A213">
        <f t="shared" si="3"/>
        <v>173998</v>
      </c>
      <c r="B213" s="5" t="s">
        <v>346</v>
      </c>
      <c r="C213">
        <v>37044.875411322901</v>
      </c>
      <c r="D213">
        <v>920</v>
      </c>
      <c r="E213">
        <v>0</v>
      </c>
      <c r="F213">
        <v>7892947.8017180804</v>
      </c>
      <c r="G213">
        <v>26188337.576698899</v>
      </c>
    </row>
    <row r="214" spans="1:7" x14ac:dyDescent="0.25">
      <c r="A214">
        <f t="shared" si="3"/>
        <v>174918</v>
      </c>
      <c r="B214" s="5" t="s">
        <v>347</v>
      </c>
      <c r="C214">
        <v>37044.875411322901</v>
      </c>
      <c r="D214">
        <v>920</v>
      </c>
      <c r="E214">
        <v>0</v>
      </c>
      <c r="F214">
        <v>7892947.8017180804</v>
      </c>
      <c r="G214">
        <v>26188337.576698899</v>
      </c>
    </row>
    <row r="215" spans="1:7" x14ac:dyDescent="0.25">
      <c r="A215">
        <f t="shared" si="3"/>
        <v>175838</v>
      </c>
      <c r="B215" s="5" t="s">
        <v>348</v>
      </c>
      <c r="C215">
        <v>37044.875411322901</v>
      </c>
      <c r="D215">
        <v>920</v>
      </c>
      <c r="E215">
        <v>0</v>
      </c>
      <c r="F215">
        <v>7892947.8017180804</v>
      </c>
      <c r="G215">
        <v>26188337.576698899</v>
      </c>
    </row>
    <row r="216" spans="1:7" x14ac:dyDescent="0.25">
      <c r="A216">
        <f t="shared" si="3"/>
        <v>176758</v>
      </c>
      <c r="B216" s="5" t="s">
        <v>349</v>
      </c>
      <c r="C216">
        <v>37044.875411322901</v>
      </c>
      <c r="D216">
        <v>920</v>
      </c>
      <c r="E216">
        <v>0</v>
      </c>
      <c r="F216">
        <v>7892947.8017180804</v>
      </c>
      <c r="G216">
        <v>26188337.576698899</v>
      </c>
    </row>
    <row r="217" spans="1:7" x14ac:dyDescent="0.25">
      <c r="A217">
        <f t="shared" si="3"/>
        <v>177678</v>
      </c>
      <c r="B217" s="5" t="s">
        <v>350</v>
      </c>
      <c r="C217">
        <v>37044.875411322901</v>
      </c>
      <c r="D217">
        <v>920</v>
      </c>
      <c r="E217">
        <v>0</v>
      </c>
      <c r="F217">
        <v>7892947.8017180804</v>
      </c>
      <c r="G217">
        <v>26188337.576698899</v>
      </c>
    </row>
    <row r="218" spans="1:7" x14ac:dyDescent="0.25">
      <c r="A218">
        <f t="shared" si="3"/>
        <v>178598</v>
      </c>
      <c r="B218" s="5" t="s">
        <v>351</v>
      </c>
      <c r="C218">
        <v>37044.875411322901</v>
      </c>
      <c r="D218">
        <v>920</v>
      </c>
      <c r="E218">
        <v>0</v>
      </c>
      <c r="F218">
        <v>7892947.8017180804</v>
      </c>
      <c r="G218">
        <v>26188337.576698899</v>
      </c>
    </row>
    <row r="219" spans="1:7" x14ac:dyDescent="0.25">
      <c r="A219">
        <f t="shared" si="3"/>
        <v>179518</v>
      </c>
      <c r="B219" s="5" t="s">
        <v>352</v>
      </c>
      <c r="C219">
        <v>37044.875411322901</v>
      </c>
      <c r="D219">
        <v>920</v>
      </c>
      <c r="E219">
        <v>0</v>
      </c>
      <c r="F219">
        <v>7892947.8017180804</v>
      </c>
      <c r="G219">
        <v>26188337.576698899</v>
      </c>
    </row>
    <row r="220" spans="1:7" x14ac:dyDescent="0.25">
      <c r="A220">
        <f t="shared" si="3"/>
        <v>180438</v>
      </c>
      <c r="B220" s="5" t="s">
        <v>353</v>
      </c>
      <c r="C220">
        <v>37044.875411322901</v>
      </c>
      <c r="D220">
        <v>920</v>
      </c>
      <c r="E220">
        <v>0</v>
      </c>
      <c r="F220">
        <v>7892947.8017180804</v>
      </c>
      <c r="G220">
        <v>26188337.576698899</v>
      </c>
    </row>
    <row r="221" spans="1:7" x14ac:dyDescent="0.25">
      <c r="A221">
        <f t="shared" si="3"/>
        <v>181358</v>
      </c>
      <c r="B221" s="5" t="s">
        <v>354</v>
      </c>
      <c r="C221">
        <v>37044.875411322901</v>
      </c>
      <c r="D221">
        <v>920</v>
      </c>
      <c r="E221">
        <v>0</v>
      </c>
      <c r="F221">
        <v>7892947.8017180804</v>
      </c>
      <c r="G221">
        <v>26188337.576698899</v>
      </c>
    </row>
    <row r="222" spans="1:7" x14ac:dyDescent="0.25">
      <c r="A222">
        <f t="shared" si="3"/>
        <v>182278</v>
      </c>
      <c r="B222" s="5" t="s">
        <v>355</v>
      </c>
      <c r="C222">
        <v>37044.875411322901</v>
      </c>
      <c r="D222">
        <v>920</v>
      </c>
      <c r="E222">
        <v>0</v>
      </c>
      <c r="F222">
        <v>7892947.8017180804</v>
      </c>
      <c r="G222">
        <v>26188337.576698899</v>
      </c>
    </row>
    <row r="223" spans="1:7" x14ac:dyDescent="0.25">
      <c r="A223">
        <f t="shared" si="3"/>
        <v>183198</v>
      </c>
      <c r="B223" s="5" t="s">
        <v>356</v>
      </c>
      <c r="C223">
        <v>37044.875411322901</v>
      </c>
      <c r="D223">
        <v>920</v>
      </c>
      <c r="E223">
        <v>0</v>
      </c>
      <c r="F223">
        <v>7892947.8017180804</v>
      </c>
      <c r="G223">
        <v>26188337.576698899</v>
      </c>
    </row>
    <row r="224" spans="1:7" x14ac:dyDescent="0.25">
      <c r="A224">
        <f t="shared" si="3"/>
        <v>184118</v>
      </c>
      <c r="B224" s="5" t="s">
        <v>357</v>
      </c>
      <c r="C224">
        <v>37044.875411322901</v>
      </c>
      <c r="D224">
        <v>920</v>
      </c>
      <c r="E224">
        <v>0</v>
      </c>
      <c r="F224">
        <v>7892947.8017180804</v>
      </c>
      <c r="G224">
        <v>26188337.576698899</v>
      </c>
    </row>
    <row r="225" spans="1:7" x14ac:dyDescent="0.25">
      <c r="A225">
        <f t="shared" si="3"/>
        <v>185038</v>
      </c>
      <c r="B225" s="5" t="s">
        <v>358</v>
      </c>
      <c r="C225">
        <v>37044.875411322901</v>
      </c>
      <c r="D225">
        <v>920</v>
      </c>
      <c r="E225">
        <v>0</v>
      </c>
      <c r="F225">
        <v>7892947.8017180804</v>
      </c>
      <c r="G225">
        <v>26188337.576698899</v>
      </c>
    </row>
    <row r="226" spans="1:7" x14ac:dyDescent="0.25">
      <c r="A226">
        <f t="shared" si="3"/>
        <v>185958</v>
      </c>
      <c r="B226" s="5" t="s">
        <v>359</v>
      </c>
      <c r="C226">
        <v>37044.875411322901</v>
      </c>
      <c r="D226">
        <v>920</v>
      </c>
      <c r="E226">
        <v>0</v>
      </c>
      <c r="F226">
        <v>7892947.8017180804</v>
      </c>
      <c r="G226">
        <v>26188337.576698899</v>
      </c>
    </row>
    <row r="227" spans="1:7" x14ac:dyDescent="0.25">
      <c r="A227">
        <f t="shared" si="3"/>
        <v>186878</v>
      </c>
      <c r="B227" s="5" t="s">
        <v>360</v>
      </c>
      <c r="C227">
        <v>37044.875411322901</v>
      </c>
      <c r="D227">
        <v>920</v>
      </c>
      <c r="E227">
        <v>0</v>
      </c>
      <c r="F227">
        <v>7892947.8017180804</v>
      </c>
      <c r="G227">
        <v>26188337.576698899</v>
      </c>
    </row>
    <row r="228" spans="1:7" x14ac:dyDescent="0.25">
      <c r="A228">
        <f t="shared" si="3"/>
        <v>187798</v>
      </c>
      <c r="B228" s="5" t="s">
        <v>361</v>
      </c>
      <c r="C228">
        <v>37044.875411322901</v>
      </c>
      <c r="D228">
        <v>920</v>
      </c>
      <c r="E228">
        <v>0</v>
      </c>
      <c r="F228">
        <v>7892947.8017180804</v>
      </c>
      <c r="G228">
        <v>26188337.576698899</v>
      </c>
    </row>
    <row r="229" spans="1:7" x14ac:dyDescent="0.25">
      <c r="A229">
        <f t="shared" si="3"/>
        <v>188718</v>
      </c>
      <c r="B229" s="5" t="s">
        <v>362</v>
      </c>
      <c r="C229">
        <v>37044.875411322901</v>
      </c>
      <c r="D229">
        <v>920</v>
      </c>
      <c r="E229">
        <v>0</v>
      </c>
      <c r="F229">
        <v>7892947.8017180804</v>
      </c>
      <c r="G229">
        <v>26188337.576698899</v>
      </c>
    </row>
    <row r="230" spans="1:7" x14ac:dyDescent="0.25">
      <c r="A230">
        <f t="shared" si="3"/>
        <v>189638</v>
      </c>
      <c r="B230" s="5" t="s">
        <v>363</v>
      </c>
      <c r="C230">
        <v>37044.875411322901</v>
      </c>
      <c r="D230">
        <v>920</v>
      </c>
      <c r="E230">
        <v>0</v>
      </c>
      <c r="F230">
        <v>7892947.8017180804</v>
      </c>
      <c r="G230">
        <v>26188337.576698899</v>
      </c>
    </row>
    <row r="231" spans="1:7" x14ac:dyDescent="0.25">
      <c r="A231">
        <f t="shared" si="3"/>
        <v>190558</v>
      </c>
      <c r="B231" s="5" t="s">
        <v>364</v>
      </c>
      <c r="C231">
        <v>37044.875411322901</v>
      </c>
      <c r="D231">
        <v>920</v>
      </c>
      <c r="E231">
        <v>0</v>
      </c>
      <c r="F231">
        <v>7892947.8017180804</v>
      </c>
      <c r="G231">
        <v>26188337.576698899</v>
      </c>
    </row>
    <row r="232" spans="1:7" x14ac:dyDescent="0.25">
      <c r="A232">
        <f t="shared" si="3"/>
        <v>191478</v>
      </c>
      <c r="B232" s="5" t="s">
        <v>365</v>
      </c>
      <c r="C232">
        <v>37044.875411322901</v>
      </c>
      <c r="D232">
        <v>920</v>
      </c>
      <c r="E232">
        <v>0</v>
      </c>
      <c r="F232">
        <v>7892947.8017180804</v>
      </c>
      <c r="G232">
        <v>26188337.576698899</v>
      </c>
    </row>
    <row r="233" spans="1:7" x14ac:dyDescent="0.25">
      <c r="A233">
        <f t="shared" si="3"/>
        <v>192398</v>
      </c>
      <c r="B233" s="5" t="s">
        <v>366</v>
      </c>
      <c r="C233">
        <v>37044.875411322901</v>
      </c>
      <c r="D233">
        <v>920</v>
      </c>
      <c r="E233">
        <v>0</v>
      </c>
      <c r="F233">
        <v>7892947.8017180804</v>
      </c>
      <c r="G233">
        <v>26188337.576698899</v>
      </c>
    </row>
    <row r="234" spans="1:7" x14ac:dyDescent="0.25">
      <c r="A234">
        <f t="shared" si="3"/>
        <v>193318</v>
      </c>
      <c r="B234" s="5" t="s">
        <v>367</v>
      </c>
      <c r="C234">
        <v>37044.875411322901</v>
      </c>
      <c r="D234">
        <v>920</v>
      </c>
      <c r="E234">
        <v>0</v>
      </c>
      <c r="F234">
        <v>7892947.8017180804</v>
      </c>
      <c r="G234">
        <v>26188337.576698899</v>
      </c>
    </row>
    <row r="235" spans="1:7" x14ac:dyDescent="0.25">
      <c r="A235">
        <f t="shared" si="3"/>
        <v>194238</v>
      </c>
      <c r="B235" s="5" t="s">
        <v>368</v>
      </c>
      <c r="C235">
        <v>37044.875411322901</v>
      </c>
      <c r="D235">
        <v>920</v>
      </c>
      <c r="E235">
        <v>0</v>
      </c>
      <c r="F235">
        <v>7892947.8017180804</v>
      </c>
      <c r="G235">
        <v>26188337.576698899</v>
      </c>
    </row>
    <row r="236" spans="1:7" x14ac:dyDescent="0.25">
      <c r="A236">
        <f t="shared" si="3"/>
        <v>195158</v>
      </c>
      <c r="B236" s="5" t="s">
        <v>369</v>
      </c>
      <c r="C236">
        <v>37044.875411322901</v>
      </c>
      <c r="D236">
        <v>920</v>
      </c>
      <c r="E236">
        <v>0</v>
      </c>
      <c r="F236">
        <v>7892947.8017180804</v>
      </c>
      <c r="G236">
        <v>26188337.576698899</v>
      </c>
    </row>
    <row r="237" spans="1:7" x14ac:dyDescent="0.25">
      <c r="A237">
        <f t="shared" si="3"/>
        <v>196078</v>
      </c>
      <c r="B237" s="5" t="s">
        <v>370</v>
      </c>
      <c r="C237">
        <v>37044.875411322901</v>
      </c>
      <c r="D237">
        <v>920</v>
      </c>
      <c r="E237">
        <v>0</v>
      </c>
      <c r="F237">
        <v>7892947.8017180804</v>
      </c>
      <c r="G237">
        <v>26188337.576698899</v>
      </c>
    </row>
    <row r="238" spans="1:7" x14ac:dyDescent="0.25">
      <c r="A238">
        <f t="shared" si="3"/>
        <v>196998</v>
      </c>
      <c r="B238" s="5" t="s">
        <v>371</v>
      </c>
      <c r="C238">
        <v>37044.875411322901</v>
      </c>
      <c r="D238">
        <v>920</v>
      </c>
      <c r="E238">
        <v>0</v>
      </c>
      <c r="F238">
        <v>7892947.8017180804</v>
      </c>
      <c r="G238">
        <v>26188337.576698899</v>
      </c>
    </row>
    <row r="239" spans="1:7" x14ac:dyDescent="0.25">
      <c r="A239">
        <f t="shared" si="3"/>
        <v>197918</v>
      </c>
      <c r="B239" s="5" t="s">
        <v>372</v>
      </c>
      <c r="C239">
        <v>37044.875411322901</v>
      </c>
      <c r="D239">
        <v>920</v>
      </c>
      <c r="E239">
        <v>0</v>
      </c>
      <c r="F239">
        <v>7892947.8017180804</v>
      </c>
      <c r="G239">
        <v>26188337.576698899</v>
      </c>
    </row>
    <row r="240" spans="1:7" x14ac:dyDescent="0.25">
      <c r="A240">
        <f t="shared" si="3"/>
        <v>198838</v>
      </c>
      <c r="B240" s="5" t="s">
        <v>373</v>
      </c>
      <c r="C240">
        <v>37044.875411322901</v>
      </c>
      <c r="D240">
        <v>920</v>
      </c>
      <c r="E240">
        <v>0</v>
      </c>
      <c r="F240">
        <v>7892947.8017180804</v>
      </c>
      <c r="G240">
        <v>26188337.576698899</v>
      </c>
    </row>
    <row r="241" spans="1:7" x14ac:dyDescent="0.25">
      <c r="A241">
        <f t="shared" si="3"/>
        <v>199758</v>
      </c>
      <c r="B241" s="5" t="s">
        <v>374</v>
      </c>
      <c r="C241">
        <v>37044.875411322901</v>
      </c>
      <c r="D241">
        <v>920</v>
      </c>
      <c r="E241">
        <v>0</v>
      </c>
      <c r="F241">
        <v>7892947.8017180804</v>
      </c>
      <c r="G241">
        <v>26188337.576698899</v>
      </c>
    </row>
    <row r="242" spans="1:7" x14ac:dyDescent="0.25">
      <c r="A242">
        <f t="shared" si="3"/>
        <v>200678</v>
      </c>
      <c r="B242" s="5" t="s">
        <v>375</v>
      </c>
      <c r="C242">
        <v>37044.875411322901</v>
      </c>
      <c r="D242">
        <v>920</v>
      </c>
      <c r="E242">
        <v>0</v>
      </c>
      <c r="F242">
        <v>7892947.8017180804</v>
      </c>
      <c r="G242">
        <v>26188337.576698899</v>
      </c>
    </row>
    <row r="243" spans="1:7" x14ac:dyDescent="0.25">
      <c r="A243">
        <f t="shared" si="3"/>
        <v>201598</v>
      </c>
      <c r="B243" s="5" t="s">
        <v>376</v>
      </c>
      <c r="C243">
        <v>37044.875411322901</v>
      </c>
      <c r="D243">
        <v>920</v>
      </c>
      <c r="E243">
        <v>0</v>
      </c>
      <c r="F243">
        <v>7892947.8017180804</v>
      </c>
      <c r="G243">
        <v>26188337.576698899</v>
      </c>
    </row>
    <row r="244" spans="1:7" x14ac:dyDescent="0.25">
      <c r="A244">
        <f t="shared" si="3"/>
        <v>202518</v>
      </c>
      <c r="B244" s="5" t="s">
        <v>377</v>
      </c>
      <c r="C244">
        <v>37044.875411322901</v>
      </c>
      <c r="D244">
        <v>920</v>
      </c>
      <c r="E244">
        <v>0</v>
      </c>
      <c r="F244">
        <v>7892947.8017180804</v>
      </c>
      <c r="G244">
        <v>26188337.576698899</v>
      </c>
    </row>
    <row r="245" spans="1:7" x14ac:dyDescent="0.25">
      <c r="A245">
        <f t="shared" si="3"/>
        <v>203438</v>
      </c>
      <c r="B245" s="5" t="s">
        <v>378</v>
      </c>
      <c r="C245">
        <v>37044.875411322901</v>
      </c>
      <c r="D245">
        <v>920</v>
      </c>
      <c r="E245">
        <v>0</v>
      </c>
      <c r="F245">
        <v>7892947.8017180804</v>
      </c>
      <c r="G245">
        <v>26188337.576698899</v>
      </c>
    </row>
    <row r="246" spans="1:7" x14ac:dyDescent="0.25">
      <c r="A246">
        <f t="shared" si="3"/>
        <v>204358</v>
      </c>
      <c r="B246" s="5" t="s">
        <v>379</v>
      </c>
      <c r="C246">
        <v>37044.875411322901</v>
      </c>
      <c r="D246">
        <v>920</v>
      </c>
      <c r="E246">
        <v>0</v>
      </c>
      <c r="F246">
        <v>7892947.8017180804</v>
      </c>
      <c r="G246">
        <v>26188337.576698899</v>
      </c>
    </row>
    <row r="247" spans="1:7" x14ac:dyDescent="0.25">
      <c r="A247">
        <f t="shared" si="3"/>
        <v>205278</v>
      </c>
      <c r="B247" s="5" t="s">
        <v>380</v>
      </c>
      <c r="C247">
        <v>37044.875411322901</v>
      </c>
      <c r="D247">
        <v>920</v>
      </c>
      <c r="E247">
        <v>0</v>
      </c>
      <c r="F247">
        <v>7892947.8017180804</v>
      </c>
      <c r="G247">
        <v>26188337.576698899</v>
      </c>
    </row>
    <row r="248" spans="1:7" x14ac:dyDescent="0.25">
      <c r="A248">
        <f t="shared" si="3"/>
        <v>206198</v>
      </c>
      <c r="B248" s="5" t="s">
        <v>381</v>
      </c>
      <c r="C248">
        <v>37044.875411322901</v>
      </c>
      <c r="D248">
        <v>920</v>
      </c>
      <c r="E248">
        <v>0</v>
      </c>
      <c r="F248">
        <v>7892947.8017180804</v>
      </c>
      <c r="G248">
        <v>26188337.576698899</v>
      </c>
    </row>
    <row r="249" spans="1:7" x14ac:dyDescent="0.25">
      <c r="A249">
        <f t="shared" si="3"/>
        <v>207118</v>
      </c>
      <c r="B249" s="5" t="s">
        <v>382</v>
      </c>
      <c r="C249">
        <v>37044.875411322901</v>
      </c>
      <c r="D249">
        <v>920</v>
      </c>
      <c r="E249">
        <v>0</v>
      </c>
      <c r="F249">
        <v>7892947.8017180804</v>
      </c>
      <c r="G249">
        <v>26188337.576698899</v>
      </c>
    </row>
    <row r="250" spans="1:7" x14ac:dyDescent="0.25">
      <c r="A250">
        <f t="shared" si="3"/>
        <v>208038</v>
      </c>
      <c r="B250" s="5" t="s">
        <v>383</v>
      </c>
      <c r="C250">
        <v>37044.875411322901</v>
      </c>
      <c r="D250">
        <v>920</v>
      </c>
      <c r="E250">
        <v>0</v>
      </c>
      <c r="F250">
        <v>7892947.8017180804</v>
      </c>
      <c r="G250">
        <v>26188337.576698899</v>
      </c>
    </row>
    <row r="251" spans="1:7" x14ac:dyDescent="0.25">
      <c r="A251">
        <f t="shared" si="3"/>
        <v>208958</v>
      </c>
      <c r="B251" s="5" t="s">
        <v>384</v>
      </c>
      <c r="C251">
        <v>37044.875411322901</v>
      </c>
      <c r="D251">
        <v>920</v>
      </c>
      <c r="E251">
        <v>0</v>
      </c>
      <c r="F251">
        <v>7892947.8017180804</v>
      </c>
      <c r="G251">
        <v>26188337.576698899</v>
      </c>
    </row>
    <row r="252" spans="1:7" x14ac:dyDescent="0.25">
      <c r="A252">
        <f t="shared" si="3"/>
        <v>209878</v>
      </c>
      <c r="B252" s="5" t="s">
        <v>385</v>
      </c>
      <c r="C252">
        <v>37044.875411322901</v>
      </c>
      <c r="D252">
        <v>920</v>
      </c>
      <c r="E252">
        <v>0</v>
      </c>
      <c r="F252">
        <v>7892947.8017180804</v>
      </c>
      <c r="G252">
        <v>26188337.576698899</v>
      </c>
    </row>
    <row r="253" spans="1:7" x14ac:dyDescent="0.25">
      <c r="A253">
        <f t="shared" si="3"/>
        <v>210798</v>
      </c>
      <c r="B253" s="5" t="s">
        <v>386</v>
      </c>
      <c r="C253">
        <v>37044.875411322901</v>
      </c>
      <c r="D253">
        <v>920</v>
      </c>
      <c r="E253">
        <v>0</v>
      </c>
      <c r="F253">
        <v>7892947.8017180804</v>
      </c>
      <c r="G253">
        <v>26188337.576698899</v>
      </c>
    </row>
    <row r="254" spans="1:7" x14ac:dyDescent="0.25">
      <c r="A254">
        <f t="shared" si="3"/>
        <v>211718</v>
      </c>
      <c r="B254" s="5" t="s">
        <v>387</v>
      </c>
      <c r="C254">
        <v>37044.875411322901</v>
      </c>
      <c r="D254">
        <v>920</v>
      </c>
      <c r="E254">
        <v>0</v>
      </c>
      <c r="F254">
        <v>7892947.8017180804</v>
      </c>
      <c r="G254">
        <v>26188337.576698899</v>
      </c>
    </row>
    <row r="255" spans="1:7" x14ac:dyDescent="0.25">
      <c r="A255">
        <f t="shared" si="3"/>
        <v>212638</v>
      </c>
      <c r="B255" s="5" t="s">
        <v>388</v>
      </c>
      <c r="C255">
        <v>37044.875411322901</v>
      </c>
      <c r="D255">
        <v>920</v>
      </c>
      <c r="E255">
        <v>0</v>
      </c>
      <c r="F255">
        <v>7892947.8017180804</v>
      </c>
      <c r="G255">
        <v>26188337.576698899</v>
      </c>
    </row>
    <row r="256" spans="1:7" x14ac:dyDescent="0.25">
      <c r="A256">
        <f t="shared" si="3"/>
        <v>213558</v>
      </c>
      <c r="B256" s="5" t="s">
        <v>389</v>
      </c>
      <c r="C256">
        <v>37044.875411322901</v>
      </c>
      <c r="D256">
        <v>920</v>
      </c>
      <c r="E256">
        <v>0</v>
      </c>
      <c r="F256">
        <v>7892947.8017180804</v>
      </c>
      <c r="G256">
        <v>26188337.576698899</v>
      </c>
    </row>
    <row r="257" spans="1:7" x14ac:dyDescent="0.25">
      <c r="A257">
        <f t="shared" si="3"/>
        <v>214478</v>
      </c>
      <c r="B257" s="5" t="s">
        <v>390</v>
      </c>
      <c r="C257">
        <v>37044.875411322901</v>
      </c>
      <c r="D257">
        <v>920</v>
      </c>
      <c r="E257">
        <v>0</v>
      </c>
      <c r="F257">
        <v>7892947.8017180804</v>
      </c>
      <c r="G257">
        <v>26188337.576698899</v>
      </c>
    </row>
    <row r="258" spans="1:7" x14ac:dyDescent="0.25">
      <c r="A258">
        <f t="shared" si="3"/>
        <v>215398</v>
      </c>
      <c r="B258" s="5" t="s">
        <v>391</v>
      </c>
      <c r="C258">
        <v>37044.875411322901</v>
      </c>
      <c r="D258">
        <v>920</v>
      </c>
      <c r="E258">
        <v>0</v>
      </c>
      <c r="F258">
        <v>7892947.8017180804</v>
      </c>
      <c r="G258">
        <v>26188337.576698899</v>
      </c>
    </row>
    <row r="259" spans="1:7" x14ac:dyDescent="0.25">
      <c r="A259">
        <f t="shared" si="3"/>
        <v>216318</v>
      </c>
      <c r="B259" s="5" t="s">
        <v>392</v>
      </c>
      <c r="C259">
        <v>37044.875411322901</v>
      </c>
      <c r="D259">
        <v>920</v>
      </c>
      <c r="E259">
        <v>0</v>
      </c>
      <c r="F259">
        <v>7892947.8017180804</v>
      </c>
      <c r="G259">
        <v>26188337.576698899</v>
      </c>
    </row>
    <row r="260" spans="1:7" x14ac:dyDescent="0.25">
      <c r="A260">
        <f t="shared" si="3"/>
        <v>217238</v>
      </c>
      <c r="B260" s="5" t="s">
        <v>393</v>
      </c>
      <c r="C260">
        <v>37044.875411322901</v>
      </c>
      <c r="D260">
        <v>920</v>
      </c>
      <c r="E260">
        <v>0</v>
      </c>
      <c r="F260">
        <v>7892947.8017180804</v>
      </c>
      <c r="G260">
        <v>26188337.576698899</v>
      </c>
    </row>
    <row r="261" spans="1:7" x14ac:dyDescent="0.25">
      <c r="A261">
        <f t="shared" ref="A261:A324" si="4">A260+D261</f>
        <v>218158</v>
      </c>
      <c r="B261" s="5" t="s">
        <v>394</v>
      </c>
      <c r="C261">
        <v>37044.875411322901</v>
      </c>
      <c r="D261">
        <v>920</v>
      </c>
      <c r="E261">
        <v>0</v>
      </c>
      <c r="F261">
        <v>7892947.8017180804</v>
      </c>
      <c r="G261">
        <v>26188337.576698899</v>
      </c>
    </row>
    <row r="262" spans="1:7" x14ac:dyDescent="0.25">
      <c r="A262">
        <f t="shared" si="4"/>
        <v>219078</v>
      </c>
      <c r="B262" s="5" t="s">
        <v>395</v>
      </c>
      <c r="C262">
        <v>37044.875411322901</v>
      </c>
      <c r="D262">
        <v>920</v>
      </c>
      <c r="E262">
        <v>0</v>
      </c>
      <c r="F262">
        <v>7892947.8017180804</v>
      </c>
      <c r="G262">
        <v>26188337.576698899</v>
      </c>
    </row>
    <row r="263" spans="1:7" x14ac:dyDescent="0.25">
      <c r="A263">
        <f t="shared" si="4"/>
        <v>219998</v>
      </c>
      <c r="B263" s="5" t="s">
        <v>396</v>
      </c>
      <c r="C263">
        <v>37044.875411322901</v>
      </c>
      <c r="D263">
        <v>920</v>
      </c>
      <c r="E263">
        <v>0</v>
      </c>
      <c r="F263">
        <v>7892947.8017180804</v>
      </c>
      <c r="G263">
        <v>26188337.576698899</v>
      </c>
    </row>
    <row r="264" spans="1:7" x14ac:dyDescent="0.25">
      <c r="A264">
        <f t="shared" si="4"/>
        <v>220918</v>
      </c>
      <c r="B264" s="5" t="s">
        <v>397</v>
      </c>
      <c r="C264">
        <v>37044.875411322901</v>
      </c>
      <c r="D264">
        <v>920</v>
      </c>
      <c r="E264">
        <v>0</v>
      </c>
      <c r="F264">
        <v>7892947.8017180804</v>
      </c>
      <c r="G264">
        <v>26188337.576698899</v>
      </c>
    </row>
    <row r="265" spans="1:7" x14ac:dyDescent="0.25">
      <c r="A265">
        <f t="shared" si="4"/>
        <v>221838</v>
      </c>
      <c r="B265" s="5" t="s">
        <v>398</v>
      </c>
      <c r="C265">
        <v>37044.875411322901</v>
      </c>
      <c r="D265">
        <v>920</v>
      </c>
      <c r="E265">
        <v>0</v>
      </c>
      <c r="F265">
        <v>7892947.8017180804</v>
      </c>
      <c r="G265">
        <v>26188337.576698899</v>
      </c>
    </row>
    <row r="266" spans="1:7" x14ac:dyDescent="0.25">
      <c r="A266">
        <f t="shared" si="4"/>
        <v>222758</v>
      </c>
      <c r="B266" s="5" t="s">
        <v>399</v>
      </c>
      <c r="C266">
        <v>37044.875411322901</v>
      </c>
      <c r="D266">
        <v>920</v>
      </c>
      <c r="E266">
        <v>0</v>
      </c>
      <c r="F266">
        <v>7892947.8017180804</v>
      </c>
      <c r="G266">
        <v>26188337.576698899</v>
      </c>
    </row>
    <row r="267" spans="1:7" x14ac:dyDescent="0.25">
      <c r="A267">
        <f t="shared" si="4"/>
        <v>223678</v>
      </c>
      <c r="B267" s="5" t="s">
        <v>400</v>
      </c>
      <c r="C267">
        <v>37044.875411322901</v>
      </c>
      <c r="D267">
        <v>920</v>
      </c>
      <c r="E267">
        <v>0</v>
      </c>
      <c r="F267">
        <v>7892947.8017180804</v>
      </c>
      <c r="G267">
        <v>26188337.576698899</v>
      </c>
    </row>
    <row r="268" spans="1:7" x14ac:dyDescent="0.25">
      <c r="A268">
        <f t="shared" si="4"/>
        <v>224598</v>
      </c>
      <c r="B268" s="5" t="s">
        <v>401</v>
      </c>
      <c r="C268">
        <v>37044.875411322901</v>
      </c>
      <c r="D268">
        <v>920</v>
      </c>
      <c r="E268">
        <v>0</v>
      </c>
      <c r="F268">
        <v>7892947.8017180804</v>
      </c>
      <c r="G268">
        <v>26188337.576698899</v>
      </c>
    </row>
    <row r="269" spans="1:7" x14ac:dyDescent="0.25">
      <c r="A269">
        <f t="shared" si="4"/>
        <v>225518</v>
      </c>
      <c r="B269" s="5" t="s">
        <v>402</v>
      </c>
      <c r="C269">
        <v>37044.875411322901</v>
      </c>
      <c r="D269">
        <v>920</v>
      </c>
      <c r="E269">
        <v>0</v>
      </c>
      <c r="F269">
        <v>7892947.8017180804</v>
      </c>
      <c r="G269">
        <v>26188337.576698899</v>
      </c>
    </row>
    <row r="270" spans="1:7" x14ac:dyDescent="0.25">
      <c r="A270">
        <f t="shared" si="4"/>
        <v>226438</v>
      </c>
      <c r="B270" s="5" t="s">
        <v>403</v>
      </c>
      <c r="C270">
        <v>37044.875411322901</v>
      </c>
      <c r="D270">
        <v>920</v>
      </c>
      <c r="E270">
        <v>0</v>
      </c>
      <c r="F270">
        <v>7892947.8017180804</v>
      </c>
      <c r="G270">
        <v>26188337.576698899</v>
      </c>
    </row>
    <row r="271" spans="1:7" x14ac:dyDescent="0.25">
      <c r="A271">
        <f t="shared" si="4"/>
        <v>227358</v>
      </c>
      <c r="B271" s="5" t="s">
        <v>404</v>
      </c>
      <c r="C271">
        <v>37044.875411322901</v>
      </c>
      <c r="D271">
        <v>920</v>
      </c>
      <c r="E271">
        <v>0</v>
      </c>
      <c r="F271">
        <v>7892947.8017180804</v>
      </c>
      <c r="G271">
        <v>26188337.576698899</v>
      </c>
    </row>
    <row r="272" spans="1:7" x14ac:dyDescent="0.25">
      <c r="A272">
        <f t="shared" si="4"/>
        <v>228278</v>
      </c>
      <c r="B272" s="5" t="s">
        <v>405</v>
      </c>
      <c r="C272">
        <v>37044.875411322901</v>
      </c>
      <c r="D272">
        <v>920</v>
      </c>
      <c r="E272">
        <v>0</v>
      </c>
      <c r="F272">
        <v>7892947.8017180804</v>
      </c>
      <c r="G272">
        <v>26188337.576698899</v>
      </c>
    </row>
    <row r="273" spans="1:7" x14ac:dyDescent="0.25">
      <c r="A273">
        <f t="shared" si="4"/>
        <v>229198</v>
      </c>
      <c r="B273" s="5" t="s">
        <v>406</v>
      </c>
      <c r="C273">
        <v>37044.875411322901</v>
      </c>
      <c r="D273">
        <v>920</v>
      </c>
      <c r="E273">
        <v>0</v>
      </c>
      <c r="F273">
        <v>7892947.8017180804</v>
      </c>
      <c r="G273">
        <v>26188337.576698899</v>
      </c>
    </row>
    <row r="274" spans="1:7" x14ac:dyDescent="0.25">
      <c r="A274">
        <f t="shared" si="4"/>
        <v>230118</v>
      </c>
      <c r="B274" s="5" t="s">
        <v>407</v>
      </c>
      <c r="C274">
        <v>37044.875411322901</v>
      </c>
      <c r="D274">
        <v>920</v>
      </c>
      <c r="E274">
        <v>0</v>
      </c>
      <c r="F274">
        <v>7892947.8017180804</v>
      </c>
      <c r="G274">
        <v>26188337.576698899</v>
      </c>
    </row>
    <row r="275" spans="1:7" x14ac:dyDescent="0.25">
      <c r="A275">
        <f t="shared" si="4"/>
        <v>231038</v>
      </c>
      <c r="B275" s="5" t="s">
        <v>408</v>
      </c>
      <c r="C275">
        <v>37044.875411322901</v>
      </c>
      <c r="D275">
        <v>920</v>
      </c>
      <c r="E275">
        <v>0</v>
      </c>
      <c r="F275">
        <v>7892947.8017180804</v>
      </c>
      <c r="G275">
        <v>26188337.576698899</v>
      </c>
    </row>
    <row r="276" spans="1:7" x14ac:dyDescent="0.25">
      <c r="A276">
        <f t="shared" si="4"/>
        <v>231958</v>
      </c>
      <c r="B276" s="5" t="s">
        <v>409</v>
      </c>
      <c r="C276">
        <v>37044.875411322901</v>
      </c>
      <c r="D276">
        <v>920</v>
      </c>
      <c r="E276">
        <v>0</v>
      </c>
      <c r="F276">
        <v>7892947.8017180804</v>
      </c>
      <c r="G276">
        <v>26188337.576698899</v>
      </c>
    </row>
    <row r="277" spans="1:7" x14ac:dyDescent="0.25">
      <c r="A277">
        <f t="shared" si="4"/>
        <v>232878</v>
      </c>
      <c r="B277" s="5" t="s">
        <v>410</v>
      </c>
      <c r="C277">
        <v>37044.875411322901</v>
      </c>
      <c r="D277">
        <v>920</v>
      </c>
      <c r="E277">
        <v>0</v>
      </c>
      <c r="F277">
        <v>7892947.8017180804</v>
      </c>
      <c r="G277">
        <v>26188337.576698899</v>
      </c>
    </row>
    <row r="278" spans="1:7" x14ac:dyDescent="0.25">
      <c r="A278">
        <f t="shared" si="4"/>
        <v>233798</v>
      </c>
      <c r="B278" s="5" t="s">
        <v>411</v>
      </c>
      <c r="C278">
        <v>37044.875411322901</v>
      </c>
      <c r="D278">
        <v>920</v>
      </c>
      <c r="E278">
        <v>0</v>
      </c>
      <c r="F278">
        <v>7892947.8017180804</v>
      </c>
      <c r="G278">
        <v>26188337.576698899</v>
      </c>
    </row>
    <row r="279" spans="1:7" x14ac:dyDescent="0.25">
      <c r="A279">
        <f t="shared" si="4"/>
        <v>234718</v>
      </c>
      <c r="B279" s="5" t="s">
        <v>412</v>
      </c>
      <c r="C279">
        <v>37044.875411322901</v>
      </c>
      <c r="D279">
        <v>920</v>
      </c>
      <c r="E279">
        <v>0</v>
      </c>
      <c r="F279">
        <v>7892947.8017180804</v>
      </c>
      <c r="G279">
        <v>26188337.576698899</v>
      </c>
    </row>
    <row r="280" spans="1:7" x14ac:dyDescent="0.25">
      <c r="A280">
        <f t="shared" si="4"/>
        <v>235638</v>
      </c>
      <c r="B280" s="5" t="s">
        <v>413</v>
      </c>
      <c r="C280">
        <v>37044.875411322901</v>
      </c>
      <c r="D280">
        <v>920</v>
      </c>
      <c r="E280">
        <v>0</v>
      </c>
      <c r="F280">
        <v>7892947.8017180804</v>
      </c>
      <c r="G280">
        <v>26188337.576698899</v>
      </c>
    </row>
    <row r="281" spans="1:7" x14ac:dyDescent="0.25">
      <c r="A281">
        <f t="shared" si="4"/>
        <v>236558</v>
      </c>
      <c r="B281" s="5" t="s">
        <v>414</v>
      </c>
      <c r="C281">
        <v>37044.875411322901</v>
      </c>
      <c r="D281">
        <v>920</v>
      </c>
      <c r="E281">
        <v>0</v>
      </c>
      <c r="F281">
        <v>7892947.8017180804</v>
      </c>
      <c r="G281">
        <v>26188337.576698899</v>
      </c>
    </row>
    <row r="282" spans="1:7" x14ac:dyDescent="0.25">
      <c r="A282">
        <f t="shared" si="4"/>
        <v>237478</v>
      </c>
      <c r="B282" s="5" t="s">
        <v>415</v>
      </c>
      <c r="C282">
        <v>37044.875411322901</v>
      </c>
      <c r="D282">
        <v>920</v>
      </c>
      <c r="E282">
        <v>0</v>
      </c>
      <c r="F282">
        <v>7892947.8017180804</v>
      </c>
      <c r="G282">
        <v>26188337.576698899</v>
      </c>
    </row>
    <row r="283" spans="1:7" x14ac:dyDescent="0.25">
      <c r="A283">
        <f t="shared" si="4"/>
        <v>238398</v>
      </c>
      <c r="B283" s="5" t="s">
        <v>416</v>
      </c>
      <c r="C283">
        <v>37044.875411322901</v>
      </c>
      <c r="D283">
        <v>920</v>
      </c>
      <c r="E283">
        <v>0</v>
      </c>
      <c r="F283">
        <v>7892947.8017180804</v>
      </c>
      <c r="G283">
        <v>26188337.576698899</v>
      </c>
    </row>
    <row r="284" spans="1:7" x14ac:dyDescent="0.25">
      <c r="A284">
        <f t="shared" si="4"/>
        <v>239318</v>
      </c>
      <c r="B284" s="5" t="s">
        <v>417</v>
      </c>
      <c r="C284">
        <v>37044.875411322901</v>
      </c>
      <c r="D284">
        <v>920</v>
      </c>
      <c r="E284">
        <v>0</v>
      </c>
      <c r="F284">
        <v>7892947.8017180804</v>
      </c>
      <c r="G284">
        <v>26188337.576698899</v>
      </c>
    </row>
    <row r="285" spans="1:7" x14ac:dyDescent="0.25">
      <c r="A285">
        <f t="shared" si="4"/>
        <v>240238</v>
      </c>
      <c r="B285" s="5" t="s">
        <v>418</v>
      </c>
      <c r="C285">
        <v>37044.875411322901</v>
      </c>
      <c r="D285">
        <v>920</v>
      </c>
      <c r="E285">
        <v>0</v>
      </c>
      <c r="F285">
        <v>7892947.8017180804</v>
      </c>
      <c r="G285">
        <v>26188337.576698899</v>
      </c>
    </row>
    <row r="286" spans="1:7" x14ac:dyDescent="0.25">
      <c r="A286">
        <f t="shared" si="4"/>
        <v>241158</v>
      </c>
      <c r="B286" s="5" t="s">
        <v>419</v>
      </c>
      <c r="C286">
        <v>37044.875411322901</v>
      </c>
      <c r="D286">
        <v>920</v>
      </c>
      <c r="E286">
        <v>0</v>
      </c>
      <c r="F286">
        <v>7892947.8017180804</v>
      </c>
      <c r="G286">
        <v>26188337.576698899</v>
      </c>
    </row>
    <row r="287" spans="1:7" x14ac:dyDescent="0.25">
      <c r="A287">
        <f t="shared" si="4"/>
        <v>242078</v>
      </c>
      <c r="B287" s="5" t="s">
        <v>420</v>
      </c>
      <c r="C287">
        <v>37044.875411322901</v>
      </c>
      <c r="D287">
        <v>920</v>
      </c>
      <c r="E287">
        <v>0</v>
      </c>
      <c r="F287">
        <v>7892947.8017180804</v>
      </c>
      <c r="G287">
        <v>26188337.576698899</v>
      </c>
    </row>
    <row r="288" spans="1:7" x14ac:dyDescent="0.25">
      <c r="A288">
        <f t="shared" si="4"/>
        <v>242998</v>
      </c>
      <c r="B288" s="5" t="s">
        <v>421</v>
      </c>
      <c r="C288">
        <v>37044.875411322901</v>
      </c>
      <c r="D288">
        <v>920</v>
      </c>
      <c r="E288">
        <v>0</v>
      </c>
      <c r="F288">
        <v>7892947.8017180804</v>
      </c>
      <c r="G288">
        <v>26188337.576698899</v>
      </c>
    </row>
    <row r="289" spans="1:7" x14ac:dyDescent="0.25">
      <c r="A289">
        <f t="shared" si="4"/>
        <v>243918</v>
      </c>
      <c r="B289" s="5" t="s">
        <v>422</v>
      </c>
      <c r="C289">
        <v>37044.875411322901</v>
      </c>
      <c r="D289">
        <v>920</v>
      </c>
      <c r="E289">
        <v>0</v>
      </c>
      <c r="F289">
        <v>7892947.8017180804</v>
      </c>
      <c r="G289">
        <v>26188337.576698899</v>
      </c>
    </row>
    <row r="290" spans="1:7" x14ac:dyDescent="0.25">
      <c r="A290">
        <f t="shared" si="4"/>
        <v>244838</v>
      </c>
      <c r="B290" s="5" t="s">
        <v>423</v>
      </c>
      <c r="C290">
        <v>37044.875411322901</v>
      </c>
      <c r="D290">
        <v>920</v>
      </c>
      <c r="E290">
        <v>0</v>
      </c>
      <c r="F290">
        <v>7892947.8017180804</v>
      </c>
      <c r="G290">
        <v>26188337.576698899</v>
      </c>
    </row>
    <row r="291" spans="1:7" x14ac:dyDescent="0.25">
      <c r="A291">
        <f t="shared" si="4"/>
        <v>245758</v>
      </c>
      <c r="B291" s="5" t="s">
        <v>424</v>
      </c>
      <c r="C291">
        <v>37044.875411322901</v>
      </c>
      <c r="D291">
        <v>920</v>
      </c>
      <c r="E291">
        <v>0</v>
      </c>
      <c r="F291">
        <v>7892947.8017180804</v>
      </c>
      <c r="G291">
        <v>26188337.576698899</v>
      </c>
    </row>
    <row r="292" spans="1:7" x14ac:dyDescent="0.25">
      <c r="A292">
        <f t="shared" si="4"/>
        <v>246678</v>
      </c>
      <c r="B292" s="5" t="s">
        <v>425</v>
      </c>
      <c r="C292">
        <v>37044.875411322901</v>
      </c>
      <c r="D292">
        <v>920</v>
      </c>
      <c r="E292">
        <v>0</v>
      </c>
      <c r="F292">
        <v>7892947.8017180804</v>
      </c>
      <c r="G292">
        <v>26188337.576698899</v>
      </c>
    </row>
    <row r="293" spans="1:7" x14ac:dyDescent="0.25">
      <c r="A293">
        <f t="shared" si="4"/>
        <v>247598</v>
      </c>
      <c r="B293" s="5" t="s">
        <v>426</v>
      </c>
      <c r="C293">
        <v>37044.875411322901</v>
      </c>
      <c r="D293">
        <v>920</v>
      </c>
      <c r="E293">
        <v>0</v>
      </c>
      <c r="F293">
        <v>7892947.8017180804</v>
      </c>
      <c r="G293">
        <v>26188337.576698899</v>
      </c>
    </row>
    <row r="294" spans="1:7" x14ac:dyDescent="0.25">
      <c r="A294">
        <f t="shared" si="4"/>
        <v>248518</v>
      </c>
      <c r="B294" s="5" t="s">
        <v>427</v>
      </c>
      <c r="C294">
        <v>37044.875411322901</v>
      </c>
      <c r="D294">
        <v>920</v>
      </c>
      <c r="E294">
        <v>0</v>
      </c>
      <c r="F294">
        <v>7892947.8017180804</v>
      </c>
      <c r="G294">
        <v>26188337.576698899</v>
      </c>
    </row>
    <row r="295" spans="1:7" x14ac:dyDescent="0.25">
      <c r="A295">
        <f t="shared" si="4"/>
        <v>249438</v>
      </c>
      <c r="B295" s="5" t="s">
        <v>428</v>
      </c>
      <c r="C295">
        <v>37044.875411322901</v>
      </c>
      <c r="D295">
        <v>920</v>
      </c>
      <c r="E295">
        <v>0</v>
      </c>
      <c r="F295">
        <v>7892947.8017180804</v>
      </c>
      <c r="G295">
        <v>26188337.576698899</v>
      </c>
    </row>
    <row r="296" spans="1:7" x14ac:dyDescent="0.25">
      <c r="A296">
        <f t="shared" si="4"/>
        <v>250358</v>
      </c>
      <c r="B296" s="5" t="s">
        <v>429</v>
      </c>
      <c r="C296">
        <v>37044.875411322901</v>
      </c>
      <c r="D296">
        <v>920</v>
      </c>
      <c r="E296">
        <v>0</v>
      </c>
      <c r="F296">
        <v>7892947.8017180804</v>
      </c>
      <c r="G296">
        <v>26188337.576698899</v>
      </c>
    </row>
    <row r="297" spans="1:7" x14ac:dyDescent="0.25">
      <c r="A297">
        <f t="shared" si="4"/>
        <v>251278</v>
      </c>
      <c r="B297" s="5" t="s">
        <v>430</v>
      </c>
      <c r="C297">
        <v>37044.875411322901</v>
      </c>
      <c r="D297">
        <v>920</v>
      </c>
      <c r="E297">
        <v>0</v>
      </c>
      <c r="F297">
        <v>7892947.8017180804</v>
      </c>
      <c r="G297">
        <v>26188337.576698899</v>
      </c>
    </row>
    <row r="298" spans="1:7" x14ac:dyDescent="0.25">
      <c r="A298">
        <f t="shared" si="4"/>
        <v>252198</v>
      </c>
      <c r="B298" s="5" t="s">
        <v>431</v>
      </c>
      <c r="C298">
        <v>37044.875411322901</v>
      </c>
      <c r="D298">
        <v>920</v>
      </c>
      <c r="E298">
        <v>0</v>
      </c>
      <c r="F298">
        <v>7892947.8017180804</v>
      </c>
      <c r="G298">
        <v>26188337.576698899</v>
      </c>
    </row>
    <row r="299" spans="1:7" x14ac:dyDescent="0.25">
      <c r="A299">
        <f t="shared" si="4"/>
        <v>253118</v>
      </c>
      <c r="B299" s="5" t="s">
        <v>432</v>
      </c>
      <c r="C299">
        <v>37044.875411322901</v>
      </c>
      <c r="D299">
        <v>920</v>
      </c>
      <c r="E299">
        <v>0</v>
      </c>
      <c r="F299">
        <v>7892947.8017180804</v>
      </c>
      <c r="G299">
        <v>26188337.576698899</v>
      </c>
    </row>
    <row r="300" spans="1:7" x14ac:dyDescent="0.25">
      <c r="A300">
        <f t="shared" si="4"/>
        <v>254038</v>
      </c>
      <c r="B300" s="5" t="s">
        <v>433</v>
      </c>
      <c r="C300">
        <v>37044.875411322901</v>
      </c>
      <c r="D300">
        <v>920</v>
      </c>
      <c r="E300">
        <v>0</v>
      </c>
      <c r="F300">
        <v>7892947.8017180804</v>
      </c>
      <c r="G300">
        <v>26188337.576698899</v>
      </c>
    </row>
    <row r="301" spans="1:7" x14ac:dyDescent="0.25">
      <c r="A301">
        <f t="shared" si="4"/>
        <v>254958</v>
      </c>
      <c r="B301" s="5" t="s">
        <v>434</v>
      </c>
      <c r="C301">
        <v>37044.875411322901</v>
      </c>
      <c r="D301">
        <v>920</v>
      </c>
      <c r="E301">
        <v>0</v>
      </c>
      <c r="F301">
        <v>7892947.8017180804</v>
      </c>
      <c r="G301">
        <v>26188337.576698899</v>
      </c>
    </row>
    <row r="302" spans="1:7" x14ac:dyDescent="0.25">
      <c r="A302">
        <f t="shared" si="4"/>
        <v>255878</v>
      </c>
      <c r="B302" s="5" t="s">
        <v>435</v>
      </c>
      <c r="C302">
        <v>37044.875411322901</v>
      </c>
      <c r="D302">
        <v>920</v>
      </c>
      <c r="E302">
        <v>0</v>
      </c>
      <c r="F302">
        <v>7892947.8017180804</v>
      </c>
      <c r="G302">
        <v>26188337.576698899</v>
      </c>
    </row>
    <row r="303" spans="1:7" x14ac:dyDescent="0.25">
      <c r="A303">
        <f t="shared" si="4"/>
        <v>256798</v>
      </c>
      <c r="B303" s="5" t="s">
        <v>436</v>
      </c>
      <c r="C303">
        <v>37044.875411322901</v>
      </c>
      <c r="D303">
        <v>920</v>
      </c>
      <c r="E303">
        <v>0</v>
      </c>
      <c r="F303">
        <v>7892947.8017180804</v>
      </c>
      <c r="G303">
        <v>26188337.576698899</v>
      </c>
    </row>
    <row r="304" spans="1:7" x14ac:dyDescent="0.25">
      <c r="A304">
        <f t="shared" si="4"/>
        <v>257718</v>
      </c>
      <c r="B304" s="5" t="s">
        <v>437</v>
      </c>
      <c r="C304">
        <v>37044.875411322901</v>
      </c>
      <c r="D304">
        <v>920</v>
      </c>
      <c r="E304">
        <v>0</v>
      </c>
      <c r="F304">
        <v>7892947.8017180804</v>
      </c>
      <c r="G304">
        <v>26188337.576698899</v>
      </c>
    </row>
    <row r="305" spans="1:7" x14ac:dyDescent="0.25">
      <c r="A305">
        <f t="shared" si="4"/>
        <v>258638</v>
      </c>
      <c r="B305" s="5" t="s">
        <v>438</v>
      </c>
      <c r="C305">
        <v>37044.875411322901</v>
      </c>
      <c r="D305">
        <v>920</v>
      </c>
      <c r="E305">
        <v>0</v>
      </c>
      <c r="F305">
        <v>7892947.8017180804</v>
      </c>
      <c r="G305">
        <v>26188337.576698899</v>
      </c>
    </row>
    <row r="306" spans="1:7" x14ac:dyDescent="0.25">
      <c r="A306">
        <f t="shared" si="4"/>
        <v>259558</v>
      </c>
      <c r="B306" s="5" t="s">
        <v>439</v>
      </c>
      <c r="C306">
        <v>37044.875411322901</v>
      </c>
      <c r="D306">
        <v>920</v>
      </c>
      <c r="E306">
        <v>0</v>
      </c>
      <c r="F306">
        <v>7892947.8017180804</v>
      </c>
      <c r="G306">
        <v>26188337.576698899</v>
      </c>
    </row>
    <row r="307" spans="1:7" x14ac:dyDescent="0.25">
      <c r="A307">
        <f t="shared" si="4"/>
        <v>260478</v>
      </c>
      <c r="B307" s="5" t="s">
        <v>440</v>
      </c>
      <c r="C307">
        <v>37044.875411322901</v>
      </c>
      <c r="D307">
        <v>920</v>
      </c>
      <c r="E307">
        <v>0</v>
      </c>
      <c r="F307">
        <v>7892947.8017180804</v>
      </c>
      <c r="G307">
        <v>26188337.576698899</v>
      </c>
    </row>
    <row r="308" spans="1:7" x14ac:dyDescent="0.25">
      <c r="A308">
        <f t="shared" si="4"/>
        <v>261398</v>
      </c>
      <c r="B308" s="5" t="s">
        <v>441</v>
      </c>
      <c r="C308">
        <v>37044.875411322901</v>
      </c>
      <c r="D308">
        <v>920</v>
      </c>
      <c r="E308">
        <v>0</v>
      </c>
      <c r="F308">
        <v>7892947.8017180804</v>
      </c>
      <c r="G308">
        <v>26188337.576698899</v>
      </c>
    </row>
    <row r="309" spans="1:7" x14ac:dyDescent="0.25">
      <c r="A309">
        <f t="shared" si="4"/>
        <v>262318</v>
      </c>
      <c r="B309" s="5" t="s">
        <v>442</v>
      </c>
      <c r="C309">
        <v>37044.875411322901</v>
      </c>
      <c r="D309">
        <v>920</v>
      </c>
      <c r="E309">
        <v>0</v>
      </c>
      <c r="F309">
        <v>7892947.8017180804</v>
      </c>
      <c r="G309">
        <v>26188337.576698899</v>
      </c>
    </row>
    <row r="310" spans="1:7" x14ac:dyDescent="0.25">
      <c r="A310">
        <f t="shared" si="4"/>
        <v>263238</v>
      </c>
      <c r="B310" s="5" t="s">
        <v>443</v>
      </c>
      <c r="C310">
        <v>37044.875411322901</v>
      </c>
      <c r="D310">
        <v>920</v>
      </c>
      <c r="E310">
        <v>0</v>
      </c>
      <c r="F310">
        <v>7892947.8017180804</v>
      </c>
      <c r="G310">
        <v>26188337.576698899</v>
      </c>
    </row>
    <row r="311" spans="1:7" x14ac:dyDescent="0.25">
      <c r="A311">
        <f t="shared" si="4"/>
        <v>264158</v>
      </c>
      <c r="B311" s="5" t="s">
        <v>444</v>
      </c>
      <c r="C311">
        <v>37044.875411322901</v>
      </c>
      <c r="D311">
        <v>920</v>
      </c>
      <c r="E311">
        <v>0</v>
      </c>
      <c r="F311">
        <v>7892947.8017180804</v>
      </c>
      <c r="G311">
        <v>26188337.576698899</v>
      </c>
    </row>
    <row r="312" spans="1:7" x14ac:dyDescent="0.25">
      <c r="A312">
        <f t="shared" si="4"/>
        <v>265078</v>
      </c>
      <c r="B312" s="5" t="s">
        <v>445</v>
      </c>
      <c r="C312">
        <v>37044.875411322901</v>
      </c>
      <c r="D312">
        <v>920</v>
      </c>
      <c r="E312">
        <v>0</v>
      </c>
      <c r="F312">
        <v>7892947.8017180804</v>
      </c>
      <c r="G312">
        <v>26188337.576698899</v>
      </c>
    </row>
    <row r="313" spans="1:7" x14ac:dyDescent="0.25">
      <c r="A313">
        <f t="shared" si="4"/>
        <v>265998</v>
      </c>
      <c r="B313" s="5" t="s">
        <v>446</v>
      </c>
      <c r="C313">
        <v>37044.875411322901</v>
      </c>
      <c r="D313">
        <v>920</v>
      </c>
      <c r="E313">
        <v>0</v>
      </c>
      <c r="F313">
        <v>7892947.8017180804</v>
      </c>
      <c r="G313">
        <v>26188337.576698899</v>
      </c>
    </row>
    <row r="314" spans="1:7" x14ac:dyDescent="0.25">
      <c r="A314">
        <f t="shared" si="4"/>
        <v>266918</v>
      </c>
      <c r="B314" s="5" t="s">
        <v>447</v>
      </c>
      <c r="C314">
        <v>37044.875411322901</v>
      </c>
      <c r="D314">
        <v>920</v>
      </c>
      <c r="E314">
        <v>0</v>
      </c>
      <c r="F314">
        <v>7892947.8017180804</v>
      </c>
      <c r="G314">
        <v>26188337.576698899</v>
      </c>
    </row>
    <row r="315" spans="1:7" x14ac:dyDescent="0.25">
      <c r="A315">
        <f t="shared" si="4"/>
        <v>267838</v>
      </c>
      <c r="B315" s="5" t="s">
        <v>448</v>
      </c>
      <c r="C315">
        <v>37044.875411322901</v>
      </c>
      <c r="D315">
        <v>920</v>
      </c>
      <c r="E315">
        <v>0</v>
      </c>
      <c r="F315">
        <v>7892947.8017180804</v>
      </c>
      <c r="G315">
        <v>26188337.576698899</v>
      </c>
    </row>
    <row r="316" spans="1:7" x14ac:dyDescent="0.25">
      <c r="A316">
        <f t="shared" si="4"/>
        <v>268758</v>
      </c>
      <c r="B316" s="5" t="s">
        <v>449</v>
      </c>
      <c r="C316">
        <v>37044.875411322901</v>
      </c>
      <c r="D316">
        <v>920</v>
      </c>
      <c r="E316">
        <v>0</v>
      </c>
      <c r="F316">
        <v>7892947.8017180804</v>
      </c>
      <c r="G316">
        <v>26188337.576698899</v>
      </c>
    </row>
    <row r="317" spans="1:7" x14ac:dyDescent="0.25">
      <c r="A317">
        <f t="shared" si="4"/>
        <v>269678</v>
      </c>
      <c r="B317" s="5" t="s">
        <v>450</v>
      </c>
      <c r="C317">
        <v>37044.875411322901</v>
      </c>
      <c r="D317">
        <v>920</v>
      </c>
      <c r="E317">
        <v>0</v>
      </c>
      <c r="F317">
        <v>7892947.8017180804</v>
      </c>
      <c r="G317">
        <v>26188337.576698899</v>
      </c>
    </row>
    <row r="318" spans="1:7" x14ac:dyDescent="0.25">
      <c r="A318">
        <f t="shared" si="4"/>
        <v>270598</v>
      </c>
      <c r="B318" s="5" t="s">
        <v>451</v>
      </c>
      <c r="C318">
        <v>37044.875411322901</v>
      </c>
      <c r="D318">
        <v>920</v>
      </c>
      <c r="E318">
        <v>0</v>
      </c>
      <c r="F318">
        <v>7892947.8017180804</v>
      </c>
      <c r="G318">
        <v>26188337.576698899</v>
      </c>
    </row>
    <row r="319" spans="1:7" x14ac:dyDescent="0.25">
      <c r="A319">
        <f t="shared" si="4"/>
        <v>271518</v>
      </c>
      <c r="B319" s="5" t="s">
        <v>452</v>
      </c>
      <c r="C319">
        <v>37044.875411322901</v>
      </c>
      <c r="D319">
        <v>920</v>
      </c>
      <c r="E319">
        <v>0</v>
      </c>
      <c r="F319">
        <v>7892947.8017180804</v>
      </c>
      <c r="G319">
        <v>26188337.576698899</v>
      </c>
    </row>
    <row r="320" spans="1:7" x14ac:dyDescent="0.25">
      <c r="A320">
        <f t="shared" si="4"/>
        <v>272438</v>
      </c>
      <c r="B320" s="5" t="s">
        <v>453</v>
      </c>
      <c r="C320">
        <v>37044.875411322901</v>
      </c>
      <c r="D320">
        <v>920</v>
      </c>
      <c r="E320">
        <v>0</v>
      </c>
      <c r="F320">
        <v>7892947.8017180804</v>
      </c>
      <c r="G320">
        <v>26188337.576698899</v>
      </c>
    </row>
    <row r="321" spans="1:7" x14ac:dyDescent="0.25">
      <c r="A321">
        <f t="shared" si="4"/>
        <v>273358</v>
      </c>
      <c r="B321" s="5" t="s">
        <v>454</v>
      </c>
      <c r="C321">
        <v>37044.875411322901</v>
      </c>
      <c r="D321">
        <v>920</v>
      </c>
      <c r="E321">
        <v>0</v>
      </c>
      <c r="F321">
        <v>7892947.8017180804</v>
      </c>
      <c r="G321">
        <v>26188337.576698899</v>
      </c>
    </row>
    <row r="322" spans="1:7" x14ac:dyDescent="0.25">
      <c r="A322">
        <f t="shared" si="4"/>
        <v>274278</v>
      </c>
      <c r="B322" s="5" t="s">
        <v>455</v>
      </c>
      <c r="C322">
        <v>37044.875411322901</v>
      </c>
      <c r="D322">
        <v>920</v>
      </c>
      <c r="E322">
        <v>0</v>
      </c>
      <c r="F322">
        <v>7892947.8017180804</v>
      </c>
      <c r="G322">
        <v>26188337.576698899</v>
      </c>
    </row>
    <row r="323" spans="1:7" x14ac:dyDescent="0.25">
      <c r="A323">
        <f t="shared" si="4"/>
        <v>275198</v>
      </c>
      <c r="B323" s="5" t="s">
        <v>456</v>
      </c>
      <c r="C323">
        <v>37044.875411322901</v>
      </c>
      <c r="D323">
        <v>920</v>
      </c>
      <c r="E323">
        <v>0</v>
      </c>
      <c r="F323">
        <v>7892947.8017180804</v>
      </c>
      <c r="G323">
        <v>26188337.576698899</v>
      </c>
    </row>
    <row r="324" spans="1:7" x14ac:dyDescent="0.25">
      <c r="A324">
        <f t="shared" si="4"/>
        <v>276118</v>
      </c>
      <c r="B324" s="5" t="s">
        <v>457</v>
      </c>
      <c r="C324">
        <v>37044.875411322901</v>
      </c>
      <c r="D324">
        <v>920</v>
      </c>
      <c r="E324">
        <v>0</v>
      </c>
      <c r="F324">
        <v>7892947.8017180804</v>
      </c>
      <c r="G324">
        <v>26188337.576698899</v>
      </c>
    </row>
    <row r="325" spans="1:7" x14ac:dyDescent="0.25">
      <c r="A325">
        <f t="shared" ref="A325:A388" si="5">A324+D325</f>
        <v>277038</v>
      </c>
      <c r="B325" s="5" t="s">
        <v>458</v>
      </c>
      <c r="C325">
        <v>37044.875411322901</v>
      </c>
      <c r="D325">
        <v>920</v>
      </c>
      <c r="E325">
        <v>0</v>
      </c>
      <c r="F325">
        <v>7892947.8017180804</v>
      </c>
      <c r="G325">
        <v>26188337.576698899</v>
      </c>
    </row>
    <row r="326" spans="1:7" x14ac:dyDescent="0.25">
      <c r="A326">
        <f t="shared" si="5"/>
        <v>277958</v>
      </c>
      <c r="B326" s="5" t="s">
        <v>459</v>
      </c>
      <c r="C326">
        <v>37044.875411322901</v>
      </c>
      <c r="D326">
        <v>920</v>
      </c>
      <c r="E326">
        <v>0</v>
      </c>
      <c r="F326">
        <v>7892947.8017180804</v>
      </c>
      <c r="G326">
        <v>26188337.576698899</v>
      </c>
    </row>
    <row r="327" spans="1:7" x14ac:dyDescent="0.25">
      <c r="A327">
        <f t="shared" si="5"/>
        <v>278878</v>
      </c>
      <c r="B327" s="5" t="s">
        <v>460</v>
      </c>
      <c r="C327">
        <v>37044.875411322901</v>
      </c>
      <c r="D327">
        <v>920</v>
      </c>
      <c r="E327">
        <v>0</v>
      </c>
      <c r="F327">
        <v>7892947.8017180804</v>
      </c>
      <c r="G327">
        <v>26188337.576698899</v>
      </c>
    </row>
    <row r="328" spans="1:7" x14ac:dyDescent="0.25">
      <c r="A328">
        <f t="shared" si="5"/>
        <v>279798</v>
      </c>
      <c r="B328" s="5" t="s">
        <v>461</v>
      </c>
      <c r="C328">
        <v>37044.875411322901</v>
      </c>
      <c r="D328">
        <v>920</v>
      </c>
      <c r="E328">
        <v>0</v>
      </c>
      <c r="F328">
        <v>7892947.8017180804</v>
      </c>
      <c r="G328">
        <v>26188337.576698899</v>
      </c>
    </row>
    <row r="329" spans="1:7" x14ac:dyDescent="0.25">
      <c r="A329">
        <f t="shared" si="5"/>
        <v>280718</v>
      </c>
      <c r="B329" s="5" t="s">
        <v>462</v>
      </c>
      <c r="C329">
        <v>37044.875411322901</v>
      </c>
      <c r="D329">
        <v>920</v>
      </c>
      <c r="E329">
        <v>0</v>
      </c>
      <c r="F329">
        <v>7892947.8017180804</v>
      </c>
      <c r="G329">
        <v>26188337.576698899</v>
      </c>
    </row>
    <row r="330" spans="1:7" x14ac:dyDescent="0.25">
      <c r="A330">
        <f t="shared" si="5"/>
        <v>281638</v>
      </c>
      <c r="B330" s="5" t="s">
        <v>463</v>
      </c>
      <c r="C330">
        <v>37044.875411322901</v>
      </c>
      <c r="D330">
        <v>920</v>
      </c>
      <c r="E330">
        <v>0</v>
      </c>
      <c r="F330">
        <v>7892947.8017180804</v>
      </c>
      <c r="G330">
        <v>26188337.576698899</v>
      </c>
    </row>
    <row r="331" spans="1:7" x14ac:dyDescent="0.25">
      <c r="A331">
        <f t="shared" si="5"/>
        <v>282558</v>
      </c>
      <c r="B331" s="5" t="s">
        <v>464</v>
      </c>
      <c r="C331">
        <v>37044.875411322901</v>
      </c>
      <c r="D331">
        <v>920</v>
      </c>
      <c r="E331">
        <v>0</v>
      </c>
      <c r="F331">
        <v>7892947.8017180804</v>
      </c>
      <c r="G331">
        <v>26188337.576698899</v>
      </c>
    </row>
    <row r="332" spans="1:7" x14ac:dyDescent="0.25">
      <c r="A332">
        <f t="shared" si="5"/>
        <v>283478</v>
      </c>
      <c r="B332" s="5" t="s">
        <v>465</v>
      </c>
      <c r="C332">
        <v>37044.875411322901</v>
      </c>
      <c r="D332">
        <v>920</v>
      </c>
      <c r="E332">
        <v>0</v>
      </c>
      <c r="F332">
        <v>7892947.8017180804</v>
      </c>
      <c r="G332">
        <v>26188337.576698899</v>
      </c>
    </row>
    <row r="333" spans="1:7" x14ac:dyDescent="0.25">
      <c r="A333">
        <f t="shared" si="5"/>
        <v>284398</v>
      </c>
      <c r="B333" s="5" t="s">
        <v>466</v>
      </c>
      <c r="C333">
        <v>37044.875411322901</v>
      </c>
      <c r="D333">
        <v>920</v>
      </c>
      <c r="E333">
        <v>0</v>
      </c>
      <c r="F333">
        <v>7892947.8017180804</v>
      </c>
      <c r="G333">
        <v>26188337.576698899</v>
      </c>
    </row>
    <row r="334" spans="1:7" x14ac:dyDescent="0.25">
      <c r="A334">
        <f t="shared" si="5"/>
        <v>285318</v>
      </c>
      <c r="B334" s="5" t="s">
        <v>467</v>
      </c>
      <c r="C334">
        <v>37044.875411322901</v>
      </c>
      <c r="D334">
        <v>920</v>
      </c>
      <c r="E334">
        <v>0</v>
      </c>
      <c r="F334">
        <v>7892947.8017180804</v>
      </c>
      <c r="G334">
        <v>26188337.576698899</v>
      </c>
    </row>
    <row r="335" spans="1:7" x14ac:dyDescent="0.25">
      <c r="A335">
        <f t="shared" si="5"/>
        <v>286238</v>
      </c>
      <c r="B335" s="5" t="s">
        <v>468</v>
      </c>
      <c r="C335">
        <v>37044.875411322901</v>
      </c>
      <c r="D335">
        <v>920</v>
      </c>
      <c r="E335">
        <v>0</v>
      </c>
      <c r="F335">
        <v>7892947.8017180804</v>
      </c>
      <c r="G335">
        <v>26188337.576698899</v>
      </c>
    </row>
    <row r="336" spans="1:7" x14ac:dyDescent="0.25">
      <c r="A336">
        <f t="shared" si="5"/>
        <v>287158</v>
      </c>
      <c r="B336" s="5" t="s">
        <v>469</v>
      </c>
      <c r="C336">
        <v>37044.875411322901</v>
      </c>
      <c r="D336">
        <v>920</v>
      </c>
      <c r="E336">
        <v>0</v>
      </c>
      <c r="F336">
        <v>7892947.8017180804</v>
      </c>
      <c r="G336">
        <v>26188337.576698899</v>
      </c>
    </row>
    <row r="337" spans="1:7" x14ac:dyDescent="0.25">
      <c r="A337">
        <f t="shared" si="5"/>
        <v>288078</v>
      </c>
      <c r="B337" s="5" t="s">
        <v>470</v>
      </c>
      <c r="C337">
        <v>37044.875411322901</v>
      </c>
      <c r="D337">
        <v>920</v>
      </c>
      <c r="E337">
        <v>0</v>
      </c>
      <c r="F337">
        <v>7892947.8017180804</v>
      </c>
      <c r="G337">
        <v>26188337.576698899</v>
      </c>
    </row>
    <row r="338" spans="1:7" x14ac:dyDescent="0.25">
      <c r="A338">
        <f t="shared" si="5"/>
        <v>288998</v>
      </c>
      <c r="B338" s="5" t="s">
        <v>471</v>
      </c>
      <c r="C338">
        <v>37044.875411322901</v>
      </c>
      <c r="D338">
        <v>920</v>
      </c>
      <c r="E338">
        <v>0</v>
      </c>
      <c r="F338">
        <v>7892947.8017180804</v>
      </c>
      <c r="G338">
        <v>26188337.576698899</v>
      </c>
    </row>
    <row r="339" spans="1:7" x14ac:dyDescent="0.25">
      <c r="A339">
        <f t="shared" si="5"/>
        <v>289918</v>
      </c>
      <c r="B339" s="5" t="s">
        <v>472</v>
      </c>
      <c r="C339">
        <v>37044.875411322901</v>
      </c>
      <c r="D339">
        <v>920</v>
      </c>
      <c r="E339">
        <v>0</v>
      </c>
      <c r="F339">
        <v>7892947.8017180804</v>
      </c>
      <c r="G339">
        <v>26188337.576698899</v>
      </c>
    </row>
    <row r="340" spans="1:7" x14ac:dyDescent="0.25">
      <c r="A340">
        <f t="shared" si="5"/>
        <v>290838</v>
      </c>
      <c r="B340" s="5" t="s">
        <v>473</v>
      </c>
      <c r="C340">
        <v>37044.875411322901</v>
      </c>
      <c r="D340">
        <v>920</v>
      </c>
      <c r="E340">
        <v>0</v>
      </c>
      <c r="F340">
        <v>7892947.8017180804</v>
      </c>
      <c r="G340">
        <v>26188337.576698899</v>
      </c>
    </row>
    <row r="341" spans="1:7" x14ac:dyDescent="0.25">
      <c r="A341">
        <f t="shared" si="5"/>
        <v>291758</v>
      </c>
      <c r="B341" s="5" t="s">
        <v>474</v>
      </c>
      <c r="C341">
        <v>37044.875411322901</v>
      </c>
      <c r="D341">
        <v>920</v>
      </c>
      <c r="E341">
        <v>0</v>
      </c>
      <c r="F341">
        <v>7892947.8017180804</v>
      </c>
      <c r="G341">
        <v>26188337.576698899</v>
      </c>
    </row>
    <row r="342" spans="1:7" x14ac:dyDescent="0.25">
      <c r="A342">
        <f t="shared" si="5"/>
        <v>292678</v>
      </c>
      <c r="B342" s="5" t="s">
        <v>475</v>
      </c>
      <c r="C342">
        <v>37044.875411322901</v>
      </c>
      <c r="D342">
        <v>920</v>
      </c>
      <c r="E342">
        <v>0</v>
      </c>
      <c r="F342">
        <v>7892947.8017180804</v>
      </c>
      <c r="G342">
        <v>26188337.576698899</v>
      </c>
    </row>
    <row r="343" spans="1:7" x14ac:dyDescent="0.25">
      <c r="A343">
        <f t="shared" si="5"/>
        <v>293598</v>
      </c>
      <c r="B343" s="5" t="s">
        <v>476</v>
      </c>
      <c r="C343">
        <v>37044.875411322901</v>
      </c>
      <c r="D343">
        <v>920</v>
      </c>
      <c r="E343">
        <v>0</v>
      </c>
      <c r="F343">
        <v>7892947.8017180804</v>
      </c>
      <c r="G343">
        <v>26188337.576698899</v>
      </c>
    </row>
    <row r="344" spans="1:7" x14ac:dyDescent="0.25">
      <c r="A344">
        <f t="shared" si="5"/>
        <v>294518</v>
      </c>
      <c r="B344" s="5" t="s">
        <v>477</v>
      </c>
      <c r="C344">
        <v>37044.875411322901</v>
      </c>
      <c r="D344">
        <v>920</v>
      </c>
      <c r="E344">
        <v>0</v>
      </c>
      <c r="F344">
        <v>7892947.8017180804</v>
      </c>
      <c r="G344">
        <v>26188337.576698899</v>
      </c>
    </row>
    <row r="345" spans="1:7" x14ac:dyDescent="0.25">
      <c r="A345">
        <f t="shared" si="5"/>
        <v>295438</v>
      </c>
      <c r="B345" s="5" t="s">
        <v>478</v>
      </c>
      <c r="C345">
        <v>37044.875411322901</v>
      </c>
      <c r="D345">
        <v>920</v>
      </c>
      <c r="E345">
        <v>0</v>
      </c>
      <c r="F345">
        <v>7892947.8017180804</v>
      </c>
      <c r="G345">
        <v>26188337.576698899</v>
      </c>
    </row>
    <row r="346" spans="1:7" x14ac:dyDescent="0.25">
      <c r="A346">
        <f t="shared" si="5"/>
        <v>296358</v>
      </c>
      <c r="B346" s="5" t="s">
        <v>479</v>
      </c>
      <c r="C346">
        <v>37044.875411322901</v>
      </c>
      <c r="D346">
        <v>920</v>
      </c>
      <c r="E346">
        <v>0</v>
      </c>
      <c r="F346">
        <v>7892947.8017180804</v>
      </c>
      <c r="G346">
        <v>26188337.576698899</v>
      </c>
    </row>
    <row r="347" spans="1:7" x14ac:dyDescent="0.25">
      <c r="A347">
        <f t="shared" si="5"/>
        <v>297278</v>
      </c>
      <c r="B347" s="5" t="s">
        <v>480</v>
      </c>
      <c r="C347">
        <v>37044.875411322901</v>
      </c>
      <c r="D347">
        <v>920</v>
      </c>
      <c r="E347">
        <v>0</v>
      </c>
      <c r="F347">
        <v>7892947.8017180804</v>
      </c>
      <c r="G347">
        <v>26188337.576698899</v>
      </c>
    </row>
    <row r="348" spans="1:7" x14ac:dyDescent="0.25">
      <c r="A348">
        <f t="shared" si="5"/>
        <v>298198</v>
      </c>
      <c r="B348" s="5" t="s">
        <v>481</v>
      </c>
      <c r="C348">
        <v>37044.875411322901</v>
      </c>
      <c r="D348">
        <v>920</v>
      </c>
      <c r="E348">
        <v>0</v>
      </c>
      <c r="F348">
        <v>7892947.8017180804</v>
      </c>
      <c r="G348">
        <v>26188337.576698899</v>
      </c>
    </row>
    <row r="349" spans="1:7" x14ac:dyDescent="0.25">
      <c r="A349">
        <f t="shared" si="5"/>
        <v>299118</v>
      </c>
      <c r="B349" s="5" t="s">
        <v>482</v>
      </c>
      <c r="C349">
        <v>37044.875411322901</v>
      </c>
      <c r="D349">
        <v>920</v>
      </c>
      <c r="E349">
        <v>0</v>
      </c>
      <c r="F349">
        <v>7892947.8017180804</v>
      </c>
      <c r="G349">
        <v>26188337.576698899</v>
      </c>
    </row>
    <row r="350" spans="1:7" x14ac:dyDescent="0.25">
      <c r="A350">
        <f t="shared" si="5"/>
        <v>300038</v>
      </c>
      <c r="B350" s="5" t="s">
        <v>483</v>
      </c>
      <c r="C350">
        <v>37044.875411322901</v>
      </c>
      <c r="D350">
        <v>920</v>
      </c>
      <c r="E350">
        <v>0</v>
      </c>
      <c r="F350">
        <v>7892947.8017180804</v>
      </c>
      <c r="G350">
        <v>26188337.576698899</v>
      </c>
    </row>
    <row r="351" spans="1:7" x14ac:dyDescent="0.25">
      <c r="A351">
        <f t="shared" si="5"/>
        <v>300958</v>
      </c>
      <c r="B351" s="5" t="s">
        <v>484</v>
      </c>
      <c r="C351">
        <v>37044.875411322901</v>
      </c>
      <c r="D351">
        <v>920</v>
      </c>
      <c r="E351">
        <v>0</v>
      </c>
      <c r="F351">
        <v>7892947.8017180804</v>
      </c>
      <c r="G351">
        <v>26188337.576698899</v>
      </c>
    </row>
    <row r="352" spans="1:7" x14ac:dyDescent="0.25">
      <c r="A352">
        <f t="shared" si="5"/>
        <v>301878</v>
      </c>
      <c r="B352" s="5" t="s">
        <v>485</v>
      </c>
      <c r="C352">
        <v>37044.875411322901</v>
      </c>
      <c r="D352">
        <v>920</v>
      </c>
      <c r="E352">
        <v>0</v>
      </c>
      <c r="F352">
        <v>7892947.8017180804</v>
      </c>
      <c r="G352">
        <v>26188337.576698899</v>
      </c>
    </row>
    <row r="353" spans="1:7" x14ac:dyDescent="0.25">
      <c r="A353">
        <f t="shared" si="5"/>
        <v>302798</v>
      </c>
      <c r="B353" s="5" t="s">
        <v>486</v>
      </c>
      <c r="C353">
        <v>37044.875411322901</v>
      </c>
      <c r="D353">
        <v>920</v>
      </c>
      <c r="E353">
        <v>0</v>
      </c>
      <c r="F353">
        <v>7892947.8017180804</v>
      </c>
      <c r="G353">
        <v>26188337.576698899</v>
      </c>
    </row>
    <row r="354" spans="1:7" x14ac:dyDescent="0.25">
      <c r="A354">
        <f t="shared" si="5"/>
        <v>303718</v>
      </c>
      <c r="B354" s="5" t="s">
        <v>487</v>
      </c>
      <c r="C354">
        <v>37044.875411322901</v>
      </c>
      <c r="D354">
        <v>920</v>
      </c>
      <c r="E354">
        <v>0</v>
      </c>
      <c r="F354">
        <v>7892947.8017180804</v>
      </c>
      <c r="G354">
        <v>26188337.576698899</v>
      </c>
    </row>
    <row r="355" spans="1:7" x14ac:dyDescent="0.25">
      <c r="A355">
        <f t="shared" si="5"/>
        <v>304638</v>
      </c>
      <c r="B355" s="5" t="s">
        <v>488</v>
      </c>
      <c r="C355">
        <v>37044.875411322901</v>
      </c>
      <c r="D355">
        <v>920</v>
      </c>
      <c r="E355">
        <v>0</v>
      </c>
      <c r="F355">
        <v>7892947.8017180804</v>
      </c>
      <c r="G355">
        <v>26188337.576698899</v>
      </c>
    </row>
    <row r="356" spans="1:7" x14ac:dyDescent="0.25">
      <c r="A356">
        <f t="shared" si="5"/>
        <v>305558</v>
      </c>
      <c r="B356" s="5" t="s">
        <v>489</v>
      </c>
      <c r="C356">
        <v>37044.875411322901</v>
      </c>
      <c r="D356">
        <v>920</v>
      </c>
      <c r="E356">
        <v>0</v>
      </c>
      <c r="F356">
        <v>7892947.8017180804</v>
      </c>
      <c r="G356">
        <v>26188337.576698899</v>
      </c>
    </row>
    <row r="357" spans="1:7" x14ac:dyDescent="0.25">
      <c r="A357">
        <f t="shared" si="5"/>
        <v>306478</v>
      </c>
      <c r="B357" s="5" t="s">
        <v>490</v>
      </c>
      <c r="C357">
        <v>37044.875411322901</v>
      </c>
      <c r="D357">
        <v>920</v>
      </c>
      <c r="E357">
        <v>0</v>
      </c>
      <c r="F357">
        <v>7892947.8017180804</v>
      </c>
      <c r="G357">
        <v>26188337.576698899</v>
      </c>
    </row>
    <row r="358" spans="1:7" x14ac:dyDescent="0.25">
      <c r="A358">
        <f t="shared" si="5"/>
        <v>307398</v>
      </c>
      <c r="B358" s="5" t="s">
        <v>491</v>
      </c>
      <c r="C358">
        <v>37044.875411322901</v>
      </c>
      <c r="D358">
        <v>920</v>
      </c>
      <c r="E358">
        <v>0</v>
      </c>
      <c r="F358">
        <v>7892947.8017180804</v>
      </c>
      <c r="G358">
        <v>26188337.576698899</v>
      </c>
    </row>
    <row r="359" spans="1:7" x14ac:dyDescent="0.25">
      <c r="A359">
        <f t="shared" si="5"/>
        <v>308318</v>
      </c>
      <c r="B359" s="5" t="s">
        <v>492</v>
      </c>
      <c r="C359">
        <v>37044.875411322901</v>
      </c>
      <c r="D359">
        <v>920</v>
      </c>
      <c r="E359">
        <v>0</v>
      </c>
      <c r="F359">
        <v>7892947.8017180804</v>
      </c>
      <c r="G359">
        <v>26188337.576698899</v>
      </c>
    </row>
    <row r="360" spans="1:7" x14ac:dyDescent="0.25">
      <c r="A360">
        <f t="shared" si="5"/>
        <v>309238</v>
      </c>
      <c r="B360" s="5" t="s">
        <v>493</v>
      </c>
      <c r="C360">
        <v>37044.875411322901</v>
      </c>
      <c r="D360">
        <v>920</v>
      </c>
      <c r="E360">
        <v>0</v>
      </c>
      <c r="F360">
        <v>7892947.8017180804</v>
      </c>
      <c r="G360">
        <v>26188337.576698899</v>
      </c>
    </row>
    <row r="361" spans="1:7" x14ac:dyDescent="0.25">
      <c r="A361">
        <f t="shared" si="5"/>
        <v>310158</v>
      </c>
      <c r="B361" s="5" t="s">
        <v>494</v>
      </c>
      <c r="C361">
        <v>37044.875411322901</v>
      </c>
      <c r="D361">
        <v>920</v>
      </c>
      <c r="E361">
        <v>0</v>
      </c>
      <c r="F361">
        <v>7892947.8017180804</v>
      </c>
      <c r="G361">
        <v>26188337.576698899</v>
      </c>
    </row>
    <row r="362" spans="1:7" x14ac:dyDescent="0.25">
      <c r="A362">
        <f t="shared" si="5"/>
        <v>311078</v>
      </c>
      <c r="B362" s="5" t="s">
        <v>495</v>
      </c>
      <c r="C362">
        <v>37044.875411322901</v>
      </c>
      <c r="D362">
        <v>920</v>
      </c>
      <c r="E362">
        <v>0</v>
      </c>
      <c r="F362">
        <v>7892947.8017180804</v>
      </c>
      <c r="G362">
        <v>26188337.576698899</v>
      </c>
    </row>
    <row r="363" spans="1:7" x14ac:dyDescent="0.25">
      <c r="A363">
        <f t="shared" si="5"/>
        <v>311998</v>
      </c>
      <c r="B363" s="5" t="s">
        <v>496</v>
      </c>
      <c r="C363">
        <v>37044.875411322901</v>
      </c>
      <c r="D363">
        <v>920</v>
      </c>
      <c r="E363">
        <v>0</v>
      </c>
      <c r="F363">
        <v>7892947.8017180804</v>
      </c>
      <c r="G363">
        <v>26188337.576698899</v>
      </c>
    </row>
    <row r="364" spans="1:7" x14ac:dyDescent="0.25">
      <c r="A364">
        <f t="shared" si="5"/>
        <v>312918</v>
      </c>
      <c r="B364" s="5" t="s">
        <v>497</v>
      </c>
      <c r="C364">
        <v>37044.875411322901</v>
      </c>
      <c r="D364">
        <v>920</v>
      </c>
      <c r="E364">
        <v>0</v>
      </c>
      <c r="F364">
        <v>7892947.8017180804</v>
      </c>
      <c r="G364">
        <v>26188337.576698899</v>
      </c>
    </row>
    <row r="365" spans="1:7" x14ac:dyDescent="0.25">
      <c r="A365">
        <f t="shared" si="5"/>
        <v>313838</v>
      </c>
      <c r="B365" s="5" t="s">
        <v>498</v>
      </c>
      <c r="C365">
        <v>37044.875411322901</v>
      </c>
      <c r="D365">
        <v>920</v>
      </c>
      <c r="E365">
        <v>0</v>
      </c>
      <c r="F365">
        <v>7892947.8017180804</v>
      </c>
      <c r="G365">
        <v>26188337.576698899</v>
      </c>
    </row>
    <row r="366" spans="1:7" x14ac:dyDescent="0.25">
      <c r="A366">
        <f t="shared" si="5"/>
        <v>314758</v>
      </c>
      <c r="B366" s="5" t="s">
        <v>499</v>
      </c>
      <c r="C366">
        <v>37044.875411322901</v>
      </c>
      <c r="D366">
        <v>920</v>
      </c>
      <c r="E366">
        <v>0</v>
      </c>
      <c r="F366">
        <v>7892947.8017180804</v>
      </c>
      <c r="G366">
        <v>26188337.576698899</v>
      </c>
    </row>
    <row r="367" spans="1:7" x14ac:dyDescent="0.25">
      <c r="A367">
        <f t="shared" si="5"/>
        <v>315678</v>
      </c>
      <c r="B367" s="5" t="s">
        <v>500</v>
      </c>
      <c r="C367">
        <v>37044.875411322901</v>
      </c>
      <c r="D367">
        <v>920</v>
      </c>
      <c r="E367">
        <v>0</v>
      </c>
      <c r="F367">
        <v>7892947.8017180804</v>
      </c>
      <c r="G367">
        <v>26188337.576698899</v>
      </c>
    </row>
    <row r="368" spans="1:7" x14ac:dyDescent="0.25">
      <c r="A368">
        <f t="shared" si="5"/>
        <v>316598</v>
      </c>
      <c r="B368" s="5" t="s">
        <v>501</v>
      </c>
      <c r="C368">
        <v>37044.875411322901</v>
      </c>
      <c r="D368">
        <v>920</v>
      </c>
      <c r="E368">
        <v>0</v>
      </c>
      <c r="F368">
        <v>7892947.8017180804</v>
      </c>
      <c r="G368">
        <v>26188337.576698899</v>
      </c>
    </row>
    <row r="369" spans="1:7" x14ac:dyDescent="0.25">
      <c r="A369">
        <f t="shared" si="5"/>
        <v>317518</v>
      </c>
      <c r="B369" s="5" t="s">
        <v>502</v>
      </c>
      <c r="C369">
        <v>37044.875411322901</v>
      </c>
      <c r="D369">
        <v>920</v>
      </c>
      <c r="E369">
        <v>0</v>
      </c>
      <c r="F369">
        <v>7892947.8017180804</v>
      </c>
      <c r="G369">
        <v>26188337.576698899</v>
      </c>
    </row>
    <row r="370" spans="1:7" x14ac:dyDescent="0.25">
      <c r="A370">
        <f t="shared" si="5"/>
        <v>318438</v>
      </c>
      <c r="B370" s="5" t="s">
        <v>503</v>
      </c>
      <c r="C370">
        <v>37044.875411322901</v>
      </c>
      <c r="D370">
        <v>920</v>
      </c>
      <c r="E370">
        <v>0</v>
      </c>
      <c r="F370">
        <v>7892947.8017180804</v>
      </c>
      <c r="G370">
        <v>26188337.576698899</v>
      </c>
    </row>
    <row r="371" spans="1:7" x14ac:dyDescent="0.25">
      <c r="A371">
        <f t="shared" si="5"/>
        <v>319358</v>
      </c>
      <c r="B371" s="5" t="s">
        <v>504</v>
      </c>
      <c r="C371">
        <v>37044.875411322901</v>
      </c>
      <c r="D371">
        <v>920</v>
      </c>
      <c r="E371">
        <v>0</v>
      </c>
      <c r="F371">
        <v>7892947.8017180804</v>
      </c>
      <c r="G371">
        <v>26188337.576698899</v>
      </c>
    </row>
    <row r="372" spans="1:7" x14ac:dyDescent="0.25">
      <c r="A372">
        <f t="shared" si="5"/>
        <v>320278</v>
      </c>
      <c r="B372" s="5" t="s">
        <v>505</v>
      </c>
      <c r="C372">
        <v>37044.875411322901</v>
      </c>
      <c r="D372">
        <v>920</v>
      </c>
      <c r="E372">
        <v>0</v>
      </c>
      <c r="F372">
        <v>7892947.8017180804</v>
      </c>
      <c r="G372">
        <v>26188337.576698899</v>
      </c>
    </row>
    <row r="373" spans="1:7" x14ac:dyDescent="0.25">
      <c r="A373">
        <f t="shared" si="5"/>
        <v>321198</v>
      </c>
      <c r="B373" s="5" t="s">
        <v>506</v>
      </c>
      <c r="C373">
        <v>37044.875411322901</v>
      </c>
      <c r="D373">
        <v>920</v>
      </c>
      <c r="E373" s="4">
        <v>2.91038304567337E-11</v>
      </c>
      <c r="F373">
        <v>7892947.8017180804</v>
      </c>
      <c r="G373">
        <v>26188337.576698899</v>
      </c>
    </row>
    <row r="374" spans="1:7" x14ac:dyDescent="0.25">
      <c r="A374">
        <f t="shared" si="5"/>
        <v>322118</v>
      </c>
      <c r="B374" s="5" t="s">
        <v>507</v>
      </c>
      <c r="C374">
        <v>37044.875411322901</v>
      </c>
      <c r="D374">
        <v>920</v>
      </c>
      <c r="E374" s="4">
        <v>1.16415321826934E-10</v>
      </c>
      <c r="F374">
        <v>7892947.8017180804</v>
      </c>
      <c r="G374">
        <v>26188337.576698899</v>
      </c>
    </row>
    <row r="375" spans="1:7" x14ac:dyDescent="0.25">
      <c r="A375">
        <f t="shared" si="5"/>
        <v>323038</v>
      </c>
      <c r="B375" s="5" t="s">
        <v>508</v>
      </c>
      <c r="C375">
        <v>37044.875411322901</v>
      </c>
      <c r="D375">
        <v>920</v>
      </c>
      <c r="E375" s="4">
        <v>5.8207660913467401E-11</v>
      </c>
      <c r="F375">
        <v>7892947.8017180804</v>
      </c>
      <c r="G375">
        <v>26188337.576698899</v>
      </c>
    </row>
    <row r="376" spans="1:7" x14ac:dyDescent="0.25">
      <c r="A376">
        <f t="shared" si="5"/>
        <v>323958</v>
      </c>
      <c r="B376" s="5" t="s">
        <v>509</v>
      </c>
      <c r="C376">
        <v>37044.875411322901</v>
      </c>
      <c r="D376">
        <v>920</v>
      </c>
      <c r="E376" s="4">
        <v>5.8207660913467401E-11</v>
      </c>
      <c r="F376">
        <v>7892947.8017180804</v>
      </c>
      <c r="G376">
        <v>26188337.576698899</v>
      </c>
    </row>
    <row r="377" spans="1:7" x14ac:dyDescent="0.25">
      <c r="A377">
        <f t="shared" si="5"/>
        <v>324878</v>
      </c>
      <c r="B377" s="5" t="s">
        <v>510</v>
      </c>
      <c r="C377">
        <v>37044.875411322901</v>
      </c>
      <c r="D377">
        <v>920</v>
      </c>
      <c r="E377" s="4">
        <v>1.16415321826934E-10</v>
      </c>
      <c r="F377">
        <v>7892947.8017180804</v>
      </c>
      <c r="G377">
        <v>26188337.576698899</v>
      </c>
    </row>
    <row r="378" spans="1:7" x14ac:dyDescent="0.25">
      <c r="A378">
        <f t="shared" si="5"/>
        <v>325798</v>
      </c>
      <c r="B378" s="5" t="s">
        <v>511</v>
      </c>
      <c r="C378">
        <v>37044.875411322901</v>
      </c>
      <c r="D378">
        <v>920</v>
      </c>
      <c r="E378" s="4">
        <v>2.3283064365386901E-10</v>
      </c>
      <c r="F378">
        <v>7892947.8017180804</v>
      </c>
      <c r="G378">
        <v>26188337.576698899</v>
      </c>
    </row>
    <row r="379" spans="1:7" x14ac:dyDescent="0.25">
      <c r="A379">
        <f t="shared" si="5"/>
        <v>326718</v>
      </c>
      <c r="B379" s="5" t="s">
        <v>512</v>
      </c>
      <c r="C379">
        <v>37044.875411322901</v>
      </c>
      <c r="D379">
        <v>920</v>
      </c>
      <c r="E379">
        <v>0</v>
      </c>
      <c r="F379">
        <v>7892947.8017180804</v>
      </c>
      <c r="G379">
        <v>26188337.576698899</v>
      </c>
    </row>
    <row r="380" spans="1:7" x14ac:dyDescent="0.25">
      <c r="A380">
        <f t="shared" si="5"/>
        <v>327638</v>
      </c>
      <c r="B380" s="5" t="s">
        <v>513</v>
      </c>
      <c r="C380">
        <v>37044.875411322901</v>
      </c>
      <c r="D380">
        <v>920</v>
      </c>
      <c r="E380">
        <v>0</v>
      </c>
      <c r="F380">
        <v>7892947.8017180804</v>
      </c>
      <c r="G380">
        <v>26188337.576698899</v>
      </c>
    </row>
    <row r="381" spans="1:7" x14ac:dyDescent="0.25">
      <c r="A381">
        <f t="shared" si="5"/>
        <v>328558</v>
      </c>
      <c r="B381" s="5" t="s">
        <v>514</v>
      </c>
      <c r="C381">
        <v>37044.875411322901</v>
      </c>
      <c r="D381">
        <v>920</v>
      </c>
      <c r="E381">
        <v>0</v>
      </c>
      <c r="F381">
        <v>7892947.8017180804</v>
      </c>
      <c r="G381">
        <v>26188337.576698899</v>
      </c>
    </row>
    <row r="382" spans="1:7" x14ac:dyDescent="0.25">
      <c r="A382">
        <f t="shared" si="5"/>
        <v>329478</v>
      </c>
      <c r="B382" s="5" t="s">
        <v>515</v>
      </c>
      <c r="C382">
        <v>37044.875411322901</v>
      </c>
      <c r="D382">
        <v>920</v>
      </c>
      <c r="E382">
        <v>0</v>
      </c>
      <c r="F382">
        <v>7892947.8017180804</v>
      </c>
      <c r="G382">
        <v>26188337.576698899</v>
      </c>
    </row>
    <row r="383" spans="1:7" x14ac:dyDescent="0.25">
      <c r="A383">
        <f t="shared" si="5"/>
        <v>330398</v>
      </c>
      <c r="B383" s="5" t="s">
        <v>516</v>
      </c>
      <c r="C383">
        <v>37044.875411322901</v>
      </c>
      <c r="D383">
        <v>920</v>
      </c>
      <c r="E383" s="4">
        <v>1.86264514923095E-9</v>
      </c>
      <c r="F383">
        <v>7892947.8017180804</v>
      </c>
      <c r="G383">
        <v>26188337.576698899</v>
      </c>
    </row>
    <row r="384" spans="1:7" x14ac:dyDescent="0.25">
      <c r="A384">
        <f t="shared" si="5"/>
        <v>331318</v>
      </c>
      <c r="B384" s="5" t="s">
        <v>517</v>
      </c>
      <c r="C384">
        <v>37044.875411322901</v>
      </c>
      <c r="D384">
        <v>920</v>
      </c>
      <c r="E384">
        <v>0</v>
      </c>
      <c r="F384">
        <v>7892947.8017180804</v>
      </c>
      <c r="G384">
        <v>26188337.576698899</v>
      </c>
    </row>
    <row r="385" spans="1:7" x14ac:dyDescent="0.25">
      <c r="A385">
        <f t="shared" si="5"/>
        <v>332238</v>
      </c>
      <c r="B385" s="5" t="s">
        <v>518</v>
      </c>
      <c r="C385">
        <v>37044.875411322901</v>
      </c>
      <c r="D385">
        <v>920</v>
      </c>
      <c r="E385">
        <v>0</v>
      </c>
      <c r="F385">
        <v>7892947.8017180804</v>
      </c>
      <c r="G385">
        <v>26188337.576698899</v>
      </c>
    </row>
    <row r="386" spans="1:7" x14ac:dyDescent="0.25">
      <c r="A386">
        <f t="shared" si="5"/>
        <v>333158</v>
      </c>
      <c r="B386" s="5" t="s">
        <v>519</v>
      </c>
      <c r="C386">
        <v>37044.875411322901</v>
      </c>
      <c r="D386">
        <v>920</v>
      </c>
      <c r="E386" s="4">
        <v>-3.7252902984619099E-9</v>
      </c>
      <c r="F386">
        <v>7892947.8017180804</v>
      </c>
      <c r="G386">
        <v>26188337.576698899</v>
      </c>
    </row>
    <row r="387" spans="1:7" x14ac:dyDescent="0.25">
      <c r="A387">
        <f t="shared" si="5"/>
        <v>334078</v>
      </c>
      <c r="B387" s="5" t="s">
        <v>520</v>
      </c>
      <c r="C387">
        <v>37044.875411322901</v>
      </c>
      <c r="D387">
        <v>920</v>
      </c>
      <c r="E387" s="4">
        <v>7.4505805969238199E-9</v>
      </c>
      <c r="F387">
        <v>7892947.8017180804</v>
      </c>
      <c r="G387">
        <v>26188337.576698899</v>
      </c>
    </row>
    <row r="388" spans="1:7" x14ac:dyDescent="0.25">
      <c r="A388">
        <f t="shared" si="5"/>
        <v>334998</v>
      </c>
      <c r="B388" s="5" t="s">
        <v>521</v>
      </c>
      <c r="C388">
        <v>37044.875411322901</v>
      </c>
      <c r="D388">
        <v>920</v>
      </c>
      <c r="E388">
        <v>0</v>
      </c>
      <c r="F388">
        <v>7892947.8017180804</v>
      </c>
      <c r="G388">
        <v>26188337.576698899</v>
      </c>
    </row>
    <row r="389" spans="1:7" x14ac:dyDescent="0.25">
      <c r="A389">
        <f t="shared" ref="A389:A452" si="6">A388+D389</f>
        <v>335918</v>
      </c>
      <c r="B389" s="5" t="s">
        <v>522</v>
      </c>
      <c r="C389">
        <v>37044.875411322901</v>
      </c>
      <c r="D389">
        <v>920</v>
      </c>
      <c r="E389">
        <v>0</v>
      </c>
      <c r="F389">
        <v>7892947.8017180804</v>
      </c>
      <c r="G389">
        <v>26188337.576698899</v>
      </c>
    </row>
    <row r="390" spans="1:7" x14ac:dyDescent="0.25">
      <c r="A390">
        <f t="shared" si="6"/>
        <v>336838</v>
      </c>
      <c r="B390" s="5" t="s">
        <v>523</v>
      </c>
      <c r="C390">
        <v>37044.875411322901</v>
      </c>
      <c r="D390">
        <v>920</v>
      </c>
      <c r="E390" s="4">
        <v>-7.4505805969238199E-9</v>
      </c>
      <c r="F390">
        <v>7892947.8017180804</v>
      </c>
      <c r="G390">
        <v>26188337.576698899</v>
      </c>
    </row>
    <row r="391" spans="1:7" x14ac:dyDescent="0.25">
      <c r="A391">
        <f t="shared" si="6"/>
        <v>337758</v>
      </c>
      <c r="B391" s="5" t="s">
        <v>524</v>
      </c>
      <c r="C391">
        <v>37044.875411322901</v>
      </c>
      <c r="D391">
        <v>920</v>
      </c>
      <c r="E391">
        <v>0</v>
      </c>
      <c r="F391">
        <v>7892947.8017180804</v>
      </c>
      <c r="G391">
        <v>26188337.576698899</v>
      </c>
    </row>
    <row r="392" spans="1:7" x14ac:dyDescent="0.25">
      <c r="A392">
        <f t="shared" si="6"/>
        <v>338678</v>
      </c>
      <c r="B392" s="5" t="s">
        <v>525</v>
      </c>
      <c r="C392">
        <v>37044.875411322901</v>
      </c>
      <c r="D392">
        <v>920</v>
      </c>
      <c r="E392">
        <v>0</v>
      </c>
      <c r="F392">
        <v>7892947.8017180804</v>
      </c>
      <c r="G392">
        <v>26188337.576698899</v>
      </c>
    </row>
    <row r="393" spans="1:7" x14ac:dyDescent="0.25">
      <c r="A393">
        <f t="shared" si="6"/>
        <v>339598</v>
      </c>
      <c r="B393" s="5" t="s">
        <v>526</v>
      </c>
      <c r="C393">
        <v>37044.875411322901</v>
      </c>
      <c r="D393">
        <v>920</v>
      </c>
      <c r="E393">
        <v>0</v>
      </c>
      <c r="F393">
        <v>7892947.8017180804</v>
      </c>
      <c r="G393">
        <v>26188337.576698899</v>
      </c>
    </row>
    <row r="394" spans="1:7" x14ac:dyDescent="0.25">
      <c r="A394">
        <f t="shared" si="6"/>
        <v>340518</v>
      </c>
      <c r="B394" s="5" t="s">
        <v>527</v>
      </c>
      <c r="C394">
        <v>37044.875411322901</v>
      </c>
      <c r="D394">
        <v>920</v>
      </c>
      <c r="E394">
        <v>0</v>
      </c>
      <c r="F394">
        <v>7892947.8017180804</v>
      </c>
      <c r="G394">
        <v>26188337.576698899</v>
      </c>
    </row>
    <row r="395" spans="1:7" x14ac:dyDescent="0.25">
      <c r="A395">
        <f t="shared" si="6"/>
        <v>341438</v>
      </c>
      <c r="B395" s="5" t="s">
        <v>528</v>
      </c>
      <c r="C395">
        <v>37044.875411322901</v>
      </c>
      <c r="D395">
        <v>920</v>
      </c>
      <c r="E395">
        <v>0</v>
      </c>
      <c r="F395">
        <v>7892947.8017180804</v>
      </c>
      <c r="G395">
        <v>26188337.576698899</v>
      </c>
    </row>
    <row r="396" spans="1:7" x14ac:dyDescent="0.25">
      <c r="A396">
        <f t="shared" si="6"/>
        <v>342358</v>
      </c>
      <c r="B396" s="5" t="s">
        <v>529</v>
      </c>
      <c r="C396">
        <v>37044.875411322901</v>
      </c>
      <c r="D396">
        <v>920</v>
      </c>
      <c r="E396">
        <v>0</v>
      </c>
      <c r="F396">
        <v>7892947.8017180804</v>
      </c>
      <c r="G396">
        <v>26188337.576698899</v>
      </c>
    </row>
    <row r="397" spans="1:7" x14ac:dyDescent="0.25">
      <c r="A397">
        <f t="shared" si="6"/>
        <v>343278</v>
      </c>
      <c r="B397" s="5" t="s">
        <v>530</v>
      </c>
      <c r="C397">
        <v>37044.875411322901</v>
      </c>
      <c r="D397">
        <v>920</v>
      </c>
      <c r="E397">
        <v>0</v>
      </c>
      <c r="F397">
        <v>7892947.8017180804</v>
      </c>
      <c r="G397">
        <v>26188337.576698899</v>
      </c>
    </row>
    <row r="398" spans="1:7" x14ac:dyDescent="0.25">
      <c r="A398">
        <f t="shared" si="6"/>
        <v>344198</v>
      </c>
      <c r="B398" s="5" t="s">
        <v>531</v>
      </c>
      <c r="C398">
        <v>37044.875411322901</v>
      </c>
      <c r="D398">
        <v>920</v>
      </c>
      <c r="E398">
        <v>0</v>
      </c>
      <c r="F398">
        <v>7892947.8017180804</v>
      </c>
      <c r="G398">
        <v>26188337.576698899</v>
      </c>
    </row>
    <row r="399" spans="1:7" x14ac:dyDescent="0.25">
      <c r="A399">
        <f t="shared" si="6"/>
        <v>345118</v>
      </c>
      <c r="B399" s="5" t="s">
        <v>532</v>
      </c>
      <c r="C399">
        <v>37044.875411322901</v>
      </c>
      <c r="D399">
        <v>920</v>
      </c>
      <c r="E399">
        <v>0</v>
      </c>
      <c r="F399">
        <v>7892947.8017180804</v>
      </c>
      <c r="G399">
        <v>26188337.576698899</v>
      </c>
    </row>
    <row r="400" spans="1:7" x14ac:dyDescent="0.25">
      <c r="A400">
        <f t="shared" si="6"/>
        <v>346038</v>
      </c>
      <c r="B400" s="5" t="s">
        <v>533</v>
      </c>
      <c r="C400">
        <v>37044.875411322901</v>
      </c>
      <c r="D400">
        <v>920</v>
      </c>
      <c r="E400">
        <v>0</v>
      </c>
      <c r="F400">
        <v>7892947.8017180804</v>
      </c>
      <c r="G400">
        <v>26188337.576698899</v>
      </c>
    </row>
    <row r="401" spans="1:7" x14ac:dyDescent="0.25">
      <c r="A401">
        <f t="shared" si="6"/>
        <v>346958</v>
      </c>
      <c r="B401" s="5" t="s">
        <v>534</v>
      </c>
      <c r="C401">
        <v>37044.875411322901</v>
      </c>
      <c r="D401">
        <v>920</v>
      </c>
      <c r="E401">
        <v>0</v>
      </c>
      <c r="F401">
        <v>7892947.8017180804</v>
      </c>
      <c r="G401">
        <v>26188337.576698899</v>
      </c>
    </row>
    <row r="402" spans="1:7" x14ac:dyDescent="0.25">
      <c r="A402">
        <f t="shared" si="6"/>
        <v>347878</v>
      </c>
      <c r="B402" s="5" t="s">
        <v>535</v>
      </c>
      <c r="C402">
        <v>37044.875411322901</v>
      </c>
      <c r="D402">
        <v>920</v>
      </c>
      <c r="E402">
        <v>0</v>
      </c>
      <c r="F402">
        <v>7892947.8017180804</v>
      </c>
      <c r="G402">
        <v>26188337.576698899</v>
      </c>
    </row>
    <row r="403" spans="1:7" x14ac:dyDescent="0.25">
      <c r="A403">
        <f t="shared" si="6"/>
        <v>348798</v>
      </c>
      <c r="B403" s="5" t="s">
        <v>536</v>
      </c>
      <c r="C403">
        <v>37044.875411322901</v>
      </c>
      <c r="D403">
        <v>920</v>
      </c>
      <c r="E403">
        <v>0</v>
      </c>
      <c r="F403">
        <v>7892947.8017180804</v>
      </c>
      <c r="G403">
        <v>26188337.576698899</v>
      </c>
    </row>
    <row r="404" spans="1:7" x14ac:dyDescent="0.25">
      <c r="A404">
        <f t="shared" si="6"/>
        <v>349718</v>
      </c>
      <c r="B404" s="5" t="s">
        <v>537</v>
      </c>
      <c r="C404">
        <v>37044.875411322901</v>
      </c>
      <c r="D404">
        <v>920</v>
      </c>
      <c r="E404">
        <v>0</v>
      </c>
      <c r="F404">
        <v>7892947.8017180804</v>
      </c>
      <c r="G404">
        <v>26188337.576698899</v>
      </c>
    </row>
    <row r="405" spans="1:7" x14ac:dyDescent="0.25">
      <c r="A405">
        <f t="shared" si="6"/>
        <v>350638</v>
      </c>
      <c r="B405" s="5" t="s">
        <v>538</v>
      </c>
      <c r="C405">
        <v>37044.875411322901</v>
      </c>
      <c r="D405">
        <v>920</v>
      </c>
      <c r="E405">
        <v>0</v>
      </c>
      <c r="F405">
        <v>7892947.8017180804</v>
      </c>
      <c r="G405">
        <v>26188337.576698899</v>
      </c>
    </row>
    <row r="406" spans="1:7" x14ac:dyDescent="0.25">
      <c r="A406">
        <f t="shared" si="6"/>
        <v>351558</v>
      </c>
      <c r="B406" s="5" t="s">
        <v>539</v>
      </c>
      <c r="C406">
        <v>37044.875411322901</v>
      </c>
      <c r="D406">
        <v>920</v>
      </c>
      <c r="E406">
        <v>0</v>
      </c>
      <c r="F406">
        <v>7892947.8017180804</v>
      </c>
      <c r="G406">
        <v>26188337.576698899</v>
      </c>
    </row>
    <row r="407" spans="1:7" x14ac:dyDescent="0.25">
      <c r="A407">
        <f t="shared" si="6"/>
        <v>352478</v>
      </c>
      <c r="B407" s="5" t="s">
        <v>540</v>
      </c>
      <c r="C407">
        <v>37044.875411322901</v>
      </c>
      <c r="D407">
        <v>920</v>
      </c>
      <c r="E407">
        <v>0</v>
      </c>
      <c r="F407">
        <v>7892947.8017180804</v>
      </c>
      <c r="G407">
        <v>26188337.576698899</v>
      </c>
    </row>
    <row r="408" spans="1:7" x14ac:dyDescent="0.25">
      <c r="A408">
        <f t="shared" si="6"/>
        <v>353398</v>
      </c>
      <c r="B408" s="5" t="s">
        <v>541</v>
      </c>
      <c r="C408">
        <v>37044.875411322901</v>
      </c>
      <c r="D408">
        <v>920</v>
      </c>
      <c r="E408">
        <v>0</v>
      </c>
      <c r="F408">
        <v>7892947.8017180804</v>
      </c>
      <c r="G408">
        <v>26188337.576698899</v>
      </c>
    </row>
    <row r="409" spans="1:7" x14ac:dyDescent="0.25">
      <c r="A409">
        <f t="shared" si="6"/>
        <v>354318</v>
      </c>
      <c r="B409" s="5" t="s">
        <v>542</v>
      </c>
      <c r="C409">
        <v>37044.875411322901</v>
      </c>
      <c r="D409">
        <v>920</v>
      </c>
      <c r="E409">
        <v>0</v>
      </c>
      <c r="F409">
        <v>7892947.8017180804</v>
      </c>
      <c r="G409">
        <v>26188337.576698899</v>
      </c>
    </row>
    <row r="410" spans="1:7" x14ac:dyDescent="0.25">
      <c r="A410">
        <f t="shared" si="6"/>
        <v>355238</v>
      </c>
      <c r="B410" s="5" t="s">
        <v>543</v>
      </c>
      <c r="C410">
        <v>37044.875411322901</v>
      </c>
      <c r="D410">
        <v>920</v>
      </c>
      <c r="E410">
        <v>0</v>
      </c>
      <c r="F410">
        <v>7892947.8017180804</v>
      </c>
      <c r="G410">
        <v>26188337.576698899</v>
      </c>
    </row>
    <row r="411" spans="1:7" x14ac:dyDescent="0.25">
      <c r="A411">
        <f t="shared" si="6"/>
        <v>356158</v>
      </c>
      <c r="B411" s="5" t="s">
        <v>544</v>
      </c>
      <c r="C411">
        <v>37044.875411322901</v>
      </c>
      <c r="D411">
        <v>920</v>
      </c>
      <c r="E411">
        <v>0</v>
      </c>
      <c r="F411">
        <v>7892947.8017180804</v>
      </c>
      <c r="G411">
        <v>26188337.576698899</v>
      </c>
    </row>
    <row r="412" spans="1:7" x14ac:dyDescent="0.25">
      <c r="A412">
        <f t="shared" si="6"/>
        <v>357078</v>
      </c>
      <c r="B412" s="5" t="s">
        <v>545</v>
      </c>
      <c r="C412">
        <v>37044.875411322901</v>
      </c>
      <c r="D412">
        <v>920</v>
      </c>
      <c r="E412">
        <v>0</v>
      </c>
      <c r="F412">
        <v>7892947.8017180804</v>
      </c>
      <c r="G412">
        <v>26188337.576698899</v>
      </c>
    </row>
    <row r="413" spans="1:7" x14ac:dyDescent="0.25">
      <c r="A413">
        <f t="shared" si="6"/>
        <v>357998</v>
      </c>
      <c r="B413" s="5" t="s">
        <v>546</v>
      </c>
      <c r="C413">
        <v>37044.875411322901</v>
      </c>
      <c r="D413">
        <v>920</v>
      </c>
      <c r="E413">
        <v>0</v>
      </c>
      <c r="F413">
        <v>7892947.8017180804</v>
      </c>
      <c r="G413">
        <v>26188337.576698899</v>
      </c>
    </row>
    <row r="414" spans="1:7" x14ac:dyDescent="0.25">
      <c r="A414">
        <f t="shared" si="6"/>
        <v>358918</v>
      </c>
      <c r="B414" s="5" t="s">
        <v>547</v>
      </c>
      <c r="C414">
        <v>37044.875411322901</v>
      </c>
      <c r="D414">
        <v>920</v>
      </c>
      <c r="E414">
        <v>0</v>
      </c>
      <c r="F414">
        <v>7892947.8017180804</v>
      </c>
      <c r="G414">
        <v>26188337.576698899</v>
      </c>
    </row>
    <row r="415" spans="1:7" x14ac:dyDescent="0.25">
      <c r="A415">
        <f t="shared" si="6"/>
        <v>359838</v>
      </c>
      <c r="B415" s="5" t="s">
        <v>548</v>
      </c>
      <c r="C415">
        <v>37044.875411322901</v>
      </c>
      <c r="D415">
        <v>920</v>
      </c>
      <c r="E415">
        <v>0</v>
      </c>
      <c r="F415">
        <v>7892947.8017180804</v>
      </c>
      <c r="G415">
        <v>26188337.576698899</v>
      </c>
    </row>
    <row r="416" spans="1:7" x14ac:dyDescent="0.25">
      <c r="A416">
        <f t="shared" si="6"/>
        <v>360758</v>
      </c>
      <c r="B416" s="5" t="s">
        <v>549</v>
      </c>
      <c r="C416">
        <v>37044.875411322901</v>
      </c>
      <c r="D416">
        <v>920</v>
      </c>
      <c r="E416">
        <v>0</v>
      </c>
      <c r="F416">
        <v>7892947.8017180804</v>
      </c>
      <c r="G416">
        <v>26188337.576698899</v>
      </c>
    </row>
    <row r="417" spans="1:7" x14ac:dyDescent="0.25">
      <c r="A417">
        <f t="shared" si="6"/>
        <v>361678</v>
      </c>
      <c r="B417" s="5" t="s">
        <v>550</v>
      </c>
      <c r="C417">
        <v>37044.875411322901</v>
      </c>
      <c r="D417">
        <v>920</v>
      </c>
      <c r="E417">
        <v>0</v>
      </c>
      <c r="F417">
        <v>7892947.8017180804</v>
      </c>
      <c r="G417">
        <v>26188337.576698899</v>
      </c>
    </row>
    <row r="418" spans="1:7" x14ac:dyDescent="0.25">
      <c r="A418">
        <f t="shared" si="6"/>
        <v>362598</v>
      </c>
      <c r="B418" s="5" t="s">
        <v>551</v>
      </c>
      <c r="C418">
        <v>37044.875411322901</v>
      </c>
      <c r="D418">
        <v>920</v>
      </c>
      <c r="E418">
        <v>0</v>
      </c>
      <c r="F418">
        <v>7892947.8017180804</v>
      </c>
      <c r="G418">
        <v>26188337.576698899</v>
      </c>
    </row>
    <row r="419" spans="1:7" x14ac:dyDescent="0.25">
      <c r="A419">
        <f t="shared" si="6"/>
        <v>363518</v>
      </c>
      <c r="B419" s="5" t="s">
        <v>552</v>
      </c>
      <c r="C419">
        <v>37044.875411322901</v>
      </c>
      <c r="D419">
        <v>920</v>
      </c>
      <c r="E419">
        <v>0</v>
      </c>
      <c r="F419">
        <v>7892947.8017180804</v>
      </c>
      <c r="G419">
        <v>26188337.576698899</v>
      </c>
    </row>
    <row r="420" spans="1:7" x14ac:dyDescent="0.25">
      <c r="A420">
        <f t="shared" si="6"/>
        <v>364438</v>
      </c>
      <c r="B420" s="5" t="s">
        <v>553</v>
      </c>
      <c r="C420">
        <v>37044.875411322901</v>
      </c>
      <c r="D420">
        <v>920</v>
      </c>
      <c r="E420">
        <v>0</v>
      </c>
      <c r="F420">
        <v>7892947.8017180804</v>
      </c>
      <c r="G420">
        <v>26188337.576698899</v>
      </c>
    </row>
    <row r="421" spans="1:7" x14ac:dyDescent="0.25">
      <c r="A421">
        <f t="shared" si="6"/>
        <v>365358</v>
      </c>
      <c r="B421" s="5" t="s">
        <v>554</v>
      </c>
      <c r="C421">
        <v>37044.875411322901</v>
      </c>
      <c r="D421">
        <v>920</v>
      </c>
      <c r="E421">
        <v>0</v>
      </c>
      <c r="F421">
        <v>7892947.8017180804</v>
      </c>
      <c r="G421">
        <v>26188337.576698899</v>
      </c>
    </row>
    <row r="422" spans="1:7" x14ac:dyDescent="0.25">
      <c r="A422">
        <f t="shared" si="6"/>
        <v>366278</v>
      </c>
      <c r="B422" s="5" t="s">
        <v>555</v>
      </c>
      <c r="C422">
        <v>37044.875411322901</v>
      </c>
      <c r="D422">
        <v>920</v>
      </c>
      <c r="E422">
        <v>0</v>
      </c>
      <c r="F422">
        <v>7892947.8017180804</v>
      </c>
      <c r="G422">
        <v>26188337.576698899</v>
      </c>
    </row>
    <row r="423" spans="1:7" x14ac:dyDescent="0.25">
      <c r="A423">
        <f t="shared" si="6"/>
        <v>367198</v>
      </c>
      <c r="B423" s="5" t="s">
        <v>556</v>
      </c>
      <c r="C423">
        <v>37044.875411322901</v>
      </c>
      <c r="D423">
        <v>920</v>
      </c>
      <c r="E423">
        <v>0</v>
      </c>
      <c r="F423">
        <v>7892947.8017180804</v>
      </c>
      <c r="G423">
        <v>26188337.576698899</v>
      </c>
    </row>
    <row r="424" spans="1:7" x14ac:dyDescent="0.25">
      <c r="A424">
        <f t="shared" si="6"/>
        <v>368118</v>
      </c>
      <c r="B424" s="5" t="s">
        <v>557</v>
      </c>
      <c r="C424">
        <v>37044.875411322901</v>
      </c>
      <c r="D424">
        <v>920</v>
      </c>
      <c r="E424">
        <v>0</v>
      </c>
      <c r="F424">
        <v>7892947.8017180804</v>
      </c>
      <c r="G424">
        <v>26188337.576698899</v>
      </c>
    </row>
    <row r="425" spans="1:7" x14ac:dyDescent="0.25">
      <c r="A425">
        <f t="shared" si="6"/>
        <v>369038</v>
      </c>
      <c r="B425" s="5" t="s">
        <v>558</v>
      </c>
      <c r="C425">
        <v>37044.875411322901</v>
      </c>
      <c r="D425">
        <v>920</v>
      </c>
      <c r="E425">
        <v>0</v>
      </c>
      <c r="F425">
        <v>7892947.8017180804</v>
      </c>
      <c r="G425">
        <v>26188337.576698899</v>
      </c>
    </row>
    <row r="426" spans="1:7" x14ac:dyDescent="0.25">
      <c r="A426">
        <f t="shared" si="6"/>
        <v>369958</v>
      </c>
      <c r="B426" s="5" t="s">
        <v>559</v>
      </c>
      <c r="C426">
        <v>37044.875411322901</v>
      </c>
      <c r="D426">
        <v>920</v>
      </c>
      <c r="E426">
        <v>0</v>
      </c>
      <c r="F426">
        <v>7892947.8017180804</v>
      </c>
      <c r="G426">
        <v>26188337.576698899</v>
      </c>
    </row>
    <row r="427" spans="1:7" x14ac:dyDescent="0.25">
      <c r="A427">
        <f t="shared" si="6"/>
        <v>370878</v>
      </c>
      <c r="B427" s="5" t="s">
        <v>560</v>
      </c>
      <c r="C427">
        <v>37044.875411322901</v>
      </c>
      <c r="D427">
        <v>920</v>
      </c>
      <c r="E427">
        <v>0</v>
      </c>
      <c r="F427">
        <v>7892947.8017180804</v>
      </c>
      <c r="G427">
        <v>26188337.576698899</v>
      </c>
    </row>
    <row r="428" spans="1:7" x14ac:dyDescent="0.25">
      <c r="A428">
        <f t="shared" si="6"/>
        <v>371798</v>
      </c>
      <c r="B428" s="5" t="s">
        <v>561</v>
      </c>
      <c r="C428">
        <v>37044.875411322901</v>
      </c>
      <c r="D428">
        <v>920</v>
      </c>
      <c r="E428">
        <v>0</v>
      </c>
      <c r="F428">
        <v>7892947.8017180804</v>
      </c>
      <c r="G428">
        <v>26188337.576698899</v>
      </c>
    </row>
    <row r="429" spans="1:7" x14ac:dyDescent="0.25">
      <c r="A429">
        <f t="shared" si="6"/>
        <v>372718</v>
      </c>
      <c r="B429" s="5" t="s">
        <v>562</v>
      </c>
      <c r="C429">
        <v>37044.875411322901</v>
      </c>
      <c r="D429">
        <v>920</v>
      </c>
      <c r="E429">
        <v>0</v>
      </c>
      <c r="F429">
        <v>7892947.8017180804</v>
      </c>
      <c r="G429">
        <v>26188337.576698899</v>
      </c>
    </row>
    <row r="430" spans="1:7" x14ac:dyDescent="0.25">
      <c r="A430">
        <f t="shared" si="6"/>
        <v>373638</v>
      </c>
      <c r="B430" s="5" t="s">
        <v>563</v>
      </c>
      <c r="C430">
        <v>37044.875411322901</v>
      </c>
      <c r="D430">
        <v>920</v>
      </c>
      <c r="E430">
        <v>0</v>
      </c>
      <c r="F430">
        <v>7892947.8017180804</v>
      </c>
      <c r="G430">
        <v>26188337.576698899</v>
      </c>
    </row>
    <row r="431" spans="1:7" x14ac:dyDescent="0.25">
      <c r="A431">
        <f t="shared" si="6"/>
        <v>374558</v>
      </c>
      <c r="B431" s="5" t="s">
        <v>564</v>
      </c>
      <c r="C431">
        <v>37044.875411322901</v>
      </c>
      <c r="D431">
        <v>920</v>
      </c>
      <c r="E431">
        <v>0</v>
      </c>
      <c r="F431">
        <v>7892947.8017180804</v>
      </c>
      <c r="G431">
        <v>26188337.576698899</v>
      </c>
    </row>
    <row r="432" spans="1:7" x14ac:dyDescent="0.25">
      <c r="A432">
        <f t="shared" si="6"/>
        <v>375478</v>
      </c>
      <c r="B432" s="5" t="s">
        <v>565</v>
      </c>
      <c r="C432">
        <v>37044.875411322901</v>
      </c>
      <c r="D432">
        <v>920</v>
      </c>
      <c r="E432">
        <v>0</v>
      </c>
      <c r="F432">
        <v>7892947.8017180804</v>
      </c>
      <c r="G432">
        <v>26188337.576698899</v>
      </c>
    </row>
    <row r="433" spans="1:7" x14ac:dyDescent="0.25">
      <c r="A433">
        <f t="shared" si="6"/>
        <v>376398</v>
      </c>
      <c r="B433" s="5" t="s">
        <v>566</v>
      </c>
      <c r="C433">
        <v>37044.875411322901</v>
      </c>
      <c r="D433">
        <v>920</v>
      </c>
      <c r="E433">
        <v>0</v>
      </c>
      <c r="F433">
        <v>7892947.8017180804</v>
      </c>
      <c r="G433">
        <v>26188337.576698899</v>
      </c>
    </row>
    <row r="434" spans="1:7" x14ac:dyDescent="0.25">
      <c r="A434">
        <f t="shared" si="6"/>
        <v>377318</v>
      </c>
      <c r="B434" s="5" t="s">
        <v>567</v>
      </c>
      <c r="C434">
        <v>37044.875411322901</v>
      </c>
      <c r="D434">
        <v>920</v>
      </c>
      <c r="E434">
        <v>0</v>
      </c>
      <c r="F434">
        <v>7892947.8017180804</v>
      </c>
      <c r="G434">
        <v>26188337.576698899</v>
      </c>
    </row>
    <row r="435" spans="1:7" x14ac:dyDescent="0.25">
      <c r="A435">
        <f t="shared" si="6"/>
        <v>378238</v>
      </c>
      <c r="B435" s="5" t="s">
        <v>568</v>
      </c>
      <c r="C435">
        <v>37044.875411322901</v>
      </c>
      <c r="D435">
        <v>920</v>
      </c>
      <c r="E435">
        <v>0</v>
      </c>
      <c r="F435">
        <v>7892947.8017180804</v>
      </c>
      <c r="G435">
        <v>26188337.576698899</v>
      </c>
    </row>
    <row r="436" spans="1:7" x14ac:dyDescent="0.25">
      <c r="A436">
        <f t="shared" si="6"/>
        <v>379158</v>
      </c>
      <c r="B436" s="5" t="s">
        <v>569</v>
      </c>
      <c r="C436">
        <v>37044.875411322901</v>
      </c>
      <c r="D436">
        <v>920</v>
      </c>
      <c r="E436">
        <v>0</v>
      </c>
      <c r="F436">
        <v>7892947.8017180804</v>
      </c>
      <c r="G436">
        <v>26188337.576698899</v>
      </c>
    </row>
    <row r="437" spans="1:7" x14ac:dyDescent="0.25">
      <c r="A437">
        <f t="shared" si="6"/>
        <v>380078</v>
      </c>
      <c r="B437" s="5" t="s">
        <v>570</v>
      </c>
      <c r="C437">
        <v>37044.875411322901</v>
      </c>
      <c r="D437">
        <v>920</v>
      </c>
      <c r="E437">
        <v>0</v>
      </c>
      <c r="F437">
        <v>7892947.8017180804</v>
      </c>
      <c r="G437">
        <v>26188337.576698899</v>
      </c>
    </row>
    <row r="438" spans="1:7" x14ac:dyDescent="0.25">
      <c r="A438">
        <f t="shared" si="6"/>
        <v>380998</v>
      </c>
      <c r="B438" s="5" t="s">
        <v>571</v>
      </c>
      <c r="C438">
        <v>37044.875411322901</v>
      </c>
      <c r="D438">
        <v>920</v>
      </c>
      <c r="E438">
        <v>0</v>
      </c>
      <c r="F438">
        <v>7892947.8017180804</v>
      </c>
      <c r="G438">
        <v>26188337.576698899</v>
      </c>
    </row>
    <row r="439" spans="1:7" x14ac:dyDescent="0.25">
      <c r="A439">
        <f t="shared" si="6"/>
        <v>381918</v>
      </c>
      <c r="B439" s="5" t="s">
        <v>572</v>
      </c>
      <c r="C439">
        <v>37044.875411322901</v>
      </c>
      <c r="D439">
        <v>920</v>
      </c>
      <c r="E439">
        <v>0</v>
      </c>
      <c r="F439">
        <v>7892947.8017180804</v>
      </c>
      <c r="G439">
        <v>26188337.576698899</v>
      </c>
    </row>
    <row r="440" spans="1:7" x14ac:dyDescent="0.25">
      <c r="A440">
        <f t="shared" si="6"/>
        <v>382838</v>
      </c>
      <c r="B440" s="5" t="s">
        <v>573</v>
      </c>
      <c r="C440">
        <v>37044.875411322901</v>
      </c>
      <c r="D440">
        <v>920</v>
      </c>
      <c r="E440">
        <v>0</v>
      </c>
      <c r="F440">
        <v>7892947.8017180804</v>
      </c>
      <c r="G440">
        <v>26188337.576698899</v>
      </c>
    </row>
    <row r="441" spans="1:7" x14ac:dyDescent="0.25">
      <c r="A441">
        <f t="shared" si="6"/>
        <v>383758</v>
      </c>
      <c r="B441" s="5" t="s">
        <v>574</v>
      </c>
      <c r="C441">
        <v>37044.875411322901</v>
      </c>
      <c r="D441">
        <v>920</v>
      </c>
      <c r="E441">
        <v>0</v>
      </c>
      <c r="F441">
        <v>7892947.8017180804</v>
      </c>
      <c r="G441">
        <v>26188337.576698899</v>
      </c>
    </row>
    <row r="442" spans="1:7" x14ac:dyDescent="0.25">
      <c r="A442">
        <f t="shared" si="6"/>
        <v>384678</v>
      </c>
      <c r="B442" s="5" t="s">
        <v>575</v>
      </c>
      <c r="C442">
        <v>37044.875411322901</v>
      </c>
      <c r="D442">
        <v>920</v>
      </c>
      <c r="E442">
        <v>0</v>
      </c>
      <c r="F442">
        <v>7892947.8017180804</v>
      </c>
      <c r="G442">
        <v>26188337.576698899</v>
      </c>
    </row>
    <row r="443" spans="1:7" x14ac:dyDescent="0.25">
      <c r="A443">
        <f t="shared" si="6"/>
        <v>385598</v>
      </c>
      <c r="B443" s="5" t="s">
        <v>576</v>
      </c>
      <c r="C443">
        <v>37044.875411322901</v>
      </c>
      <c r="D443">
        <v>920</v>
      </c>
      <c r="E443">
        <v>0</v>
      </c>
      <c r="F443">
        <v>7892947.8017180804</v>
      </c>
      <c r="G443">
        <v>26188337.576698899</v>
      </c>
    </row>
    <row r="444" spans="1:7" x14ac:dyDescent="0.25">
      <c r="A444">
        <f t="shared" si="6"/>
        <v>386518</v>
      </c>
      <c r="B444" s="5" t="s">
        <v>577</v>
      </c>
      <c r="C444">
        <v>37044.875411322901</v>
      </c>
      <c r="D444">
        <v>920</v>
      </c>
      <c r="E444">
        <v>0</v>
      </c>
      <c r="F444">
        <v>7892947.8017180804</v>
      </c>
      <c r="G444">
        <v>26188337.576698899</v>
      </c>
    </row>
    <row r="445" spans="1:7" x14ac:dyDescent="0.25">
      <c r="A445">
        <f t="shared" si="6"/>
        <v>387438</v>
      </c>
      <c r="B445" s="5" t="s">
        <v>578</v>
      </c>
      <c r="C445">
        <v>37044.875411322901</v>
      </c>
      <c r="D445">
        <v>920</v>
      </c>
      <c r="E445">
        <v>0</v>
      </c>
      <c r="F445">
        <v>7892947.8017180804</v>
      </c>
      <c r="G445">
        <v>26188337.576698899</v>
      </c>
    </row>
    <row r="446" spans="1:7" x14ac:dyDescent="0.25">
      <c r="A446">
        <f t="shared" si="6"/>
        <v>388358</v>
      </c>
      <c r="B446" s="5" t="s">
        <v>579</v>
      </c>
      <c r="C446">
        <v>37044.875411322901</v>
      </c>
      <c r="D446">
        <v>920</v>
      </c>
      <c r="E446">
        <v>0</v>
      </c>
      <c r="F446">
        <v>7892947.8017180804</v>
      </c>
      <c r="G446">
        <v>26188337.576698899</v>
      </c>
    </row>
    <row r="447" spans="1:7" x14ac:dyDescent="0.25">
      <c r="A447">
        <f t="shared" si="6"/>
        <v>389278</v>
      </c>
      <c r="B447" s="5" t="s">
        <v>580</v>
      </c>
      <c r="C447">
        <v>37044.875411322901</v>
      </c>
      <c r="D447">
        <v>920</v>
      </c>
      <c r="E447">
        <v>0</v>
      </c>
      <c r="F447">
        <v>7892947.8017180804</v>
      </c>
      <c r="G447">
        <v>26188337.576698899</v>
      </c>
    </row>
    <row r="448" spans="1:7" x14ac:dyDescent="0.25">
      <c r="A448">
        <f t="shared" si="6"/>
        <v>390198</v>
      </c>
      <c r="B448" s="5" t="s">
        <v>581</v>
      </c>
      <c r="C448">
        <v>37044.875411322901</v>
      </c>
      <c r="D448">
        <v>920</v>
      </c>
      <c r="E448">
        <v>0</v>
      </c>
      <c r="F448">
        <v>7892947.8017180804</v>
      </c>
      <c r="G448">
        <v>26188337.576698899</v>
      </c>
    </row>
    <row r="449" spans="1:7" x14ac:dyDescent="0.25">
      <c r="A449">
        <f t="shared" si="6"/>
        <v>391118</v>
      </c>
      <c r="B449" s="5" t="s">
        <v>582</v>
      </c>
      <c r="C449">
        <v>37044.875411322901</v>
      </c>
      <c r="D449">
        <v>920</v>
      </c>
      <c r="E449">
        <v>0</v>
      </c>
      <c r="F449">
        <v>7892947.8017180804</v>
      </c>
      <c r="G449">
        <v>26188337.576698899</v>
      </c>
    </row>
    <row r="450" spans="1:7" x14ac:dyDescent="0.25">
      <c r="A450">
        <f t="shared" si="6"/>
        <v>392038</v>
      </c>
      <c r="B450" s="5" t="s">
        <v>583</v>
      </c>
      <c r="C450">
        <v>37044.875411322901</v>
      </c>
      <c r="D450">
        <v>920</v>
      </c>
      <c r="E450">
        <v>0</v>
      </c>
      <c r="F450">
        <v>7892947.8017180804</v>
      </c>
      <c r="G450">
        <v>26188337.576698899</v>
      </c>
    </row>
    <row r="451" spans="1:7" x14ac:dyDescent="0.25">
      <c r="A451">
        <f t="shared" si="6"/>
        <v>392958</v>
      </c>
      <c r="B451" s="5" t="s">
        <v>584</v>
      </c>
      <c r="C451">
        <v>37044.875411322901</v>
      </c>
      <c r="D451">
        <v>920</v>
      </c>
      <c r="E451">
        <v>0</v>
      </c>
      <c r="F451">
        <v>7892947.8017180804</v>
      </c>
      <c r="G451">
        <v>26188337.576698899</v>
      </c>
    </row>
    <row r="452" spans="1:7" x14ac:dyDescent="0.25">
      <c r="A452">
        <f t="shared" si="6"/>
        <v>393878</v>
      </c>
      <c r="B452" s="5" t="s">
        <v>585</v>
      </c>
      <c r="C452">
        <v>37044.875411322901</v>
      </c>
      <c r="D452">
        <v>920</v>
      </c>
      <c r="E452">
        <v>0</v>
      </c>
      <c r="F452">
        <v>7892947.8017180804</v>
      </c>
      <c r="G452">
        <v>26188337.576698899</v>
      </c>
    </row>
    <row r="453" spans="1:7" x14ac:dyDescent="0.25">
      <c r="A453">
        <f t="shared" ref="A453:A516" si="7">A452+D453</f>
        <v>394798</v>
      </c>
      <c r="B453" s="5" t="s">
        <v>586</v>
      </c>
      <c r="C453">
        <v>37044.875411322901</v>
      </c>
      <c r="D453">
        <v>920</v>
      </c>
      <c r="E453">
        <v>0</v>
      </c>
      <c r="F453">
        <v>7892947.8017180804</v>
      </c>
      <c r="G453">
        <v>26188337.576698899</v>
      </c>
    </row>
    <row r="454" spans="1:7" x14ac:dyDescent="0.25">
      <c r="A454">
        <f t="shared" si="7"/>
        <v>395718</v>
      </c>
      <c r="B454" s="5" t="s">
        <v>587</v>
      </c>
      <c r="C454">
        <v>37044.875411322901</v>
      </c>
      <c r="D454">
        <v>920</v>
      </c>
      <c r="E454">
        <v>0</v>
      </c>
      <c r="F454">
        <v>7892947.8017180804</v>
      </c>
      <c r="G454">
        <v>26188337.576698899</v>
      </c>
    </row>
    <row r="455" spans="1:7" x14ac:dyDescent="0.25">
      <c r="A455">
        <f t="shared" si="7"/>
        <v>396638</v>
      </c>
      <c r="B455" s="5" t="s">
        <v>588</v>
      </c>
      <c r="C455">
        <v>37044.875411322901</v>
      </c>
      <c r="D455">
        <v>920</v>
      </c>
      <c r="E455">
        <v>0</v>
      </c>
      <c r="F455">
        <v>7892947.8017180804</v>
      </c>
      <c r="G455">
        <v>26188337.576698899</v>
      </c>
    </row>
    <row r="456" spans="1:7" x14ac:dyDescent="0.25">
      <c r="A456">
        <f t="shared" si="7"/>
        <v>397558</v>
      </c>
      <c r="B456" s="5" t="s">
        <v>589</v>
      </c>
      <c r="C456">
        <v>37044.875411322901</v>
      </c>
      <c r="D456">
        <v>920</v>
      </c>
      <c r="E456">
        <v>0</v>
      </c>
      <c r="F456">
        <v>7892947.8017180804</v>
      </c>
      <c r="G456">
        <v>26188337.576698899</v>
      </c>
    </row>
    <row r="457" spans="1:7" x14ac:dyDescent="0.25">
      <c r="A457">
        <f t="shared" si="7"/>
        <v>398478</v>
      </c>
      <c r="B457" s="5" t="s">
        <v>590</v>
      </c>
      <c r="C457">
        <v>37044.875411322901</v>
      </c>
      <c r="D457">
        <v>920</v>
      </c>
      <c r="E457">
        <v>0</v>
      </c>
      <c r="F457">
        <v>7892947.8017180804</v>
      </c>
      <c r="G457">
        <v>26188337.576698899</v>
      </c>
    </row>
    <row r="458" spans="1:7" x14ac:dyDescent="0.25">
      <c r="A458">
        <f t="shared" si="7"/>
        <v>399398</v>
      </c>
      <c r="B458" s="5" t="s">
        <v>591</v>
      </c>
      <c r="C458">
        <v>37044.875411322901</v>
      </c>
      <c r="D458">
        <v>920</v>
      </c>
      <c r="E458">
        <v>0</v>
      </c>
      <c r="F458">
        <v>7892947.8017180804</v>
      </c>
      <c r="G458">
        <v>26188337.576698899</v>
      </c>
    </row>
    <row r="459" spans="1:7" x14ac:dyDescent="0.25">
      <c r="A459">
        <f t="shared" si="7"/>
        <v>400318</v>
      </c>
      <c r="B459" s="5" t="s">
        <v>592</v>
      </c>
      <c r="C459">
        <v>37044.875411322901</v>
      </c>
      <c r="D459">
        <v>920</v>
      </c>
      <c r="E459">
        <v>0</v>
      </c>
      <c r="F459">
        <v>7892947.8017180804</v>
      </c>
      <c r="G459">
        <v>26188337.576698899</v>
      </c>
    </row>
    <row r="460" spans="1:7" x14ac:dyDescent="0.25">
      <c r="A460">
        <f t="shared" si="7"/>
        <v>401238</v>
      </c>
      <c r="B460" s="5" t="s">
        <v>593</v>
      </c>
      <c r="C460">
        <v>37044.875411322901</v>
      </c>
      <c r="D460">
        <v>920</v>
      </c>
      <c r="E460">
        <v>0</v>
      </c>
      <c r="F460">
        <v>7892947.8017180804</v>
      </c>
      <c r="G460">
        <v>26188337.576698899</v>
      </c>
    </row>
    <row r="461" spans="1:7" x14ac:dyDescent="0.25">
      <c r="A461">
        <f t="shared" si="7"/>
        <v>402158</v>
      </c>
      <c r="B461" s="5" t="s">
        <v>594</v>
      </c>
      <c r="C461">
        <v>37044.875411322901</v>
      </c>
      <c r="D461">
        <v>920</v>
      </c>
      <c r="E461">
        <v>0</v>
      </c>
      <c r="F461">
        <v>7892947.8017180804</v>
      </c>
      <c r="G461">
        <v>26188337.576698899</v>
      </c>
    </row>
    <row r="462" spans="1:7" x14ac:dyDescent="0.25">
      <c r="A462">
        <f t="shared" si="7"/>
        <v>403078</v>
      </c>
      <c r="B462" s="5" t="s">
        <v>595</v>
      </c>
      <c r="C462">
        <v>37044.875411322901</v>
      </c>
      <c r="D462">
        <v>920</v>
      </c>
      <c r="E462">
        <v>0</v>
      </c>
      <c r="F462">
        <v>7892947.8017180804</v>
      </c>
      <c r="G462">
        <v>26188337.576698899</v>
      </c>
    </row>
    <row r="463" spans="1:7" x14ac:dyDescent="0.25">
      <c r="A463">
        <f t="shared" si="7"/>
        <v>403998</v>
      </c>
      <c r="B463" s="5" t="s">
        <v>596</v>
      </c>
      <c r="C463">
        <v>37044.875411322901</v>
      </c>
      <c r="D463">
        <v>920</v>
      </c>
      <c r="E463">
        <v>0</v>
      </c>
      <c r="F463">
        <v>7892947.8017180804</v>
      </c>
      <c r="G463">
        <v>26188337.576698899</v>
      </c>
    </row>
    <row r="464" spans="1:7" x14ac:dyDescent="0.25">
      <c r="A464">
        <f t="shared" si="7"/>
        <v>404918</v>
      </c>
      <c r="B464" s="5" t="s">
        <v>597</v>
      </c>
      <c r="C464">
        <v>37044.875411322901</v>
      </c>
      <c r="D464">
        <v>920</v>
      </c>
      <c r="E464">
        <v>0</v>
      </c>
      <c r="F464">
        <v>7892947.8017180804</v>
      </c>
      <c r="G464">
        <v>26188337.576698899</v>
      </c>
    </row>
    <row r="465" spans="1:7" x14ac:dyDescent="0.25">
      <c r="A465">
        <f t="shared" si="7"/>
        <v>405838</v>
      </c>
      <c r="B465" s="5" t="s">
        <v>598</v>
      </c>
      <c r="C465">
        <v>37044.875411322901</v>
      </c>
      <c r="D465">
        <v>920</v>
      </c>
      <c r="E465">
        <v>0</v>
      </c>
      <c r="F465">
        <v>7892947.8017180804</v>
      </c>
      <c r="G465">
        <v>26188337.576698899</v>
      </c>
    </row>
    <row r="466" spans="1:7" x14ac:dyDescent="0.25">
      <c r="A466">
        <f t="shared" si="7"/>
        <v>406758</v>
      </c>
      <c r="B466" s="5" t="s">
        <v>599</v>
      </c>
      <c r="C466">
        <v>37044.875411322901</v>
      </c>
      <c r="D466">
        <v>920</v>
      </c>
      <c r="E466">
        <v>0</v>
      </c>
      <c r="F466">
        <v>7892947.8017180804</v>
      </c>
      <c r="G466">
        <v>26188337.576698899</v>
      </c>
    </row>
    <row r="467" spans="1:7" x14ac:dyDescent="0.25">
      <c r="A467">
        <f t="shared" si="7"/>
        <v>407678</v>
      </c>
      <c r="B467" s="5" t="s">
        <v>600</v>
      </c>
      <c r="C467">
        <v>37044.875411322901</v>
      </c>
      <c r="D467">
        <v>920</v>
      </c>
      <c r="E467">
        <v>0</v>
      </c>
      <c r="F467">
        <v>7892947.8017180804</v>
      </c>
      <c r="G467">
        <v>26188337.576698899</v>
      </c>
    </row>
    <row r="468" spans="1:7" x14ac:dyDescent="0.25">
      <c r="A468">
        <f t="shared" si="7"/>
        <v>408598</v>
      </c>
      <c r="B468" s="5" t="s">
        <v>601</v>
      </c>
      <c r="C468">
        <v>37044.875411322901</v>
      </c>
      <c r="D468">
        <v>920</v>
      </c>
      <c r="E468">
        <v>0</v>
      </c>
      <c r="F468">
        <v>7892947.8017180804</v>
      </c>
      <c r="G468">
        <v>26188337.576698899</v>
      </c>
    </row>
    <row r="469" spans="1:7" x14ac:dyDescent="0.25">
      <c r="A469">
        <f t="shared" si="7"/>
        <v>409518</v>
      </c>
      <c r="B469" s="5" t="s">
        <v>602</v>
      </c>
      <c r="C469">
        <v>37044.875411322901</v>
      </c>
      <c r="D469">
        <v>920</v>
      </c>
      <c r="E469">
        <v>0</v>
      </c>
      <c r="F469">
        <v>7892947.8017180804</v>
      </c>
      <c r="G469">
        <v>26188337.576698899</v>
      </c>
    </row>
    <row r="470" spans="1:7" x14ac:dyDescent="0.25">
      <c r="A470">
        <f t="shared" si="7"/>
        <v>410438</v>
      </c>
      <c r="B470" s="5" t="s">
        <v>603</v>
      </c>
      <c r="C470">
        <v>37044.875411322901</v>
      </c>
      <c r="D470">
        <v>920</v>
      </c>
      <c r="E470">
        <v>0</v>
      </c>
      <c r="F470">
        <v>7892947.8017180804</v>
      </c>
      <c r="G470">
        <v>26188337.576698899</v>
      </c>
    </row>
    <row r="471" spans="1:7" x14ac:dyDescent="0.25">
      <c r="A471">
        <f t="shared" si="7"/>
        <v>411358</v>
      </c>
      <c r="B471" s="5" t="s">
        <v>604</v>
      </c>
      <c r="C471">
        <v>37044.875411322901</v>
      </c>
      <c r="D471">
        <v>920</v>
      </c>
      <c r="E471">
        <v>0</v>
      </c>
      <c r="F471">
        <v>7892947.8017180804</v>
      </c>
      <c r="G471">
        <v>26188337.576698899</v>
      </c>
    </row>
    <row r="472" spans="1:7" x14ac:dyDescent="0.25">
      <c r="A472">
        <f t="shared" si="7"/>
        <v>412278</v>
      </c>
      <c r="B472" s="5" t="s">
        <v>605</v>
      </c>
      <c r="C472">
        <v>37044.875411322901</v>
      </c>
      <c r="D472">
        <v>920</v>
      </c>
      <c r="E472">
        <v>0</v>
      </c>
      <c r="F472">
        <v>7892947.8017180804</v>
      </c>
      <c r="G472">
        <v>26188337.576698899</v>
      </c>
    </row>
    <row r="473" spans="1:7" x14ac:dyDescent="0.25">
      <c r="A473">
        <f t="shared" si="7"/>
        <v>413198</v>
      </c>
      <c r="B473" s="5" t="s">
        <v>606</v>
      </c>
      <c r="C473">
        <v>37044.875411322901</v>
      </c>
      <c r="D473">
        <v>920</v>
      </c>
      <c r="E473">
        <v>0</v>
      </c>
      <c r="F473">
        <v>7892947.8017180804</v>
      </c>
      <c r="G473">
        <v>26188337.576698899</v>
      </c>
    </row>
    <row r="474" spans="1:7" x14ac:dyDescent="0.25">
      <c r="A474">
        <f t="shared" si="7"/>
        <v>414118</v>
      </c>
      <c r="B474" s="5" t="s">
        <v>607</v>
      </c>
      <c r="C474">
        <v>37044.875411322901</v>
      </c>
      <c r="D474">
        <v>920</v>
      </c>
      <c r="E474">
        <v>0</v>
      </c>
      <c r="F474">
        <v>7892947.8017180804</v>
      </c>
      <c r="G474">
        <v>26188337.576698899</v>
      </c>
    </row>
    <row r="475" spans="1:7" x14ac:dyDescent="0.25">
      <c r="A475">
        <f t="shared" si="7"/>
        <v>415038</v>
      </c>
      <c r="B475" s="5" t="s">
        <v>608</v>
      </c>
      <c r="C475">
        <v>37044.875411322901</v>
      </c>
      <c r="D475">
        <v>920</v>
      </c>
      <c r="E475">
        <v>0</v>
      </c>
      <c r="F475">
        <v>7892947.8017180804</v>
      </c>
      <c r="G475">
        <v>26188337.576698899</v>
      </c>
    </row>
    <row r="476" spans="1:7" x14ac:dyDescent="0.25">
      <c r="A476">
        <f t="shared" si="7"/>
        <v>415958</v>
      </c>
      <c r="B476" s="5" t="s">
        <v>609</v>
      </c>
      <c r="C476">
        <v>37044.875411322901</v>
      </c>
      <c r="D476">
        <v>920</v>
      </c>
      <c r="E476">
        <v>0</v>
      </c>
      <c r="F476">
        <v>7892947.8017180804</v>
      </c>
      <c r="G476">
        <v>26188337.576698899</v>
      </c>
    </row>
    <row r="477" spans="1:7" x14ac:dyDescent="0.25">
      <c r="A477">
        <f t="shared" si="7"/>
        <v>416878</v>
      </c>
      <c r="B477" s="5" t="s">
        <v>610</v>
      </c>
      <c r="C477">
        <v>37044.875411322901</v>
      </c>
      <c r="D477">
        <v>920</v>
      </c>
      <c r="E477">
        <v>0</v>
      </c>
      <c r="F477">
        <v>7892947.8017180804</v>
      </c>
      <c r="G477">
        <v>26188337.576698899</v>
      </c>
    </row>
    <row r="478" spans="1:7" x14ac:dyDescent="0.25">
      <c r="A478">
        <f t="shared" si="7"/>
        <v>417798</v>
      </c>
      <c r="B478" s="5" t="s">
        <v>611</v>
      </c>
      <c r="C478">
        <v>37044.875411322901</v>
      </c>
      <c r="D478">
        <v>920</v>
      </c>
      <c r="E478">
        <v>0</v>
      </c>
      <c r="F478">
        <v>7892947.8017180804</v>
      </c>
      <c r="G478">
        <v>26188337.576698899</v>
      </c>
    </row>
    <row r="479" spans="1:7" x14ac:dyDescent="0.25">
      <c r="A479">
        <f t="shared" si="7"/>
        <v>418718</v>
      </c>
      <c r="B479" s="5" t="s">
        <v>612</v>
      </c>
      <c r="C479">
        <v>37044.875411322901</v>
      </c>
      <c r="D479">
        <v>920</v>
      </c>
      <c r="E479">
        <v>0</v>
      </c>
      <c r="F479">
        <v>7892947.8017180804</v>
      </c>
      <c r="G479">
        <v>26188337.576698899</v>
      </c>
    </row>
    <row r="480" spans="1:7" x14ac:dyDescent="0.25">
      <c r="A480">
        <f t="shared" si="7"/>
        <v>419638</v>
      </c>
      <c r="B480" s="5" t="s">
        <v>613</v>
      </c>
      <c r="C480">
        <v>37044.875411322901</v>
      </c>
      <c r="D480">
        <v>920</v>
      </c>
      <c r="E480">
        <v>0</v>
      </c>
      <c r="F480">
        <v>7892947.8017180804</v>
      </c>
      <c r="G480">
        <v>26188337.576698899</v>
      </c>
    </row>
    <row r="481" spans="1:7" x14ac:dyDescent="0.25">
      <c r="A481">
        <f t="shared" si="7"/>
        <v>420558</v>
      </c>
      <c r="B481" s="5" t="s">
        <v>614</v>
      </c>
      <c r="C481">
        <v>37044.875411322901</v>
      </c>
      <c r="D481">
        <v>920</v>
      </c>
      <c r="E481">
        <v>0</v>
      </c>
      <c r="F481">
        <v>7892947.8017180804</v>
      </c>
      <c r="G481">
        <v>26188337.576698899</v>
      </c>
    </row>
    <row r="482" spans="1:7" x14ac:dyDescent="0.25">
      <c r="A482">
        <f t="shared" si="7"/>
        <v>421478</v>
      </c>
      <c r="B482" s="5" t="s">
        <v>615</v>
      </c>
      <c r="C482">
        <v>37044.875411322901</v>
      </c>
      <c r="D482">
        <v>920</v>
      </c>
      <c r="E482">
        <v>0</v>
      </c>
      <c r="F482">
        <v>7892947.8017180804</v>
      </c>
      <c r="G482">
        <v>26188337.576698899</v>
      </c>
    </row>
    <row r="483" spans="1:7" x14ac:dyDescent="0.25">
      <c r="A483">
        <f t="shared" si="7"/>
        <v>422398</v>
      </c>
      <c r="B483" s="5" t="s">
        <v>616</v>
      </c>
      <c r="C483">
        <v>37044.875411322901</v>
      </c>
      <c r="D483">
        <v>920</v>
      </c>
      <c r="E483">
        <v>0</v>
      </c>
      <c r="F483">
        <v>7892947.8017180804</v>
      </c>
      <c r="G483">
        <v>26188337.576698899</v>
      </c>
    </row>
    <row r="484" spans="1:7" x14ac:dyDescent="0.25">
      <c r="A484">
        <f t="shared" si="7"/>
        <v>423318</v>
      </c>
      <c r="B484" s="5" t="s">
        <v>617</v>
      </c>
      <c r="C484">
        <v>37044.875411322901</v>
      </c>
      <c r="D484">
        <v>920</v>
      </c>
      <c r="E484">
        <v>0</v>
      </c>
      <c r="F484">
        <v>7892947.8017180804</v>
      </c>
      <c r="G484">
        <v>26188337.576698899</v>
      </c>
    </row>
    <row r="485" spans="1:7" x14ac:dyDescent="0.25">
      <c r="A485">
        <f t="shared" si="7"/>
        <v>424238</v>
      </c>
      <c r="B485" s="5" t="s">
        <v>618</v>
      </c>
      <c r="C485">
        <v>37044.875411322901</v>
      </c>
      <c r="D485">
        <v>920</v>
      </c>
      <c r="E485">
        <v>0</v>
      </c>
      <c r="F485">
        <v>7892947.8017180804</v>
      </c>
      <c r="G485">
        <v>26188337.576698899</v>
      </c>
    </row>
    <row r="486" spans="1:7" x14ac:dyDescent="0.25">
      <c r="A486">
        <f t="shared" si="7"/>
        <v>425158</v>
      </c>
      <c r="B486" s="5" t="s">
        <v>619</v>
      </c>
      <c r="C486">
        <v>37044.875411322901</v>
      </c>
      <c r="D486">
        <v>920</v>
      </c>
      <c r="E486">
        <v>0</v>
      </c>
      <c r="F486">
        <v>7892947.8017180804</v>
      </c>
      <c r="G486">
        <v>26188337.576698899</v>
      </c>
    </row>
    <row r="487" spans="1:7" x14ac:dyDescent="0.25">
      <c r="A487">
        <f t="shared" si="7"/>
        <v>426078</v>
      </c>
      <c r="B487" s="5" t="s">
        <v>620</v>
      </c>
      <c r="C487">
        <v>37044.875411322901</v>
      </c>
      <c r="D487">
        <v>920</v>
      </c>
      <c r="E487">
        <v>0</v>
      </c>
      <c r="F487">
        <v>7892947.8017180804</v>
      </c>
      <c r="G487">
        <v>26188337.576698899</v>
      </c>
    </row>
    <row r="488" spans="1:7" x14ac:dyDescent="0.25">
      <c r="A488">
        <f t="shared" si="7"/>
        <v>426998</v>
      </c>
      <c r="B488" s="5" t="s">
        <v>621</v>
      </c>
      <c r="C488">
        <v>37044.875411322901</v>
      </c>
      <c r="D488">
        <v>920</v>
      </c>
      <c r="E488">
        <v>0</v>
      </c>
      <c r="F488">
        <v>7892947.8017180804</v>
      </c>
      <c r="G488">
        <v>26188337.576698899</v>
      </c>
    </row>
    <row r="489" spans="1:7" x14ac:dyDescent="0.25">
      <c r="A489">
        <f t="shared" si="7"/>
        <v>427918</v>
      </c>
      <c r="B489" s="5" t="s">
        <v>622</v>
      </c>
      <c r="C489">
        <v>37044.875411322901</v>
      </c>
      <c r="D489">
        <v>920</v>
      </c>
      <c r="E489">
        <v>0</v>
      </c>
      <c r="F489">
        <v>7892947.8017180804</v>
      </c>
      <c r="G489">
        <v>26188337.576698899</v>
      </c>
    </row>
    <row r="490" spans="1:7" x14ac:dyDescent="0.25">
      <c r="A490">
        <f t="shared" si="7"/>
        <v>428838</v>
      </c>
      <c r="B490" s="5" t="s">
        <v>623</v>
      </c>
      <c r="C490">
        <v>37044.875411322901</v>
      </c>
      <c r="D490">
        <v>920</v>
      </c>
      <c r="E490">
        <v>0</v>
      </c>
      <c r="F490">
        <v>7892947.8017180804</v>
      </c>
      <c r="G490">
        <v>26188337.576698899</v>
      </c>
    </row>
    <row r="491" spans="1:7" x14ac:dyDescent="0.25">
      <c r="A491">
        <f t="shared" si="7"/>
        <v>429758</v>
      </c>
      <c r="B491" s="5" t="s">
        <v>624</v>
      </c>
      <c r="C491">
        <v>37044.875411322901</v>
      </c>
      <c r="D491">
        <v>920</v>
      </c>
      <c r="E491">
        <v>0</v>
      </c>
      <c r="F491">
        <v>7892947.8017180804</v>
      </c>
      <c r="G491">
        <v>26188337.576698899</v>
      </c>
    </row>
    <row r="492" spans="1:7" x14ac:dyDescent="0.25">
      <c r="A492">
        <f t="shared" si="7"/>
        <v>430678</v>
      </c>
      <c r="B492" s="5" t="s">
        <v>625</v>
      </c>
      <c r="C492">
        <v>37044.875411322901</v>
      </c>
      <c r="D492">
        <v>920</v>
      </c>
      <c r="E492">
        <v>0</v>
      </c>
      <c r="F492">
        <v>7892947.8017180804</v>
      </c>
      <c r="G492">
        <v>26188337.576698899</v>
      </c>
    </row>
    <row r="493" spans="1:7" x14ac:dyDescent="0.25">
      <c r="A493">
        <f t="shared" si="7"/>
        <v>431598</v>
      </c>
      <c r="B493" s="5" t="s">
        <v>626</v>
      </c>
      <c r="C493">
        <v>37044.875411322901</v>
      </c>
      <c r="D493">
        <v>920</v>
      </c>
      <c r="E493">
        <v>0</v>
      </c>
      <c r="F493">
        <v>7892947.8017180804</v>
      </c>
      <c r="G493">
        <v>26188337.576698899</v>
      </c>
    </row>
    <row r="494" spans="1:7" x14ac:dyDescent="0.25">
      <c r="A494">
        <f t="shared" si="7"/>
        <v>432518</v>
      </c>
      <c r="B494" s="5" t="s">
        <v>627</v>
      </c>
      <c r="C494">
        <v>37044.875411322901</v>
      </c>
      <c r="D494">
        <v>920</v>
      </c>
      <c r="E494">
        <v>0</v>
      </c>
      <c r="F494">
        <v>7892947.8017180804</v>
      </c>
      <c r="G494">
        <v>26188337.576698899</v>
      </c>
    </row>
    <row r="495" spans="1:7" x14ac:dyDescent="0.25">
      <c r="A495">
        <f t="shared" si="7"/>
        <v>433438</v>
      </c>
      <c r="B495" s="5" t="s">
        <v>628</v>
      </c>
      <c r="C495">
        <v>37044.875411322901</v>
      </c>
      <c r="D495">
        <v>920</v>
      </c>
      <c r="E495">
        <v>0</v>
      </c>
      <c r="F495">
        <v>7892947.8017180804</v>
      </c>
      <c r="G495">
        <v>26188337.576698899</v>
      </c>
    </row>
    <row r="496" spans="1:7" x14ac:dyDescent="0.25">
      <c r="A496">
        <f t="shared" si="7"/>
        <v>434358</v>
      </c>
      <c r="B496" s="5" t="s">
        <v>629</v>
      </c>
      <c r="C496">
        <v>37044.875411322901</v>
      </c>
      <c r="D496">
        <v>920</v>
      </c>
      <c r="E496">
        <v>0</v>
      </c>
      <c r="F496">
        <v>7892947.8017180804</v>
      </c>
      <c r="G496">
        <v>26188337.576698899</v>
      </c>
    </row>
    <row r="497" spans="1:7" x14ac:dyDescent="0.25">
      <c r="A497">
        <f t="shared" si="7"/>
        <v>435278</v>
      </c>
      <c r="B497" s="5" t="s">
        <v>630</v>
      </c>
      <c r="C497">
        <v>37044.875411322901</v>
      </c>
      <c r="D497">
        <v>920</v>
      </c>
      <c r="E497">
        <v>0</v>
      </c>
      <c r="F497">
        <v>7892947.8017180804</v>
      </c>
      <c r="G497">
        <v>26188337.576698899</v>
      </c>
    </row>
    <row r="498" spans="1:7" x14ac:dyDescent="0.25">
      <c r="A498">
        <f t="shared" si="7"/>
        <v>436198</v>
      </c>
      <c r="B498" s="5" t="s">
        <v>631</v>
      </c>
      <c r="C498">
        <v>37044.875411322901</v>
      </c>
      <c r="D498">
        <v>920</v>
      </c>
      <c r="E498">
        <v>0</v>
      </c>
      <c r="F498">
        <v>7892947.8017180804</v>
      </c>
      <c r="G498">
        <v>26188337.576698899</v>
      </c>
    </row>
    <row r="499" spans="1:7" x14ac:dyDescent="0.25">
      <c r="A499">
        <f t="shared" si="7"/>
        <v>437118</v>
      </c>
      <c r="B499" s="5" t="s">
        <v>632</v>
      </c>
      <c r="C499">
        <v>37044.875411322901</v>
      </c>
      <c r="D499">
        <v>920</v>
      </c>
      <c r="E499">
        <v>0</v>
      </c>
      <c r="F499">
        <v>7892947.8017180804</v>
      </c>
      <c r="G499">
        <v>26188337.576698899</v>
      </c>
    </row>
    <row r="500" spans="1:7" x14ac:dyDescent="0.25">
      <c r="A500">
        <f t="shared" si="7"/>
        <v>438038</v>
      </c>
      <c r="B500" s="5" t="s">
        <v>633</v>
      </c>
      <c r="C500">
        <v>37044.875411322901</v>
      </c>
      <c r="D500">
        <v>920</v>
      </c>
      <c r="E500">
        <v>0</v>
      </c>
      <c r="F500">
        <v>7892947.8017180804</v>
      </c>
      <c r="G500">
        <v>26188337.576698899</v>
      </c>
    </row>
    <row r="501" spans="1:7" x14ac:dyDescent="0.25">
      <c r="A501">
        <f t="shared" si="7"/>
        <v>438958</v>
      </c>
      <c r="B501" s="5" t="s">
        <v>634</v>
      </c>
      <c r="C501">
        <v>37044.875411322901</v>
      </c>
      <c r="D501">
        <v>920</v>
      </c>
      <c r="E501">
        <v>0</v>
      </c>
      <c r="F501">
        <v>7892947.8017180804</v>
      </c>
      <c r="G501">
        <v>26188337.576698899</v>
      </c>
    </row>
    <row r="502" spans="1:7" x14ac:dyDescent="0.25">
      <c r="A502">
        <f t="shared" si="7"/>
        <v>439878</v>
      </c>
      <c r="B502" s="5" t="s">
        <v>635</v>
      </c>
      <c r="C502">
        <v>37044.875411322901</v>
      </c>
      <c r="D502">
        <v>920</v>
      </c>
      <c r="E502">
        <v>0</v>
      </c>
      <c r="F502">
        <v>7892947.8017180804</v>
      </c>
      <c r="G502">
        <v>26188337.576698899</v>
      </c>
    </row>
    <row r="503" spans="1:7" x14ac:dyDescent="0.25">
      <c r="A503">
        <f t="shared" si="7"/>
        <v>440798</v>
      </c>
      <c r="B503" s="5" t="s">
        <v>636</v>
      </c>
      <c r="C503">
        <v>37044.875411322901</v>
      </c>
      <c r="D503">
        <v>920</v>
      </c>
      <c r="E503">
        <v>0</v>
      </c>
      <c r="F503">
        <v>7892947.8017180804</v>
      </c>
      <c r="G503">
        <v>26188337.576698899</v>
      </c>
    </row>
    <row r="504" spans="1:7" x14ac:dyDescent="0.25">
      <c r="A504">
        <f t="shared" si="7"/>
        <v>441718</v>
      </c>
      <c r="B504" s="5" t="s">
        <v>637</v>
      </c>
      <c r="C504">
        <v>37044.875411322901</v>
      </c>
      <c r="D504">
        <v>920</v>
      </c>
      <c r="E504">
        <v>0</v>
      </c>
      <c r="F504">
        <v>7892947.8017180804</v>
      </c>
      <c r="G504">
        <v>26188337.576698899</v>
      </c>
    </row>
    <row r="505" spans="1:7" x14ac:dyDescent="0.25">
      <c r="A505">
        <f t="shared" si="7"/>
        <v>442638</v>
      </c>
      <c r="B505" s="5" t="s">
        <v>638</v>
      </c>
      <c r="C505">
        <v>37044.875411322901</v>
      </c>
      <c r="D505">
        <v>920</v>
      </c>
      <c r="E505">
        <v>0</v>
      </c>
      <c r="F505">
        <v>7892947.8017180804</v>
      </c>
      <c r="G505">
        <v>26188337.576698899</v>
      </c>
    </row>
    <row r="506" spans="1:7" x14ac:dyDescent="0.25">
      <c r="A506">
        <f t="shared" si="7"/>
        <v>443558</v>
      </c>
      <c r="B506" s="5" t="s">
        <v>639</v>
      </c>
      <c r="C506">
        <v>37044.875411322901</v>
      </c>
      <c r="D506">
        <v>920</v>
      </c>
      <c r="E506">
        <v>0</v>
      </c>
      <c r="F506">
        <v>7892947.8017180804</v>
      </c>
      <c r="G506">
        <v>26188337.576698899</v>
      </c>
    </row>
    <row r="507" spans="1:7" x14ac:dyDescent="0.25">
      <c r="A507">
        <f t="shared" si="7"/>
        <v>444478</v>
      </c>
      <c r="B507" s="5" t="s">
        <v>640</v>
      </c>
      <c r="C507">
        <v>37044.875411322901</v>
      </c>
      <c r="D507">
        <v>920</v>
      </c>
      <c r="E507">
        <v>0</v>
      </c>
      <c r="F507">
        <v>7892947.8017180804</v>
      </c>
      <c r="G507">
        <v>26188337.576698899</v>
      </c>
    </row>
    <row r="508" spans="1:7" x14ac:dyDescent="0.25">
      <c r="A508">
        <f t="shared" si="7"/>
        <v>445398</v>
      </c>
      <c r="B508" s="5" t="s">
        <v>641</v>
      </c>
      <c r="C508">
        <v>37044.875411322901</v>
      </c>
      <c r="D508">
        <v>920</v>
      </c>
      <c r="E508">
        <v>0</v>
      </c>
      <c r="F508">
        <v>7892947.8017180804</v>
      </c>
      <c r="G508">
        <v>26188337.576698899</v>
      </c>
    </row>
    <row r="509" spans="1:7" x14ac:dyDescent="0.25">
      <c r="A509">
        <f t="shared" si="7"/>
        <v>446318</v>
      </c>
      <c r="B509" s="5" t="s">
        <v>642</v>
      </c>
      <c r="C509">
        <v>37044.875411322901</v>
      </c>
      <c r="D509">
        <v>920</v>
      </c>
      <c r="E509">
        <v>0</v>
      </c>
      <c r="F509">
        <v>7892947.8017180804</v>
      </c>
      <c r="G509">
        <v>26188337.576698899</v>
      </c>
    </row>
    <row r="510" spans="1:7" x14ac:dyDescent="0.25">
      <c r="A510">
        <f t="shared" si="7"/>
        <v>447238</v>
      </c>
      <c r="B510" s="5" t="s">
        <v>643</v>
      </c>
      <c r="C510">
        <v>37044.875411322901</v>
      </c>
      <c r="D510">
        <v>920</v>
      </c>
      <c r="E510">
        <v>0</v>
      </c>
      <c r="F510">
        <v>7892947.8017180804</v>
      </c>
      <c r="G510">
        <v>26188337.576698899</v>
      </c>
    </row>
    <row r="511" spans="1:7" x14ac:dyDescent="0.25">
      <c r="A511">
        <f t="shared" si="7"/>
        <v>448158</v>
      </c>
      <c r="B511" s="5" t="s">
        <v>644</v>
      </c>
      <c r="C511">
        <v>37044.875411322901</v>
      </c>
      <c r="D511">
        <v>920</v>
      </c>
      <c r="E511">
        <v>0</v>
      </c>
      <c r="F511">
        <v>7892947.8017180804</v>
      </c>
      <c r="G511">
        <v>26188337.576698899</v>
      </c>
    </row>
    <row r="512" spans="1:7" x14ac:dyDescent="0.25">
      <c r="A512">
        <f t="shared" si="7"/>
        <v>449078</v>
      </c>
      <c r="B512" s="5" t="s">
        <v>645</v>
      </c>
      <c r="C512">
        <v>37044.875411322901</v>
      </c>
      <c r="D512">
        <v>920</v>
      </c>
      <c r="E512">
        <v>0</v>
      </c>
      <c r="F512">
        <v>7892947.8017180804</v>
      </c>
      <c r="G512">
        <v>26188337.576698899</v>
      </c>
    </row>
    <row r="513" spans="1:7" x14ac:dyDescent="0.25">
      <c r="A513">
        <f t="shared" si="7"/>
        <v>449998</v>
      </c>
      <c r="B513" s="5" t="s">
        <v>646</v>
      </c>
      <c r="C513">
        <v>37044.875411322901</v>
      </c>
      <c r="D513">
        <v>920</v>
      </c>
      <c r="E513">
        <v>0</v>
      </c>
      <c r="F513">
        <v>7892947.8017180804</v>
      </c>
      <c r="G513">
        <v>26188337.576698899</v>
      </c>
    </row>
    <row r="514" spans="1:7" x14ac:dyDescent="0.25">
      <c r="A514">
        <f t="shared" si="7"/>
        <v>450918</v>
      </c>
      <c r="B514" s="5" t="s">
        <v>647</v>
      </c>
      <c r="C514">
        <v>37044.875411322901</v>
      </c>
      <c r="D514">
        <v>920</v>
      </c>
      <c r="E514">
        <v>0</v>
      </c>
      <c r="F514">
        <v>7892947.8017180804</v>
      </c>
      <c r="G514">
        <v>26188337.576698899</v>
      </c>
    </row>
    <row r="515" spans="1:7" x14ac:dyDescent="0.25">
      <c r="A515">
        <f t="shared" si="7"/>
        <v>451838</v>
      </c>
      <c r="B515" s="5" t="s">
        <v>648</v>
      </c>
      <c r="C515">
        <v>37044.875411322901</v>
      </c>
      <c r="D515">
        <v>920</v>
      </c>
      <c r="E515">
        <v>0</v>
      </c>
      <c r="F515">
        <v>7892947.8017180804</v>
      </c>
      <c r="G515">
        <v>26188337.576698899</v>
      </c>
    </row>
    <row r="516" spans="1:7" x14ac:dyDescent="0.25">
      <c r="A516">
        <f t="shared" si="7"/>
        <v>452758</v>
      </c>
      <c r="B516" s="5" t="s">
        <v>649</v>
      </c>
      <c r="C516">
        <v>37044.875411322901</v>
      </c>
      <c r="D516">
        <v>920</v>
      </c>
      <c r="E516">
        <v>0</v>
      </c>
      <c r="F516">
        <v>7892947.8017180804</v>
      </c>
      <c r="G516">
        <v>26188337.576698899</v>
      </c>
    </row>
    <row r="517" spans="1:7" x14ac:dyDescent="0.25">
      <c r="A517">
        <f t="shared" ref="A517:A556" si="8">A516+D517</f>
        <v>453678</v>
      </c>
      <c r="B517" s="5" t="s">
        <v>650</v>
      </c>
      <c r="C517">
        <v>37044.875411322901</v>
      </c>
      <c r="D517">
        <v>920</v>
      </c>
      <c r="E517">
        <v>0</v>
      </c>
      <c r="F517">
        <v>7892947.8017180804</v>
      </c>
      <c r="G517">
        <v>26188337.576698899</v>
      </c>
    </row>
    <row r="518" spans="1:7" x14ac:dyDescent="0.25">
      <c r="A518">
        <f t="shared" si="8"/>
        <v>454598</v>
      </c>
      <c r="B518" s="5" t="s">
        <v>651</v>
      </c>
      <c r="C518">
        <v>37044.875411322901</v>
      </c>
      <c r="D518">
        <v>920</v>
      </c>
      <c r="E518">
        <v>0</v>
      </c>
      <c r="F518">
        <v>7892947.8017180804</v>
      </c>
      <c r="G518">
        <v>26188337.576698899</v>
      </c>
    </row>
    <row r="519" spans="1:7" x14ac:dyDescent="0.25">
      <c r="A519">
        <f t="shared" si="8"/>
        <v>455518</v>
      </c>
      <c r="B519" s="5" t="s">
        <v>652</v>
      </c>
      <c r="C519">
        <v>37044.875411322901</v>
      </c>
      <c r="D519">
        <v>920</v>
      </c>
      <c r="E519">
        <v>0</v>
      </c>
      <c r="F519">
        <v>7892947.8017180804</v>
      </c>
      <c r="G519">
        <v>26188337.576698899</v>
      </c>
    </row>
    <row r="520" spans="1:7" x14ac:dyDescent="0.25">
      <c r="A520">
        <f t="shared" si="8"/>
        <v>456438</v>
      </c>
      <c r="B520" s="5" t="s">
        <v>653</v>
      </c>
      <c r="C520">
        <v>37044.875411322901</v>
      </c>
      <c r="D520">
        <v>920</v>
      </c>
      <c r="E520">
        <v>0</v>
      </c>
      <c r="F520">
        <v>7892947.8017180804</v>
      </c>
      <c r="G520">
        <v>26188337.576698899</v>
      </c>
    </row>
    <row r="521" spans="1:7" x14ac:dyDescent="0.25">
      <c r="A521">
        <f t="shared" si="8"/>
        <v>457358</v>
      </c>
      <c r="B521" s="5" t="s">
        <v>654</v>
      </c>
      <c r="C521">
        <v>37044.875411322901</v>
      </c>
      <c r="D521">
        <v>920</v>
      </c>
      <c r="E521">
        <v>0</v>
      </c>
      <c r="F521">
        <v>7892947.8017180804</v>
      </c>
      <c r="G521">
        <v>26188337.576698899</v>
      </c>
    </row>
    <row r="522" spans="1:7" x14ac:dyDescent="0.25">
      <c r="A522">
        <f t="shared" si="8"/>
        <v>458278</v>
      </c>
      <c r="B522" s="5" t="s">
        <v>655</v>
      </c>
      <c r="C522">
        <v>37044.875411322901</v>
      </c>
      <c r="D522">
        <v>920</v>
      </c>
      <c r="E522">
        <v>0</v>
      </c>
      <c r="F522">
        <v>7892947.8017180804</v>
      </c>
      <c r="G522">
        <v>26188337.576698899</v>
      </c>
    </row>
    <row r="523" spans="1:7" x14ac:dyDescent="0.25">
      <c r="A523">
        <f t="shared" si="8"/>
        <v>459198</v>
      </c>
      <c r="B523" s="5" t="s">
        <v>656</v>
      </c>
      <c r="C523">
        <v>37044.875411322901</v>
      </c>
      <c r="D523">
        <v>920</v>
      </c>
      <c r="E523">
        <v>0</v>
      </c>
      <c r="F523">
        <v>7892947.8017180804</v>
      </c>
      <c r="G523">
        <v>26188337.576698899</v>
      </c>
    </row>
    <row r="524" spans="1:7" x14ac:dyDescent="0.25">
      <c r="A524">
        <f t="shared" si="8"/>
        <v>460118</v>
      </c>
      <c r="B524" s="5" t="s">
        <v>657</v>
      </c>
      <c r="C524">
        <v>37044.875411322901</v>
      </c>
      <c r="D524">
        <v>920</v>
      </c>
      <c r="E524">
        <v>0</v>
      </c>
      <c r="F524">
        <v>7892947.8017180804</v>
      </c>
      <c r="G524">
        <v>26188337.576698899</v>
      </c>
    </row>
    <row r="525" spans="1:7" x14ac:dyDescent="0.25">
      <c r="A525">
        <f t="shared" si="8"/>
        <v>461038</v>
      </c>
      <c r="B525" s="5" t="s">
        <v>658</v>
      </c>
      <c r="C525">
        <v>37044.875411322901</v>
      </c>
      <c r="D525">
        <v>920</v>
      </c>
      <c r="E525">
        <v>0</v>
      </c>
      <c r="F525">
        <v>7892947.8017180804</v>
      </c>
      <c r="G525">
        <v>26188337.576698899</v>
      </c>
    </row>
    <row r="526" spans="1:7" x14ac:dyDescent="0.25">
      <c r="A526">
        <f t="shared" si="8"/>
        <v>461958</v>
      </c>
      <c r="B526" s="5" t="s">
        <v>659</v>
      </c>
      <c r="C526">
        <v>37044.875411322901</v>
      </c>
      <c r="D526">
        <v>920</v>
      </c>
      <c r="E526">
        <v>0</v>
      </c>
      <c r="F526">
        <v>7892947.8017180804</v>
      </c>
      <c r="G526">
        <v>26188337.576698899</v>
      </c>
    </row>
    <row r="527" spans="1:7" x14ac:dyDescent="0.25">
      <c r="A527">
        <f t="shared" si="8"/>
        <v>462878</v>
      </c>
      <c r="B527" s="5" t="s">
        <v>660</v>
      </c>
      <c r="C527">
        <v>37044.875411322901</v>
      </c>
      <c r="D527">
        <v>920</v>
      </c>
      <c r="E527">
        <v>0</v>
      </c>
      <c r="F527">
        <v>7892947.8017180804</v>
      </c>
      <c r="G527">
        <v>26188337.576698899</v>
      </c>
    </row>
    <row r="528" spans="1:7" x14ac:dyDescent="0.25">
      <c r="A528">
        <f t="shared" si="8"/>
        <v>463798</v>
      </c>
      <c r="B528" s="5" t="s">
        <v>661</v>
      </c>
      <c r="C528">
        <v>37044.875411322901</v>
      </c>
      <c r="D528">
        <v>920</v>
      </c>
      <c r="E528">
        <v>0</v>
      </c>
      <c r="F528">
        <v>7892947.8017180804</v>
      </c>
      <c r="G528">
        <v>26188337.576698899</v>
      </c>
    </row>
    <row r="529" spans="1:7" x14ac:dyDescent="0.25">
      <c r="A529">
        <f t="shared" si="8"/>
        <v>464718</v>
      </c>
      <c r="B529" s="5" t="s">
        <v>662</v>
      </c>
      <c r="C529">
        <v>37044.875411322901</v>
      </c>
      <c r="D529">
        <v>920</v>
      </c>
      <c r="E529">
        <v>0</v>
      </c>
      <c r="F529">
        <v>7892947.8017180804</v>
      </c>
      <c r="G529">
        <v>26188337.576698899</v>
      </c>
    </row>
    <row r="530" spans="1:7" x14ac:dyDescent="0.25">
      <c r="A530">
        <f t="shared" si="8"/>
        <v>465638</v>
      </c>
      <c r="B530" s="5" t="s">
        <v>663</v>
      </c>
      <c r="C530">
        <v>37044.875411322901</v>
      </c>
      <c r="D530">
        <v>920</v>
      </c>
      <c r="E530">
        <v>0</v>
      </c>
      <c r="F530">
        <v>7892947.8017180804</v>
      </c>
      <c r="G530">
        <v>26188337.576698899</v>
      </c>
    </row>
    <row r="531" spans="1:7" x14ac:dyDescent="0.25">
      <c r="A531">
        <f t="shared" si="8"/>
        <v>466558</v>
      </c>
      <c r="B531" s="5" t="s">
        <v>664</v>
      </c>
      <c r="C531">
        <v>37044.875411322901</v>
      </c>
      <c r="D531">
        <v>920</v>
      </c>
      <c r="E531">
        <v>0</v>
      </c>
      <c r="F531">
        <v>7892947.8017180804</v>
      </c>
      <c r="G531">
        <v>26188337.576698899</v>
      </c>
    </row>
    <row r="532" spans="1:7" x14ac:dyDescent="0.25">
      <c r="A532">
        <f t="shared" si="8"/>
        <v>467478</v>
      </c>
      <c r="B532" s="5" t="s">
        <v>665</v>
      </c>
      <c r="C532">
        <v>37044.875411322901</v>
      </c>
      <c r="D532">
        <v>920</v>
      </c>
      <c r="E532">
        <v>0</v>
      </c>
      <c r="F532">
        <v>7892947.8017180804</v>
      </c>
      <c r="G532">
        <v>26188337.576698899</v>
      </c>
    </row>
    <row r="533" spans="1:7" x14ac:dyDescent="0.25">
      <c r="A533">
        <f t="shared" si="8"/>
        <v>468398</v>
      </c>
      <c r="B533" s="5" t="s">
        <v>666</v>
      </c>
      <c r="C533">
        <v>37044.875411322901</v>
      </c>
      <c r="D533">
        <v>920</v>
      </c>
      <c r="E533">
        <v>0</v>
      </c>
      <c r="F533">
        <v>7892947.8017180804</v>
      </c>
      <c r="G533">
        <v>26188337.576698899</v>
      </c>
    </row>
    <row r="534" spans="1:7" x14ac:dyDescent="0.25">
      <c r="A534">
        <f t="shared" si="8"/>
        <v>469318</v>
      </c>
      <c r="B534" s="5" t="s">
        <v>667</v>
      </c>
      <c r="C534">
        <v>37044.875411322901</v>
      </c>
      <c r="D534">
        <v>920</v>
      </c>
      <c r="E534">
        <v>0</v>
      </c>
      <c r="F534">
        <v>7892947.8017180804</v>
      </c>
      <c r="G534">
        <v>26188337.576698899</v>
      </c>
    </row>
    <row r="535" spans="1:7" x14ac:dyDescent="0.25">
      <c r="A535">
        <f t="shared" si="8"/>
        <v>470238</v>
      </c>
      <c r="B535" s="5" t="s">
        <v>668</v>
      </c>
      <c r="C535">
        <v>37044.875411322901</v>
      </c>
      <c r="D535">
        <v>920</v>
      </c>
      <c r="E535">
        <v>0</v>
      </c>
      <c r="F535">
        <v>7892947.8017180804</v>
      </c>
      <c r="G535">
        <v>26188337.576698899</v>
      </c>
    </row>
    <row r="536" spans="1:7" x14ac:dyDescent="0.25">
      <c r="A536">
        <f t="shared" si="8"/>
        <v>471158</v>
      </c>
      <c r="B536" s="5" t="s">
        <v>669</v>
      </c>
      <c r="C536">
        <v>37044.875411322901</v>
      </c>
      <c r="D536">
        <v>920</v>
      </c>
      <c r="E536">
        <v>0</v>
      </c>
      <c r="F536">
        <v>7892947.8017180804</v>
      </c>
      <c r="G536">
        <v>26188337.576698899</v>
      </c>
    </row>
    <row r="537" spans="1:7" x14ac:dyDescent="0.25">
      <c r="A537">
        <f t="shared" si="8"/>
        <v>472078</v>
      </c>
      <c r="B537" s="5" t="s">
        <v>670</v>
      </c>
      <c r="C537">
        <v>37044.875411322901</v>
      </c>
      <c r="D537">
        <v>920</v>
      </c>
      <c r="E537">
        <v>0</v>
      </c>
      <c r="F537">
        <v>7892947.8017180804</v>
      </c>
      <c r="G537">
        <v>26188337.576698899</v>
      </c>
    </row>
    <row r="538" spans="1:7" x14ac:dyDescent="0.25">
      <c r="A538">
        <f t="shared" si="8"/>
        <v>472998</v>
      </c>
      <c r="B538" s="5" t="s">
        <v>671</v>
      </c>
      <c r="C538">
        <v>37044.875411322901</v>
      </c>
      <c r="D538">
        <v>920</v>
      </c>
      <c r="E538">
        <v>0</v>
      </c>
      <c r="F538">
        <v>7892947.8017180804</v>
      </c>
      <c r="G538">
        <v>26188337.576698899</v>
      </c>
    </row>
    <row r="539" spans="1:7" x14ac:dyDescent="0.25">
      <c r="A539">
        <f t="shared" si="8"/>
        <v>473918</v>
      </c>
      <c r="B539" s="5" t="s">
        <v>672</v>
      </c>
      <c r="C539">
        <v>37044.875411322901</v>
      </c>
      <c r="D539">
        <v>920</v>
      </c>
      <c r="E539">
        <v>0</v>
      </c>
      <c r="F539">
        <v>7892947.8017180804</v>
      </c>
      <c r="G539">
        <v>26188337.576698899</v>
      </c>
    </row>
    <row r="540" spans="1:7" x14ac:dyDescent="0.25">
      <c r="A540">
        <f t="shared" si="8"/>
        <v>474838</v>
      </c>
      <c r="B540" s="5" t="s">
        <v>673</v>
      </c>
      <c r="C540">
        <v>37044.875411322901</v>
      </c>
      <c r="D540">
        <v>920</v>
      </c>
      <c r="E540">
        <v>0</v>
      </c>
      <c r="F540">
        <v>7892947.8017180804</v>
      </c>
      <c r="G540">
        <v>26188337.576698899</v>
      </c>
    </row>
    <row r="541" spans="1:7" x14ac:dyDescent="0.25">
      <c r="A541">
        <f t="shared" si="8"/>
        <v>475758</v>
      </c>
      <c r="B541" s="5" t="s">
        <v>674</v>
      </c>
      <c r="C541">
        <v>37044.875411322901</v>
      </c>
      <c r="D541">
        <v>920</v>
      </c>
      <c r="E541">
        <v>0</v>
      </c>
      <c r="F541">
        <v>7892947.8017180804</v>
      </c>
      <c r="G541">
        <v>26188337.576698899</v>
      </c>
    </row>
    <row r="542" spans="1:7" x14ac:dyDescent="0.25">
      <c r="A542">
        <f t="shared" si="8"/>
        <v>476678</v>
      </c>
      <c r="B542" s="5" t="s">
        <v>675</v>
      </c>
      <c r="C542">
        <v>37044.875411322901</v>
      </c>
      <c r="D542">
        <v>920</v>
      </c>
      <c r="E542">
        <v>0</v>
      </c>
      <c r="F542">
        <v>7892947.8017180804</v>
      </c>
      <c r="G542">
        <v>26188337.576698899</v>
      </c>
    </row>
    <row r="543" spans="1:7" x14ac:dyDescent="0.25">
      <c r="A543">
        <f t="shared" si="8"/>
        <v>477598</v>
      </c>
      <c r="B543" s="5" t="s">
        <v>676</v>
      </c>
      <c r="C543">
        <v>37044.875411322901</v>
      </c>
      <c r="D543">
        <v>920</v>
      </c>
      <c r="E543">
        <v>0</v>
      </c>
      <c r="F543">
        <v>7892947.8017180804</v>
      </c>
      <c r="G543">
        <v>26188337.576698899</v>
      </c>
    </row>
    <row r="544" spans="1:7" x14ac:dyDescent="0.25">
      <c r="A544">
        <f t="shared" si="8"/>
        <v>478518</v>
      </c>
      <c r="B544" s="5" t="s">
        <v>677</v>
      </c>
      <c r="C544">
        <v>37044.875411322901</v>
      </c>
      <c r="D544">
        <v>920</v>
      </c>
      <c r="E544">
        <v>0</v>
      </c>
      <c r="F544">
        <v>7892947.8017180804</v>
      </c>
      <c r="G544">
        <v>26188337.576698899</v>
      </c>
    </row>
    <row r="545" spans="1:7" x14ac:dyDescent="0.25">
      <c r="A545">
        <f t="shared" si="8"/>
        <v>479438</v>
      </c>
      <c r="B545" s="5" t="s">
        <v>678</v>
      </c>
      <c r="C545">
        <v>37044.875411322901</v>
      </c>
      <c r="D545">
        <v>920</v>
      </c>
      <c r="E545">
        <v>0</v>
      </c>
      <c r="F545">
        <v>7892947.8017180804</v>
      </c>
      <c r="G545">
        <v>26188337.576698899</v>
      </c>
    </row>
    <row r="546" spans="1:7" x14ac:dyDescent="0.25">
      <c r="A546">
        <f t="shared" si="8"/>
        <v>480358</v>
      </c>
      <c r="B546" s="5" t="s">
        <v>679</v>
      </c>
      <c r="C546">
        <v>37044.875411322901</v>
      </c>
      <c r="D546">
        <v>920</v>
      </c>
      <c r="E546">
        <v>0</v>
      </c>
      <c r="F546">
        <v>7892947.8017180804</v>
      </c>
      <c r="G546">
        <v>26188337.576698899</v>
      </c>
    </row>
    <row r="547" spans="1:7" x14ac:dyDescent="0.25">
      <c r="A547">
        <f t="shared" si="8"/>
        <v>481278</v>
      </c>
      <c r="B547" s="5" t="s">
        <v>680</v>
      </c>
      <c r="C547">
        <v>37044.875411322901</v>
      </c>
      <c r="D547">
        <v>920</v>
      </c>
      <c r="E547">
        <v>0</v>
      </c>
      <c r="F547">
        <v>7892947.8017180804</v>
      </c>
      <c r="G547">
        <v>26188337.576698899</v>
      </c>
    </row>
    <row r="548" spans="1:7" x14ac:dyDescent="0.25">
      <c r="A548">
        <f t="shared" si="8"/>
        <v>482198</v>
      </c>
      <c r="B548" s="5" t="s">
        <v>681</v>
      </c>
      <c r="C548">
        <v>37044.875411322901</v>
      </c>
      <c r="D548">
        <v>920</v>
      </c>
      <c r="E548">
        <v>0</v>
      </c>
      <c r="F548">
        <v>7892947.8017180804</v>
      </c>
      <c r="G548">
        <v>26188337.576698899</v>
      </c>
    </row>
    <row r="549" spans="1:7" x14ac:dyDescent="0.25">
      <c r="A549">
        <f t="shared" si="8"/>
        <v>483118</v>
      </c>
      <c r="B549" s="5" t="s">
        <v>682</v>
      </c>
      <c r="C549">
        <v>37044.875411322901</v>
      </c>
      <c r="D549">
        <v>920</v>
      </c>
      <c r="E549">
        <v>0</v>
      </c>
      <c r="F549">
        <v>7892947.8017180804</v>
      </c>
      <c r="G549">
        <v>26188337.576698899</v>
      </c>
    </row>
    <row r="550" spans="1:7" x14ac:dyDescent="0.25">
      <c r="A550">
        <f t="shared" si="8"/>
        <v>484038</v>
      </c>
      <c r="B550" s="5" t="s">
        <v>683</v>
      </c>
      <c r="C550">
        <v>37044.875411322901</v>
      </c>
      <c r="D550">
        <v>920</v>
      </c>
      <c r="E550">
        <v>0</v>
      </c>
      <c r="F550">
        <v>7892947.8017180804</v>
      </c>
      <c r="G550">
        <v>26188337.576698899</v>
      </c>
    </row>
    <row r="551" spans="1:7" x14ac:dyDescent="0.25">
      <c r="A551">
        <f t="shared" si="8"/>
        <v>484958</v>
      </c>
      <c r="B551" s="5" t="s">
        <v>684</v>
      </c>
      <c r="C551">
        <v>37044.875411322901</v>
      </c>
      <c r="D551">
        <v>920</v>
      </c>
      <c r="E551">
        <v>0</v>
      </c>
      <c r="F551">
        <v>7892947.8017180804</v>
      </c>
      <c r="G551">
        <v>26188337.576698899</v>
      </c>
    </row>
    <row r="552" spans="1:7" x14ac:dyDescent="0.25">
      <c r="A552">
        <f t="shared" si="8"/>
        <v>485878</v>
      </c>
      <c r="B552" s="5" t="s">
        <v>685</v>
      </c>
      <c r="C552">
        <v>37044.875411322901</v>
      </c>
      <c r="D552">
        <v>920</v>
      </c>
      <c r="E552">
        <v>0</v>
      </c>
      <c r="F552">
        <v>7892947.8017180804</v>
      </c>
      <c r="G552">
        <v>26188337.576698899</v>
      </c>
    </row>
    <row r="553" spans="1:7" x14ac:dyDescent="0.25">
      <c r="A553">
        <f t="shared" si="8"/>
        <v>486798</v>
      </c>
      <c r="B553" s="5" t="s">
        <v>686</v>
      </c>
      <c r="C553">
        <v>37044.875411322901</v>
      </c>
      <c r="D553">
        <v>920</v>
      </c>
      <c r="E553">
        <v>0</v>
      </c>
      <c r="F553">
        <v>7892947.8017180804</v>
      </c>
      <c r="G553">
        <v>26188337.576698899</v>
      </c>
    </row>
    <row r="554" spans="1:7" x14ac:dyDescent="0.25">
      <c r="A554" t="e">
        <f t="shared" si="8"/>
        <v>#VALUE!</v>
      </c>
      <c r="B554" s="5" t="s">
        <v>3</v>
      </c>
      <c r="C554" t="s">
        <v>4</v>
      </c>
      <c r="D554" t="s">
        <v>146</v>
      </c>
    </row>
    <row r="555" spans="1:7" x14ac:dyDescent="0.25">
      <c r="A555" t="e">
        <f t="shared" si="8"/>
        <v>#VALUE!</v>
      </c>
      <c r="B555" s="5" t="s">
        <v>159</v>
      </c>
    </row>
    <row r="556" spans="1:7" x14ac:dyDescent="0.25">
      <c r="A556" t="e">
        <f t="shared" si="8"/>
        <v>#VALUE!</v>
      </c>
      <c r="B556" s="5" t="s">
        <v>160</v>
      </c>
    </row>
  </sheetData>
  <autoFilter ref="B1:G1" xr:uid="{39AC55D7-69B7-4B0F-8EF8-5EDBB907CC8A}">
    <sortState xmlns:xlrd2="http://schemas.microsoft.com/office/spreadsheetml/2017/richdata2" ref="B2:G556">
      <sortCondition ref="C1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D28EE-7E9B-4B6E-89CC-8FF77EA9E706}">
  <dimension ref="A1:N39"/>
  <sheetViews>
    <sheetView workbookViewId="0">
      <selection activeCell="F17" sqref="F17"/>
    </sheetView>
  </sheetViews>
  <sheetFormatPr defaultRowHeight="15" x14ac:dyDescent="0.25"/>
  <cols>
    <col min="1" max="1" width="33.85546875" customWidth="1"/>
  </cols>
  <sheetData>
    <row r="1" spans="1:14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14" x14ac:dyDescent="0.25">
      <c r="A2" t="s">
        <v>720</v>
      </c>
      <c r="B2">
        <v>0</v>
      </c>
      <c r="C2">
        <v>70</v>
      </c>
      <c r="D2">
        <v>163364081.89128399</v>
      </c>
      <c r="E2">
        <v>33000000</v>
      </c>
      <c r="F2">
        <v>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</row>
    <row r="3" spans="1:14" x14ac:dyDescent="0.25">
      <c r="A3" t="s">
        <v>690</v>
      </c>
      <c r="B3">
        <v>0</v>
      </c>
      <c r="C3">
        <v>140</v>
      </c>
      <c r="D3">
        <v>326752232.71000999</v>
      </c>
      <c r="E3">
        <v>66000000</v>
      </c>
      <c r="F3">
        <v>0</v>
      </c>
      <c r="I3" t="s">
        <v>690</v>
      </c>
      <c r="J3">
        <v>0</v>
      </c>
      <c r="K3">
        <v>140</v>
      </c>
      <c r="L3">
        <v>326706810.54631299</v>
      </c>
      <c r="M3">
        <v>66000000</v>
      </c>
      <c r="N3">
        <v>0</v>
      </c>
    </row>
    <row r="4" spans="1:14" x14ac:dyDescent="0.25">
      <c r="A4" t="s">
        <v>691</v>
      </c>
      <c r="B4">
        <v>0</v>
      </c>
      <c r="C4">
        <v>280</v>
      </c>
      <c r="D4">
        <v>653601036.843418</v>
      </c>
      <c r="E4">
        <v>132000000</v>
      </c>
      <c r="F4">
        <v>0</v>
      </c>
      <c r="I4" t="s">
        <v>691</v>
      </c>
      <c r="J4">
        <v>0</v>
      </c>
      <c r="K4">
        <v>280</v>
      </c>
      <c r="L4">
        <v>653510215.75235605</v>
      </c>
      <c r="M4">
        <v>132000000</v>
      </c>
      <c r="N4">
        <v>0</v>
      </c>
    </row>
    <row r="5" spans="1:14" x14ac:dyDescent="0.25">
      <c r="A5" t="s">
        <v>692</v>
      </c>
      <c r="B5">
        <v>0</v>
      </c>
      <c r="C5">
        <v>240</v>
      </c>
      <c r="D5">
        <v>278287704.08899498</v>
      </c>
      <c r="E5">
        <v>24117300</v>
      </c>
      <c r="F5">
        <v>0</v>
      </c>
      <c r="I5" t="s">
        <v>692</v>
      </c>
      <c r="J5">
        <v>0</v>
      </c>
      <c r="K5">
        <v>240</v>
      </c>
      <c r="L5">
        <v>278184132.40425402</v>
      </c>
      <c r="M5">
        <v>24117300</v>
      </c>
      <c r="N5">
        <v>0</v>
      </c>
    </row>
    <row r="6" spans="1:14" x14ac:dyDescent="0.25">
      <c r="A6" t="s">
        <v>721</v>
      </c>
      <c r="B6">
        <v>0</v>
      </c>
      <c r="C6">
        <v>50</v>
      </c>
      <c r="D6">
        <v>159571165.71548101</v>
      </c>
      <c r="E6">
        <v>37000000</v>
      </c>
      <c r="F6">
        <v>0</v>
      </c>
      <c r="I6" t="s">
        <v>693</v>
      </c>
      <c r="J6">
        <v>0</v>
      </c>
      <c r="K6">
        <v>140</v>
      </c>
      <c r="L6">
        <v>326803759.36563599</v>
      </c>
      <c r="M6">
        <v>66000000</v>
      </c>
      <c r="N6">
        <v>0</v>
      </c>
    </row>
    <row r="7" spans="1:14" x14ac:dyDescent="0.25">
      <c r="A7" t="s">
        <v>693</v>
      </c>
      <c r="B7">
        <v>0</v>
      </c>
      <c r="C7">
        <v>140</v>
      </c>
      <c r="D7">
        <v>326849150.62230003</v>
      </c>
      <c r="E7">
        <v>66000000</v>
      </c>
      <c r="F7">
        <v>0</v>
      </c>
      <c r="I7" t="s">
        <v>694</v>
      </c>
      <c r="J7">
        <v>8579.2910888240003</v>
      </c>
      <c r="K7">
        <v>1840</v>
      </c>
      <c r="L7">
        <v>0</v>
      </c>
      <c r="M7">
        <v>15785895.603436099</v>
      </c>
      <c r="N7">
        <v>0</v>
      </c>
    </row>
    <row r="8" spans="1:14" x14ac:dyDescent="0.25">
      <c r="A8" t="s">
        <v>695</v>
      </c>
      <c r="B8">
        <v>0</v>
      </c>
      <c r="C8">
        <v>40</v>
      </c>
      <c r="D8">
        <v>127671595.32621101</v>
      </c>
      <c r="E8">
        <v>29600000</v>
      </c>
      <c r="F8">
        <v>0</v>
      </c>
      <c r="I8" t="s">
        <v>695</v>
      </c>
      <c r="J8">
        <v>0</v>
      </c>
      <c r="K8">
        <v>40</v>
      </c>
      <c r="L8">
        <v>127661376.395316</v>
      </c>
      <c r="M8">
        <v>29600000</v>
      </c>
      <c r="N8">
        <v>0</v>
      </c>
    </row>
    <row r="9" spans="1:14" x14ac:dyDescent="0.25">
      <c r="A9" t="s">
        <v>696</v>
      </c>
      <c r="B9">
        <v>0</v>
      </c>
      <c r="C9">
        <v>70</v>
      </c>
      <c r="D9">
        <v>163436980.685994</v>
      </c>
      <c r="E9">
        <v>33000000</v>
      </c>
      <c r="F9">
        <v>0</v>
      </c>
      <c r="I9" t="s">
        <v>696</v>
      </c>
      <c r="J9">
        <v>0</v>
      </c>
      <c r="K9">
        <v>70</v>
      </c>
      <c r="L9">
        <v>163414066.57503399</v>
      </c>
      <c r="M9">
        <v>33000000</v>
      </c>
      <c r="N9">
        <v>0</v>
      </c>
    </row>
    <row r="10" spans="1:14" x14ac:dyDescent="0.25">
      <c r="A10" t="s">
        <v>697</v>
      </c>
      <c r="B10">
        <v>0</v>
      </c>
      <c r="C10">
        <v>20</v>
      </c>
      <c r="D10">
        <v>63843519.651613697</v>
      </c>
      <c r="E10">
        <v>14800000</v>
      </c>
      <c r="F10">
        <v>0</v>
      </c>
      <c r="I10" t="s">
        <v>697</v>
      </c>
      <c r="J10">
        <v>0</v>
      </c>
      <c r="K10">
        <v>20</v>
      </c>
      <c r="L10">
        <v>63837964.749274597</v>
      </c>
      <c r="M10">
        <v>14800000</v>
      </c>
      <c r="N10">
        <v>0</v>
      </c>
    </row>
    <row r="11" spans="1:14" x14ac:dyDescent="0.25">
      <c r="A11" t="s">
        <v>698</v>
      </c>
      <c r="B11">
        <v>0</v>
      </c>
      <c r="C11">
        <v>360</v>
      </c>
      <c r="D11">
        <v>417896539.82177401</v>
      </c>
      <c r="E11">
        <v>36175950</v>
      </c>
      <c r="F11">
        <v>0</v>
      </c>
      <c r="I11" t="s">
        <v>698</v>
      </c>
      <c r="J11">
        <v>0</v>
      </c>
      <c r="K11">
        <v>360</v>
      </c>
      <c r="L11">
        <v>417743507.213103</v>
      </c>
      <c r="M11">
        <v>36175950</v>
      </c>
      <c r="N11">
        <v>0</v>
      </c>
    </row>
    <row r="12" spans="1:14" x14ac:dyDescent="0.25">
      <c r="A12" t="s">
        <v>125</v>
      </c>
      <c r="B12">
        <v>0</v>
      </c>
      <c r="C12">
        <v>50</v>
      </c>
      <c r="D12">
        <v>159628330.22073701</v>
      </c>
      <c r="E12">
        <v>37000000</v>
      </c>
      <c r="F12">
        <v>0</v>
      </c>
      <c r="I12" t="s">
        <v>699</v>
      </c>
      <c r="J12">
        <v>4048.41536854383</v>
      </c>
      <c r="K12">
        <v>1840</v>
      </c>
      <c r="L12">
        <v>8336811.3253154904</v>
      </c>
      <c r="M12">
        <v>15785895.603436099</v>
      </c>
      <c r="N12">
        <v>0</v>
      </c>
    </row>
    <row r="13" spans="1:14" x14ac:dyDescent="0.25">
      <c r="A13" t="s">
        <v>700</v>
      </c>
      <c r="B13">
        <v>0</v>
      </c>
      <c r="C13">
        <v>50</v>
      </c>
      <c r="D13">
        <v>159648376.19159201</v>
      </c>
      <c r="E13">
        <v>37000000</v>
      </c>
      <c r="F13">
        <v>0</v>
      </c>
      <c r="I13" t="s">
        <v>125</v>
      </c>
      <c r="J13">
        <v>0</v>
      </c>
      <c r="K13">
        <v>50</v>
      </c>
      <c r="L13">
        <v>159613423.032639</v>
      </c>
      <c r="M13">
        <v>37000000</v>
      </c>
      <c r="N13">
        <v>0</v>
      </c>
    </row>
    <row r="14" spans="1:14" x14ac:dyDescent="0.25">
      <c r="A14" t="s">
        <v>701</v>
      </c>
      <c r="B14">
        <v>0</v>
      </c>
      <c r="C14">
        <v>140</v>
      </c>
      <c r="D14">
        <v>326949540.37211502</v>
      </c>
      <c r="E14">
        <v>66000000</v>
      </c>
      <c r="F14">
        <v>0</v>
      </c>
      <c r="I14" t="s">
        <v>700</v>
      </c>
      <c r="J14">
        <v>0</v>
      </c>
      <c r="K14">
        <v>50</v>
      </c>
      <c r="L14">
        <v>159632795.108881</v>
      </c>
      <c r="M14">
        <v>37000000</v>
      </c>
      <c r="N14">
        <v>0</v>
      </c>
    </row>
    <row r="15" spans="1:14" x14ac:dyDescent="0.25">
      <c r="A15" t="s">
        <v>703</v>
      </c>
      <c r="B15">
        <v>0</v>
      </c>
      <c r="C15">
        <v>30</v>
      </c>
      <c r="D15">
        <v>95801174.186722293</v>
      </c>
      <c r="E15">
        <v>22200000</v>
      </c>
      <c r="F15">
        <v>0</v>
      </c>
      <c r="I15" t="s">
        <v>701</v>
      </c>
      <c r="J15">
        <v>0</v>
      </c>
      <c r="K15">
        <v>140</v>
      </c>
      <c r="L15">
        <v>326902752.645769</v>
      </c>
      <c r="M15">
        <v>66000000</v>
      </c>
      <c r="N15">
        <v>0</v>
      </c>
    </row>
    <row r="16" spans="1:14" x14ac:dyDescent="0.25">
      <c r="A16" t="s">
        <v>704</v>
      </c>
      <c r="B16">
        <v>0</v>
      </c>
      <c r="C16">
        <v>70</v>
      </c>
      <c r="D16">
        <v>163487438.64836001</v>
      </c>
      <c r="E16">
        <v>33000000</v>
      </c>
      <c r="F16">
        <v>0</v>
      </c>
      <c r="I16" t="s">
        <v>702</v>
      </c>
      <c r="J16">
        <v>4046.80607824968</v>
      </c>
      <c r="K16">
        <v>2760</v>
      </c>
      <c r="L16">
        <v>12509658.629185099</v>
      </c>
      <c r="M16">
        <v>23678843.405154198</v>
      </c>
      <c r="N16">
        <v>0</v>
      </c>
    </row>
    <row r="17" spans="1:14" x14ac:dyDescent="0.25">
      <c r="A17" t="s">
        <v>706</v>
      </c>
      <c r="B17">
        <v>0</v>
      </c>
      <c r="C17">
        <v>30</v>
      </c>
      <c r="D17">
        <v>95813297.751845494</v>
      </c>
      <c r="E17">
        <v>22200000</v>
      </c>
      <c r="F17">
        <v>0</v>
      </c>
      <c r="I17" t="s">
        <v>703</v>
      </c>
      <c r="J17">
        <v>0</v>
      </c>
      <c r="K17">
        <v>30</v>
      </c>
      <c r="L17">
        <v>95791760.133378193</v>
      </c>
      <c r="M17">
        <v>22200000</v>
      </c>
      <c r="N17">
        <v>0</v>
      </c>
    </row>
    <row r="18" spans="1:14" x14ac:dyDescent="0.25">
      <c r="A18" t="s">
        <v>707</v>
      </c>
      <c r="B18">
        <v>0</v>
      </c>
      <c r="C18">
        <v>210</v>
      </c>
      <c r="D18">
        <v>490500178.96155298</v>
      </c>
      <c r="E18">
        <v>99000000</v>
      </c>
      <c r="F18">
        <v>0</v>
      </c>
      <c r="I18" t="s">
        <v>704</v>
      </c>
      <c r="J18">
        <v>0</v>
      </c>
      <c r="K18">
        <v>70</v>
      </c>
      <c r="L18">
        <v>163464053.12531799</v>
      </c>
      <c r="M18">
        <v>33000000</v>
      </c>
      <c r="N18">
        <v>0</v>
      </c>
    </row>
    <row r="19" spans="1:14" x14ac:dyDescent="0.25">
      <c r="A19" t="s">
        <v>708</v>
      </c>
      <c r="B19">
        <v>0</v>
      </c>
      <c r="C19">
        <v>240</v>
      </c>
      <c r="D19">
        <v>278983038.14646202</v>
      </c>
      <c r="E19">
        <v>24117300</v>
      </c>
      <c r="F19">
        <v>0</v>
      </c>
      <c r="I19" t="s">
        <v>705</v>
      </c>
      <c r="J19">
        <v>4045.1558555216802</v>
      </c>
      <c r="K19">
        <v>1840</v>
      </c>
      <c r="L19">
        <v>8342808.8292762497</v>
      </c>
      <c r="M19">
        <v>15785895.603436099</v>
      </c>
      <c r="N19">
        <v>0</v>
      </c>
    </row>
    <row r="20" spans="1:14" x14ac:dyDescent="0.25">
      <c r="A20" t="s">
        <v>710</v>
      </c>
      <c r="B20">
        <v>0</v>
      </c>
      <c r="C20">
        <v>320</v>
      </c>
      <c r="D20">
        <v>23938902.243200801</v>
      </c>
      <c r="E20">
        <v>1140000</v>
      </c>
      <c r="F20">
        <v>0</v>
      </c>
      <c r="I20" t="s">
        <v>706</v>
      </c>
      <c r="J20">
        <v>0</v>
      </c>
      <c r="K20">
        <v>30</v>
      </c>
      <c r="L20">
        <v>95803885.428131402</v>
      </c>
      <c r="M20">
        <v>22200000</v>
      </c>
      <c r="N20">
        <v>0</v>
      </c>
    </row>
    <row r="21" spans="1:14" x14ac:dyDescent="0.25">
      <c r="A21" t="s">
        <v>711</v>
      </c>
      <c r="B21">
        <v>0</v>
      </c>
      <c r="C21">
        <v>350</v>
      </c>
      <c r="D21">
        <v>817625568.02004802</v>
      </c>
      <c r="E21">
        <v>165000000</v>
      </c>
      <c r="F21">
        <v>0</v>
      </c>
      <c r="I21" t="s">
        <v>707</v>
      </c>
      <c r="J21">
        <v>0</v>
      </c>
      <c r="K21">
        <v>210</v>
      </c>
      <c r="L21">
        <v>490430133.06270802</v>
      </c>
      <c r="M21">
        <v>99000000</v>
      </c>
      <c r="N21">
        <v>0</v>
      </c>
    </row>
    <row r="22" spans="1:14" x14ac:dyDescent="0.25">
      <c r="A22" t="s">
        <v>712</v>
      </c>
      <c r="B22">
        <v>0</v>
      </c>
      <c r="C22">
        <v>10</v>
      </c>
      <c r="D22">
        <v>31953730.614415001</v>
      </c>
      <c r="E22">
        <v>7400000</v>
      </c>
      <c r="F22">
        <v>0</v>
      </c>
      <c r="I22" t="s">
        <v>708</v>
      </c>
      <c r="J22">
        <v>0</v>
      </c>
      <c r="K22">
        <v>240</v>
      </c>
      <c r="L22">
        <v>278882943.13200802</v>
      </c>
      <c r="M22">
        <v>24117300</v>
      </c>
      <c r="N22">
        <v>0</v>
      </c>
    </row>
    <row r="23" spans="1:14" x14ac:dyDescent="0.25">
      <c r="A23" t="s">
        <v>713</v>
      </c>
      <c r="B23">
        <v>0</v>
      </c>
      <c r="C23">
        <v>140</v>
      </c>
      <c r="D23">
        <v>327099837.76252699</v>
      </c>
      <c r="E23">
        <v>66000000</v>
      </c>
      <c r="F23">
        <v>0</v>
      </c>
      <c r="I23" t="s">
        <v>709</v>
      </c>
      <c r="J23">
        <v>4039.5031498419098</v>
      </c>
      <c r="K23">
        <v>1840</v>
      </c>
      <c r="L23">
        <v>8353209.8077270295</v>
      </c>
      <c r="M23">
        <v>15785895.603436099</v>
      </c>
      <c r="N23">
        <v>0</v>
      </c>
    </row>
    <row r="24" spans="1:14" x14ac:dyDescent="0.25">
      <c r="A24" t="s">
        <v>714</v>
      </c>
      <c r="B24">
        <v>0</v>
      </c>
      <c r="C24">
        <v>10</v>
      </c>
      <c r="D24">
        <v>31957672.271020699</v>
      </c>
      <c r="E24">
        <v>7400000</v>
      </c>
      <c r="F24">
        <v>0</v>
      </c>
      <c r="I24" t="s">
        <v>710</v>
      </c>
      <c r="J24">
        <v>0</v>
      </c>
      <c r="K24">
        <v>320</v>
      </c>
      <c r="L24">
        <v>23932199.153483599</v>
      </c>
      <c r="M24">
        <v>1140000</v>
      </c>
      <c r="N24">
        <v>0</v>
      </c>
    </row>
    <row r="25" spans="1:14" x14ac:dyDescent="0.25">
      <c r="A25" t="s">
        <v>715</v>
      </c>
      <c r="B25">
        <v>0</v>
      </c>
      <c r="C25">
        <v>280</v>
      </c>
      <c r="D25">
        <v>654248916.15929794</v>
      </c>
      <c r="E25">
        <v>132000000</v>
      </c>
      <c r="F25">
        <v>0</v>
      </c>
      <c r="I25" t="s">
        <v>711</v>
      </c>
      <c r="J25">
        <v>0</v>
      </c>
      <c r="K25">
        <v>350</v>
      </c>
      <c r="L25">
        <v>817509451.20405996</v>
      </c>
      <c r="M25">
        <v>165000000</v>
      </c>
      <c r="N25">
        <v>0</v>
      </c>
    </row>
    <row r="26" spans="1:14" x14ac:dyDescent="0.25">
      <c r="A26" t="s">
        <v>717</v>
      </c>
      <c r="B26">
        <v>0</v>
      </c>
      <c r="C26">
        <v>280</v>
      </c>
      <c r="D26">
        <v>654297911.81526196</v>
      </c>
      <c r="E26">
        <v>132000000</v>
      </c>
      <c r="F26">
        <v>0</v>
      </c>
      <c r="I26" t="s">
        <v>712</v>
      </c>
      <c r="J26">
        <v>0</v>
      </c>
      <c r="K26">
        <v>10</v>
      </c>
      <c r="L26">
        <v>31950672.996662602</v>
      </c>
      <c r="M26">
        <v>7400000</v>
      </c>
      <c r="N26">
        <v>0</v>
      </c>
    </row>
    <row r="27" spans="1:14" x14ac:dyDescent="0.25">
      <c r="A27" t="s">
        <v>718</v>
      </c>
      <c r="B27">
        <v>0</v>
      </c>
      <c r="C27">
        <v>360</v>
      </c>
      <c r="D27">
        <v>419044493.505638</v>
      </c>
      <c r="E27">
        <v>36175950</v>
      </c>
      <c r="F27">
        <v>0</v>
      </c>
      <c r="I27" t="s">
        <v>713</v>
      </c>
      <c r="J27">
        <v>0</v>
      </c>
      <c r="K27">
        <v>140</v>
      </c>
      <c r="L27">
        <v>327053639.08890498</v>
      </c>
      <c r="M27">
        <v>66000000</v>
      </c>
      <c r="N27">
        <v>0</v>
      </c>
    </row>
    <row r="28" spans="1:14" x14ac:dyDescent="0.25">
      <c r="A28" t="s">
        <v>722</v>
      </c>
      <c r="B28">
        <v>0</v>
      </c>
      <c r="C28">
        <v>40</v>
      </c>
      <c r="D28">
        <v>128043360.50044</v>
      </c>
      <c r="E28">
        <v>29600000</v>
      </c>
      <c r="F28">
        <v>69678139.983180404</v>
      </c>
      <c r="I28" t="s">
        <v>714</v>
      </c>
      <c r="J28">
        <v>0</v>
      </c>
      <c r="K28">
        <v>10</v>
      </c>
      <c r="L28">
        <v>31954634.3615513</v>
      </c>
      <c r="M28">
        <v>7400000</v>
      </c>
      <c r="N28">
        <v>0</v>
      </c>
    </row>
    <row r="29" spans="1:14" x14ac:dyDescent="0.25">
      <c r="A29" t="s">
        <v>723</v>
      </c>
      <c r="B29">
        <v>0</v>
      </c>
      <c r="C29">
        <v>210</v>
      </c>
      <c r="D29">
        <v>491184831.51381701</v>
      </c>
      <c r="E29">
        <v>99000000</v>
      </c>
      <c r="F29">
        <v>277539573.69226599</v>
      </c>
      <c r="I29" t="s">
        <v>715</v>
      </c>
      <c r="J29">
        <v>0</v>
      </c>
      <c r="K29">
        <v>280</v>
      </c>
      <c r="L29">
        <v>654156765.01522505</v>
      </c>
      <c r="M29">
        <v>132000000</v>
      </c>
      <c r="N29">
        <v>0</v>
      </c>
    </row>
    <row r="30" spans="1:14" x14ac:dyDescent="0.25">
      <c r="A30" t="s">
        <v>724</v>
      </c>
      <c r="B30">
        <v>0</v>
      </c>
      <c r="C30">
        <v>240</v>
      </c>
      <c r="D30">
        <v>280320310.82780701</v>
      </c>
      <c r="E30">
        <v>24117300</v>
      </c>
      <c r="F30">
        <v>123007363.902289</v>
      </c>
      <c r="I30" t="s">
        <v>716</v>
      </c>
      <c r="J30">
        <v>4020.1528883661399</v>
      </c>
      <c r="K30">
        <v>1840</v>
      </c>
      <c r="L30">
        <v>8388814.2888424601</v>
      </c>
      <c r="M30">
        <v>15785895.603436099</v>
      </c>
      <c r="N30">
        <v>0</v>
      </c>
    </row>
    <row r="31" spans="1:14" x14ac:dyDescent="0.25">
      <c r="A31" t="s">
        <v>719</v>
      </c>
      <c r="B31">
        <v>3992.4570594041902</v>
      </c>
      <c r="C31">
        <v>1840</v>
      </c>
      <c r="D31">
        <v>8439774.6141324304</v>
      </c>
      <c r="E31">
        <v>15785895.603436099</v>
      </c>
      <c r="F31">
        <v>0</v>
      </c>
      <c r="I31" t="s">
        <v>717</v>
      </c>
      <c r="J31">
        <v>0</v>
      </c>
      <c r="K31">
        <v>280</v>
      </c>
      <c r="L31">
        <v>654206005.64946795</v>
      </c>
      <c r="M31">
        <v>132000000</v>
      </c>
      <c r="N31">
        <v>0</v>
      </c>
    </row>
    <row r="32" spans="1:14" x14ac:dyDescent="0.25">
      <c r="A32" t="s">
        <v>716</v>
      </c>
      <c r="B32">
        <v>4002.9595917583201</v>
      </c>
      <c r="C32">
        <v>1840</v>
      </c>
      <c r="D32">
        <v>8420449.9546008408</v>
      </c>
      <c r="E32">
        <v>15785895.603436099</v>
      </c>
      <c r="F32">
        <v>0</v>
      </c>
      <c r="I32" t="s">
        <v>718</v>
      </c>
      <c r="J32">
        <v>0</v>
      </c>
      <c r="K32">
        <v>360</v>
      </c>
      <c r="L32">
        <v>418897200.66538602</v>
      </c>
      <c r="M32">
        <v>36175950</v>
      </c>
      <c r="N32">
        <v>0</v>
      </c>
    </row>
    <row r="33" spans="1:14" x14ac:dyDescent="0.25">
      <c r="A33" t="s">
        <v>709</v>
      </c>
      <c r="B33">
        <v>4032.4002880913599</v>
      </c>
      <c r="C33">
        <v>1840</v>
      </c>
      <c r="D33">
        <v>8366279.0733480398</v>
      </c>
      <c r="E33">
        <v>15785895.603436099</v>
      </c>
      <c r="F33">
        <v>0</v>
      </c>
      <c r="I33" t="s">
        <v>719</v>
      </c>
      <c r="J33">
        <v>4012.8476861577701</v>
      </c>
      <c r="K33">
        <v>1840</v>
      </c>
      <c r="L33">
        <v>8402255.8609058503</v>
      </c>
      <c r="M33">
        <v>15785895.603436099</v>
      </c>
      <c r="N33">
        <v>0</v>
      </c>
    </row>
    <row r="34" spans="1:14" x14ac:dyDescent="0.25">
      <c r="A34" t="s">
        <v>705</v>
      </c>
      <c r="B34">
        <v>4042.1722904725798</v>
      </c>
      <c r="C34">
        <v>1840</v>
      </c>
      <c r="D34">
        <v>8348298.5889665997</v>
      </c>
      <c r="E34">
        <v>15785895.603436099</v>
      </c>
      <c r="F34">
        <v>0</v>
      </c>
      <c r="I34" t="s">
        <v>726</v>
      </c>
      <c r="J34">
        <v>3991.8948728543201</v>
      </c>
      <c r="K34">
        <v>1840</v>
      </c>
      <c r="L34">
        <v>8440809.0373841897</v>
      </c>
      <c r="M34">
        <v>15785895.603436099</v>
      </c>
      <c r="N34">
        <v>0</v>
      </c>
    </row>
    <row r="35" spans="1:14" x14ac:dyDescent="0.25">
      <c r="A35" t="s">
        <v>702</v>
      </c>
      <c r="B35">
        <v>4046.3111907335701</v>
      </c>
      <c r="C35">
        <v>2760</v>
      </c>
      <c r="D35">
        <v>12511024.5187295</v>
      </c>
      <c r="E35">
        <v>23678843.405154198</v>
      </c>
      <c r="F35">
        <v>0</v>
      </c>
    </row>
    <row r="36" spans="1:14" x14ac:dyDescent="0.25">
      <c r="A36" t="s">
        <v>694</v>
      </c>
      <c r="B36">
        <v>4048.79390246408</v>
      </c>
      <c r="C36">
        <v>1840</v>
      </c>
      <c r="D36">
        <v>8336114.8229022399</v>
      </c>
      <c r="E36">
        <v>15785895.603436099</v>
      </c>
      <c r="F36">
        <v>0</v>
      </c>
    </row>
    <row r="37" spans="1:14" x14ac:dyDescent="0.25">
      <c r="A37" t="s">
        <v>699</v>
      </c>
      <c r="B37">
        <v>4049.0742580231399</v>
      </c>
      <c r="C37">
        <v>1840</v>
      </c>
      <c r="D37">
        <v>8335598.9686735803</v>
      </c>
      <c r="E37">
        <v>15785895.603436099</v>
      </c>
      <c r="F37">
        <v>0</v>
      </c>
      <c r="I37" t="s">
        <v>727</v>
      </c>
    </row>
    <row r="38" spans="1:14" x14ac:dyDescent="0.25">
      <c r="I38" t="s">
        <v>728</v>
      </c>
    </row>
    <row r="39" spans="1:14" x14ac:dyDescent="0.25">
      <c r="A39" t="s">
        <v>725</v>
      </c>
      <c r="I39" t="s">
        <v>729</v>
      </c>
    </row>
  </sheetData>
  <autoFilter ref="A1:F1" xr:uid="{BE2D28EE-7E9B-4B6E-89CC-8FF77EA9E706}">
    <sortState xmlns:xlrd2="http://schemas.microsoft.com/office/spreadsheetml/2017/richdata2" ref="A2:F37">
      <sortCondition ref="B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78583-549E-4C69-95C4-ABDFDC8B9B27}">
  <dimension ref="A1:W48"/>
  <sheetViews>
    <sheetView zoomScale="115" zoomScaleNormal="115" workbookViewId="0">
      <selection activeCell="O7" sqref="O7"/>
    </sheetView>
  </sheetViews>
  <sheetFormatPr defaultRowHeight="15" x14ac:dyDescent="0.25"/>
  <sheetData>
    <row r="1" spans="1:23" x14ac:dyDescent="0.25">
      <c r="B1" t="s">
        <v>739</v>
      </c>
      <c r="I1" t="s">
        <v>66</v>
      </c>
      <c r="N1" t="s">
        <v>748</v>
      </c>
    </row>
    <row r="2" spans="1:23" x14ac:dyDescent="0.25">
      <c r="A2" t="s">
        <v>732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I2" t="s">
        <v>3</v>
      </c>
      <c r="J2" t="s">
        <v>4</v>
      </c>
      <c r="K2" t="s">
        <v>749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U2" t="s">
        <v>66</v>
      </c>
    </row>
    <row r="3" spans="1:23" x14ac:dyDescent="0.25">
      <c r="A3">
        <f>D3</f>
        <v>140</v>
      </c>
      <c r="B3" t="s">
        <v>743</v>
      </c>
      <c r="C3">
        <v>0</v>
      </c>
      <c r="D3">
        <v>140</v>
      </c>
      <c r="E3">
        <v>331275717.31051898</v>
      </c>
      <c r="F3">
        <v>66000000</v>
      </c>
      <c r="G3">
        <v>185026382.46151099</v>
      </c>
      <c r="I3" t="s">
        <v>5</v>
      </c>
      <c r="J3">
        <v>4126.0014630184696</v>
      </c>
      <c r="K3">
        <v>315672.755</v>
      </c>
      <c r="N3" t="s">
        <v>740</v>
      </c>
      <c r="O3">
        <v>7823.9651877630704</v>
      </c>
      <c r="P3">
        <v>6440</v>
      </c>
      <c r="Q3">
        <v>4864298.8028323697</v>
      </c>
      <c r="R3">
        <v>55250634.612026498</v>
      </c>
      <c r="S3">
        <v>0</v>
      </c>
      <c r="U3" t="s">
        <v>3</v>
      </c>
      <c r="V3" t="s">
        <v>4</v>
      </c>
      <c r="W3" t="s">
        <v>146</v>
      </c>
    </row>
    <row r="4" spans="1:23" x14ac:dyDescent="0.25">
      <c r="A4">
        <f>A3+D4</f>
        <v>428</v>
      </c>
      <c r="B4" t="s">
        <v>21</v>
      </c>
      <c r="C4">
        <v>0</v>
      </c>
      <c r="D4">
        <v>288</v>
      </c>
      <c r="E4">
        <v>337248367.07135302</v>
      </c>
      <c r="F4">
        <v>28940760</v>
      </c>
      <c r="G4">
        <v>0</v>
      </c>
      <c r="I4" t="s">
        <v>6</v>
      </c>
      <c r="J4">
        <v>8252.0029260369502</v>
      </c>
      <c r="K4">
        <v>262769.56099999999</v>
      </c>
      <c r="N4" t="s">
        <v>741</v>
      </c>
      <c r="O4">
        <v>7736.3186364191097</v>
      </c>
      <c r="P4">
        <v>1840</v>
      </c>
      <c r="Q4">
        <v>1551069.3124249801</v>
      </c>
      <c r="R4">
        <v>15785895.603436099</v>
      </c>
      <c r="S4">
        <v>0</v>
      </c>
      <c r="U4" t="s">
        <v>6</v>
      </c>
      <c r="V4" t="s">
        <v>747</v>
      </c>
      <c r="W4">
        <v>0</v>
      </c>
    </row>
    <row r="5" spans="1:23" x14ac:dyDescent="0.25">
      <c r="A5">
        <f t="shared" ref="A5:A48" si="0">A4+D5</f>
        <v>716</v>
      </c>
      <c r="B5" t="s">
        <v>22</v>
      </c>
      <c r="C5">
        <v>0</v>
      </c>
      <c r="D5">
        <v>288</v>
      </c>
      <c r="E5">
        <v>337624074.59161299</v>
      </c>
      <c r="F5">
        <v>28940760</v>
      </c>
      <c r="G5">
        <v>0</v>
      </c>
      <c r="I5" t="s">
        <v>7</v>
      </c>
      <c r="J5">
        <v>18725.698947545301</v>
      </c>
      <c r="K5">
        <v>196405.924</v>
      </c>
      <c r="N5" t="s">
        <v>742</v>
      </c>
      <c r="O5">
        <v>7675.6394827877602</v>
      </c>
      <c r="P5">
        <v>1840</v>
      </c>
      <c r="Q5">
        <v>1662718.95510667</v>
      </c>
      <c r="R5">
        <v>15785895.603436099</v>
      </c>
      <c r="S5">
        <v>0</v>
      </c>
      <c r="U5" t="s">
        <v>9</v>
      </c>
      <c r="V5" t="s">
        <v>747</v>
      </c>
      <c r="W5">
        <v>0</v>
      </c>
    </row>
    <row r="6" spans="1:23" x14ac:dyDescent="0.25">
      <c r="A6">
        <f t="shared" si="0"/>
        <v>1004</v>
      </c>
      <c r="B6" t="s">
        <v>23</v>
      </c>
      <c r="C6">
        <v>0</v>
      </c>
      <c r="D6">
        <v>288</v>
      </c>
      <c r="E6">
        <v>337997042.98221898</v>
      </c>
      <c r="F6">
        <v>28940760</v>
      </c>
      <c r="G6">
        <v>0</v>
      </c>
      <c r="I6" t="s">
        <v>8</v>
      </c>
      <c r="J6">
        <v>21582.1614988658</v>
      </c>
      <c r="K6">
        <v>132093.196</v>
      </c>
      <c r="N6" t="s">
        <v>743</v>
      </c>
      <c r="O6">
        <v>0</v>
      </c>
      <c r="P6">
        <v>140</v>
      </c>
      <c r="Q6">
        <v>331273659.40814298</v>
      </c>
      <c r="R6">
        <v>66000000</v>
      </c>
      <c r="S6">
        <v>0</v>
      </c>
      <c r="U6" t="s">
        <v>8</v>
      </c>
      <c r="V6" t="s">
        <v>747</v>
      </c>
      <c r="W6">
        <v>0</v>
      </c>
    </row>
    <row r="7" spans="1:23" x14ac:dyDescent="0.25">
      <c r="A7">
        <f t="shared" si="0"/>
        <v>1292</v>
      </c>
      <c r="B7" t="s">
        <v>24</v>
      </c>
      <c r="C7">
        <v>0</v>
      </c>
      <c r="D7">
        <v>288</v>
      </c>
      <c r="E7">
        <v>338457642.71016401</v>
      </c>
      <c r="F7">
        <v>28940760</v>
      </c>
      <c r="G7">
        <v>0</v>
      </c>
      <c r="I7" t="s">
        <v>9</v>
      </c>
      <c r="J7">
        <v>28247.240785280301</v>
      </c>
      <c r="K7">
        <v>101229.17200000001</v>
      </c>
      <c r="N7" t="s">
        <v>744</v>
      </c>
      <c r="O7">
        <v>0</v>
      </c>
      <c r="P7">
        <v>50</v>
      </c>
      <c r="Q7">
        <v>158177482.50318</v>
      </c>
      <c r="R7">
        <v>37000000</v>
      </c>
      <c r="S7">
        <v>0</v>
      </c>
      <c r="U7" t="s">
        <v>7</v>
      </c>
      <c r="V7" t="s">
        <v>747</v>
      </c>
      <c r="W7">
        <v>0</v>
      </c>
    </row>
    <row r="8" spans="1:23" x14ac:dyDescent="0.25">
      <c r="A8">
        <f t="shared" si="0"/>
        <v>1580</v>
      </c>
      <c r="B8" t="s">
        <v>25</v>
      </c>
      <c r="C8">
        <v>0</v>
      </c>
      <c r="D8">
        <v>288</v>
      </c>
      <c r="E8">
        <v>338911452.73681599</v>
      </c>
      <c r="F8">
        <v>28940760</v>
      </c>
      <c r="G8">
        <v>0</v>
      </c>
      <c r="N8" t="s">
        <v>745</v>
      </c>
      <c r="O8">
        <v>0</v>
      </c>
      <c r="P8">
        <v>50</v>
      </c>
      <c r="Q8">
        <v>158195861.589856</v>
      </c>
      <c r="R8">
        <v>37000000</v>
      </c>
      <c r="S8">
        <v>87097674.978975505</v>
      </c>
      <c r="U8" t="s">
        <v>5</v>
      </c>
      <c r="V8" t="s">
        <v>747</v>
      </c>
      <c r="W8">
        <v>0</v>
      </c>
    </row>
    <row r="9" spans="1:23" x14ac:dyDescent="0.25">
      <c r="A9">
        <f t="shared" si="0"/>
        <v>1630</v>
      </c>
      <c r="B9" t="s">
        <v>27</v>
      </c>
      <c r="C9">
        <v>0</v>
      </c>
      <c r="D9">
        <v>50</v>
      </c>
      <c r="E9">
        <v>157686232.19261801</v>
      </c>
      <c r="F9">
        <v>37000000</v>
      </c>
      <c r="G9">
        <v>0</v>
      </c>
      <c r="N9" t="s">
        <v>746</v>
      </c>
      <c r="O9">
        <v>0</v>
      </c>
      <c r="P9">
        <v>210</v>
      </c>
      <c r="Q9">
        <v>496979540.81840599</v>
      </c>
      <c r="R9">
        <v>99000000</v>
      </c>
      <c r="S9">
        <v>277539573.69226599</v>
      </c>
    </row>
    <row r="10" spans="1:23" x14ac:dyDescent="0.25">
      <c r="A10">
        <f t="shared" si="0"/>
        <v>1680</v>
      </c>
      <c r="B10" t="s">
        <v>28</v>
      </c>
      <c r="C10">
        <v>0</v>
      </c>
      <c r="D10">
        <v>50</v>
      </c>
      <c r="E10">
        <v>157704600.54284501</v>
      </c>
      <c r="F10">
        <v>37000000</v>
      </c>
      <c r="G10">
        <v>0</v>
      </c>
      <c r="N10" t="s">
        <v>21</v>
      </c>
      <c r="O10">
        <v>0</v>
      </c>
      <c r="P10">
        <v>288</v>
      </c>
      <c r="Q10">
        <v>337101216.89239001</v>
      </c>
      <c r="R10">
        <v>28940760</v>
      </c>
      <c r="S10">
        <v>0</v>
      </c>
    </row>
    <row r="11" spans="1:23" x14ac:dyDescent="0.25">
      <c r="A11">
        <f t="shared" si="0"/>
        <v>1730</v>
      </c>
      <c r="B11" t="s">
        <v>29</v>
      </c>
      <c r="C11">
        <v>0</v>
      </c>
      <c r="D11">
        <v>50</v>
      </c>
      <c r="E11">
        <v>157723943.784428</v>
      </c>
      <c r="F11">
        <v>37000000</v>
      </c>
      <c r="G11">
        <v>0</v>
      </c>
      <c r="N11" t="s">
        <v>22</v>
      </c>
      <c r="O11">
        <v>0</v>
      </c>
      <c r="P11">
        <v>288</v>
      </c>
      <c r="Q11">
        <v>337480690.88054103</v>
      </c>
      <c r="R11">
        <v>28940760</v>
      </c>
      <c r="S11">
        <v>0</v>
      </c>
    </row>
    <row r="12" spans="1:23" x14ac:dyDescent="0.25">
      <c r="A12">
        <f t="shared" si="0"/>
        <v>1780</v>
      </c>
      <c r="B12" t="s">
        <v>30</v>
      </c>
      <c r="C12">
        <v>0</v>
      </c>
      <c r="D12">
        <v>50</v>
      </c>
      <c r="E12">
        <v>157744211.657379</v>
      </c>
      <c r="F12">
        <v>37000000</v>
      </c>
      <c r="G12">
        <v>0</v>
      </c>
      <c r="N12" t="s">
        <v>23</v>
      </c>
      <c r="O12">
        <v>0</v>
      </c>
      <c r="P12">
        <v>288</v>
      </c>
      <c r="Q12">
        <v>337857398.27926201</v>
      </c>
      <c r="R12">
        <v>28940760</v>
      </c>
      <c r="S12">
        <v>0</v>
      </c>
    </row>
    <row r="13" spans="1:23" x14ac:dyDescent="0.25">
      <c r="A13">
        <f t="shared" si="0"/>
        <v>1830</v>
      </c>
      <c r="B13" t="s">
        <v>31</v>
      </c>
      <c r="C13">
        <v>0</v>
      </c>
      <c r="D13">
        <v>50</v>
      </c>
      <c r="E13">
        <v>157764530.56835601</v>
      </c>
      <c r="F13">
        <v>37000000</v>
      </c>
      <c r="G13">
        <v>0</v>
      </c>
      <c r="N13" t="s">
        <v>24</v>
      </c>
      <c r="O13">
        <v>0</v>
      </c>
      <c r="P13">
        <v>288</v>
      </c>
      <c r="Q13">
        <v>338322615.51947999</v>
      </c>
      <c r="R13">
        <v>28940760</v>
      </c>
      <c r="S13">
        <v>0</v>
      </c>
    </row>
    <row r="14" spans="1:23" x14ac:dyDescent="0.25">
      <c r="A14">
        <f t="shared" si="0"/>
        <v>1880</v>
      </c>
      <c r="B14" t="s">
        <v>32</v>
      </c>
      <c r="C14">
        <v>0</v>
      </c>
      <c r="D14">
        <v>50</v>
      </c>
      <c r="E14">
        <v>157784837.53993699</v>
      </c>
      <c r="F14">
        <v>37000000</v>
      </c>
      <c r="G14">
        <v>0</v>
      </c>
      <c r="N14" t="s">
        <v>25</v>
      </c>
      <c r="O14">
        <v>0</v>
      </c>
      <c r="P14">
        <v>288</v>
      </c>
      <c r="Q14">
        <v>338780974.99164897</v>
      </c>
      <c r="R14">
        <v>28940760</v>
      </c>
      <c r="S14">
        <v>0</v>
      </c>
    </row>
    <row r="15" spans="1:23" x14ac:dyDescent="0.25">
      <c r="A15">
        <f t="shared" si="0"/>
        <v>1930</v>
      </c>
      <c r="B15" t="s">
        <v>33</v>
      </c>
      <c r="C15">
        <v>0</v>
      </c>
      <c r="D15">
        <v>50</v>
      </c>
      <c r="E15">
        <v>157805043.48180899</v>
      </c>
      <c r="F15">
        <v>37000000</v>
      </c>
      <c r="G15">
        <v>0</v>
      </c>
      <c r="N15" t="s">
        <v>29</v>
      </c>
      <c r="O15">
        <v>0</v>
      </c>
      <c r="P15">
        <v>50</v>
      </c>
      <c r="Q15">
        <v>157711679.26152399</v>
      </c>
      <c r="R15">
        <v>37000000</v>
      </c>
      <c r="S15">
        <v>0</v>
      </c>
    </row>
    <row r="16" spans="1:23" x14ac:dyDescent="0.25">
      <c r="A16">
        <f t="shared" si="0"/>
        <v>1980</v>
      </c>
      <c r="B16" t="s">
        <v>34</v>
      </c>
      <c r="C16">
        <v>0</v>
      </c>
      <c r="D16">
        <v>50</v>
      </c>
      <c r="E16">
        <v>157825148.89660701</v>
      </c>
      <c r="F16">
        <v>37000000</v>
      </c>
      <c r="G16">
        <v>0</v>
      </c>
      <c r="N16" t="s">
        <v>30</v>
      </c>
      <c r="O16">
        <v>0</v>
      </c>
      <c r="P16">
        <v>50</v>
      </c>
      <c r="Q16">
        <v>157730047.61175099</v>
      </c>
      <c r="R16">
        <v>37000000</v>
      </c>
      <c r="S16">
        <v>0</v>
      </c>
    </row>
    <row r="17" spans="1:19" x14ac:dyDescent="0.25">
      <c r="A17">
        <f t="shared" si="0"/>
        <v>2030</v>
      </c>
      <c r="B17" t="s">
        <v>35</v>
      </c>
      <c r="C17">
        <v>0</v>
      </c>
      <c r="D17">
        <v>50</v>
      </c>
      <c r="E17">
        <v>157845154.284466</v>
      </c>
      <c r="F17">
        <v>37000000</v>
      </c>
      <c r="G17">
        <v>0</v>
      </c>
      <c r="N17" t="s">
        <v>31</v>
      </c>
      <c r="O17">
        <v>0</v>
      </c>
      <c r="P17">
        <v>50</v>
      </c>
      <c r="Q17">
        <v>157749390.85333401</v>
      </c>
      <c r="R17">
        <v>37000000</v>
      </c>
      <c r="S17">
        <v>0</v>
      </c>
    </row>
    <row r="18" spans="1:19" x14ac:dyDescent="0.25">
      <c r="A18">
        <f t="shared" si="0"/>
        <v>2070</v>
      </c>
      <c r="B18" t="s">
        <v>36</v>
      </c>
      <c r="C18">
        <v>0</v>
      </c>
      <c r="D18">
        <v>40</v>
      </c>
      <c r="E18">
        <v>126292048.114425</v>
      </c>
      <c r="F18">
        <v>29600000</v>
      </c>
      <c r="G18">
        <v>0</v>
      </c>
      <c r="N18" t="s">
        <v>32</v>
      </c>
      <c r="O18">
        <v>0</v>
      </c>
      <c r="P18">
        <v>50</v>
      </c>
      <c r="Q18">
        <v>157769658.726284</v>
      </c>
      <c r="R18">
        <v>37000000</v>
      </c>
      <c r="S18">
        <v>0</v>
      </c>
    </row>
    <row r="19" spans="1:19" x14ac:dyDescent="0.25">
      <c r="A19">
        <f t="shared" si="0"/>
        <v>2110</v>
      </c>
      <c r="B19" t="s">
        <v>37</v>
      </c>
      <c r="C19">
        <v>0</v>
      </c>
      <c r="D19">
        <v>40</v>
      </c>
      <c r="E19">
        <v>126307893.57398</v>
      </c>
      <c r="F19">
        <v>29600000</v>
      </c>
      <c r="G19">
        <v>0</v>
      </c>
      <c r="N19" t="s">
        <v>33</v>
      </c>
      <c r="O19">
        <v>0</v>
      </c>
      <c r="P19">
        <v>50</v>
      </c>
      <c r="Q19">
        <v>157789977.63726199</v>
      </c>
      <c r="R19">
        <v>37000000</v>
      </c>
      <c r="S19">
        <v>0</v>
      </c>
    </row>
    <row r="20" spans="1:19" x14ac:dyDescent="0.25">
      <c r="A20">
        <f t="shared" si="0"/>
        <v>2150</v>
      </c>
      <c r="B20" t="s">
        <v>38</v>
      </c>
      <c r="C20">
        <v>0</v>
      </c>
      <c r="D20">
        <v>40</v>
      </c>
      <c r="E20">
        <v>126323660.200403</v>
      </c>
      <c r="F20">
        <v>29600000</v>
      </c>
      <c r="G20">
        <v>0</v>
      </c>
      <c r="N20" t="s">
        <v>34</v>
      </c>
      <c r="O20">
        <v>0</v>
      </c>
      <c r="P20">
        <v>50</v>
      </c>
      <c r="Q20">
        <v>157810284.608843</v>
      </c>
      <c r="R20">
        <v>37000000</v>
      </c>
      <c r="S20">
        <v>0</v>
      </c>
    </row>
    <row r="21" spans="1:19" x14ac:dyDescent="0.25">
      <c r="A21">
        <f t="shared" si="0"/>
        <v>2190</v>
      </c>
      <c r="B21" t="s">
        <v>39</v>
      </c>
      <c r="C21">
        <v>0</v>
      </c>
      <c r="D21">
        <v>40</v>
      </c>
      <c r="E21">
        <v>126339348.38589799</v>
      </c>
      <c r="F21">
        <v>29600000</v>
      </c>
      <c r="G21">
        <v>0</v>
      </c>
      <c r="N21" t="s">
        <v>35</v>
      </c>
      <c r="O21">
        <v>0</v>
      </c>
      <c r="P21">
        <v>50</v>
      </c>
      <c r="Q21">
        <v>157830490.550715</v>
      </c>
      <c r="R21">
        <v>37000000</v>
      </c>
      <c r="S21">
        <v>0</v>
      </c>
    </row>
    <row r="22" spans="1:19" x14ac:dyDescent="0.25">
      <c r="A22">
        <f t="shared" si="0"/>
        <v>2230</v>
      </c>
      <c r="B22" t="s">
        <v>40</v>
      </c>
      <c r="C22">
        <v>0</v>
      </c>
      <c r="D22">
        <v>40</v>
      </c>
      <c r="E22">
        <v>126354958.52071901</v>
      </c>
      <c r="F22">
        <v>29600000</v>
      </c>
      <c r="G22">
        <v>0</v>
      </c>
      <c r="N22" t="s">
        <v>36</v>
      </c>
      <c r="O22">
        <v>0</v>
      </c>
      <c r="P22">
        <v>40</v>
      </c>
      <c r="Q22">
        <v>126280476.77241001</v>
      </c>
      <c r="R22">
        <v>29600000</v>
      </c>
      <c r="S22">
        <v>0</v>
      </c>
    </row>
    <row r="23" spans="1:19" x14ac:dyDescent="0.25">
      <c r="A23">
        <f t="shared" si="0"/>
        <v>2270</v>
      </c>
      <c r="B23" t="s">
        <v>41</v>
      </c>
      <c r="C23">
        <v>0</v>
      </c>
      <c r="D23">
        <v>40</v>
      </c>
      <c r="E23">
        <v>126370490.993178</v>
      </c>
      <c r="F23">
        <v>29600000</v>
      </c>
      <c r="G23">
        <v>0</v>
      </c>
      <c r="N23" t="s">
        <v>37</v>
      </c>
      <c r="O23">
        <v>0</v>
      </c>
      <c r="P23">
        <v>40</v>
      </c>
      <c r="Q23">
        <v>126296481.082697</v>
      </c>
      <c r="R23">
        <v>29600000</v>
      </c>
      <c r="S23">
        <v>0</v>
      </c>
    </row>
    <row r="24" spans="1:19" x14ac:dyDescent="0.25">
      <c r="A24">
        <f t="shared" si="0"/>
        <v>2310</v>
      </c>
      <c r="B24" t="s">
        <v>42</v>
      </c>
      <c r="C24">
        <v>0</v>
      </c>
      <c r="D24">
        <v>40</v>
      </c>
      <c r="E24">
        <v>126385946.18965501</v>
      </c>
      <c r="F24">
        <v>29600000</v>
      </c>
      <c r="G24">
        <v>0</v>
      </c>
      <c r="N24" t="s">
        <v>38</v>
      </c>
      <c r="O24">
        <v>0</v>
      </c>
      <c r="P24">
        <v>40</v>
      </c>
      <c r="Q24">
        <v>126312405.76955</v>
      </c>
      <c r="R24">
        <v>29600000</v>
      </c>
      <c r="S24">
        <v>0</v>
      </c>
    </row>
    <row r="25" spans="1:19" x14ac:dyDescent="0.25">
      <c r="A25">
        <f t="shared" si="0"/>
        <v>2520</v>
      </c>
      <c r="B25" t="s">
        <v>44</v>
      </c>
      <c r="C25">
        <v>0</v>
      </c>
      <c r="D25">
        <v>210</v>
      </c>
      <c r="E25">
        <v>495856300.80498701</v>
      </c>
      <c r="F25">
        <v>99000000</v>
      </c>
      <c r="G25">
        <v>0</v>
      </c>
      <c r="N25" t="s">
        <v>39</v>
      </c>
      <c r="O25">
        <v>0</v>
      </c>
      <c r="P25">
        <v>40</v>
      </c>
      <c r="Q25">
        <v>126328251.229105</v>
      </c>
      <c r="R25">
        <v>29600000</v>
      </c>
      <c r="S25">
        <v>0</v>
      </c>
    </row>
    <row r="26" spans="1:19" x14ac:dyDescent="0.25">
      <c r="A26">
        <f t="shared" si="0"/>
        <v>2730</v>
      </c>
      <c r="B26" t="s">
        <v>45</v>
      </c>
      <c r="C26">
        <v>0</v>
      </c>
      <c r="D26">
        <v>210</v>
      </c>
      <c r="E26">
        <v>495928805.513318</v>
      </c>
      <c r="F26">
        <v>99000000</v>
      </c>
      <c r="G26">
        <v>0</v>
      </c>
      <c r="N26" t="s">
        <v>40</v>
      </c>
      <c r="O26">
        <v>0</v>
      </c>
      <c r="P26">
        <v>40</v>
      </c>
      <c r="Q26">
        <v>126344017.855527</v>
      </c>
      <c r="R26">
        <v>29600000</v>
      </c>
      <c r="S26">
        <v>0</v>
      </c>
    </row>
    <row r="27" spans="1:19" x14ac:dyDescent="0.25">
      <c r="A27">
        <f t="shared" si="0"/>
        <v>2940</v>
      </c>
      <c r="B27" t="s">
        <v>46</v>
      </c>
      <c r="C27">
        <v>0</v>
      </c>
      <c r="D27">
        <v>210</v>
      </c>
      <c r="E27">
        <v>496001587.69855899</v>
      </c>
      <c r="F27">
        <v>99000000</v>
      </c>
      <c r="G27">
        <v>0</v>
      </c>
      <c r="N27" t="s">
        <v>41</v>
      </c>
      <c r="O27">
        <v>0</v>
      </c>
      <c r="P27">
        <v>40</v>
      </c>
      <c r="Q27">
        <v>126359706.041023</v>
      </c>
      <c r="R27">
        <v>29600000</v>
      </c>
      <c r="S27">
        <v>0</v>
      </c>
    </row>
    <row r="28" spans="1:19" x14ac:dyDescent="0.25">
      <c r="A28">
        <f t="shared" si="0"/>
        <v>3150</v>
      </c>
      <c r="B28" t="s">
        <v>47</v>
      </c>
      <c r="C28">
        <v>0</v>
      </c>
      <c r="D28">
        <v>210</v>
      </c>
      <c r="E28">
        <v>496076594.45096803</v>
      </c>
      <c r="F28">
        <v>99000000</v>
      </c>
      <c r="G28">
        <v>0</v>
      </c>
      <c r="N28" t="s">
        <v>42</v>
      </c>
      <c r="O28">
        <v>0</v>
      </c>
      <c r="P28">
        <v>40</v>
      </c>
      <c r="Q28">
        <v>126375316.175844</v>
      </c>
      <c r="R28">
        <v>29600000</v>
      </c>
      <c r="S28">
        <v>0</v>
      </c>
    </row>
    <row r="29" spans="1:19" x14ac:dyDescent="0.25">
      <c r="A29">
        <f t="shared" si="0"/>
        <v>3360</v>
      </c>
      <c r="B29" t="s">
        <v>48</v>
      </c>
      <c r="C29">
        <v>0</v>
      </c>
      <c r="D29">
        <v>210</v>
      </c>
      <c r="E29">
        <v>496153008.06548798</v>
      </c>
      <c r="F29">
        <v>99000000</v>
      </c>
      <c r="G29">
        <v>0</v>
      </c>
      <c r="N29" t="s">
        <v>45</v>
      </c>
      <c r="O29">
        <v>0</v>
      </c>
      <c r="P29">
        <v>210</v>
      </c>
      <c r="Q29">
        <v>495922265.65761399</v>
      </c>
      <c r="R29">
        <v>99000000</v>
      </c>
      <c r="S29">
        <v>0</v>
      </c>
    </row>
    <row r="30" spans="1:19" x14ac:dyDescent="0.25">
      <c r="A30">
        <f t="shared" si="0"/>
        <v>3570</v>
      </c>
      <c r="B30" t="s">
        <v>49</v>
      </c>
      <c r="C30">
        <v>0</v>
      </c>
      <c r="D30">
        <v>210</v>
      </c>
      <c r="E30">
        <v>496304085.263991</v>
      </c>
      <c r="F30">
        <v>99000000</v>
      </c>
      <c r="G30">
        <v>0</v>
      </c>
      <c r="N30" t="s">
        <v>46</v>
      </c>
      <c r="O30">
        <v>0</v>
      </c>
      <c r="P30">
        <v>210</v>
      </c>
      <c r="Q30">
        <v>495994770.36594498</v>
      </c>
      <c r="R30">
        <v>99000000</v>
      </c>
      <c r="S30">
        <v>0</v>
      </c>
    </row>
    <row r="31" spans="1:19" x14ac:dyDescent="0.25">
      <c r="A31">
        <f t="shared" si="0"/>
        <v>3780</v>
      </c>
      <c r="B31" t="s">
        <v>50</v>
      </c>
      <c r="C31">
        <v>0</v>
      </c>
      <c r="D31">
        <v>210</v>
      </c>
      <c r="E31">
        <v>496378501.09575301</v>
      </c>
      <c r="F31">
        <v>99000000</v>
      </c>
      <c r="G31">
        <v>0</v>
      </c>
      <c r="N31" t="s">
        <v>47</v>
      </c>
      <c r="O31">
        <v>0</v>
      </c>
      <c r="P31">
        <v>210</v>
      </c>
      <c r="Q31">
        <v>496067552.55118603</v>
      </c>
      <c r="R31">
        <v>99000000</v>
      </c>
      <c r="S31">
        <v>0</v>
      </c>
    </row>
    <row r="32" spans="1:19" x14ac:dyDescent="0.25">
      <c r="A32">
        <f t="shared" si="0"/>
        <v>4060</v>
      </c>
      <c r="B32" t="s">
        <v>51</v>
      </c>
      <c r="C32">
        <v>0</v>
      </c>
      <c r="D32">
        <v>280</v>
      </c>
      <c r="E32">
        <v>661936237.751212</v>
      </c>
      <c r="F32">
        <v>132000000</v>
      </c>
      <c r="G32">
        <v>0</v>
      </c>
      <c r="N32" t="s">
        <v>48</v>
      </c>
      <c r="O32">
        <v>0</v>
      </c>
      <c r="P32">
        <v>210</v>
      </c>
      <c r="Q32">
        <v>496142559.30359501</v>
      </c>
      <c r="R32">
        <v>99000000</v>
      </c>
      <c r="S32">
        <v>0</v>
      </c>
    </row>
    <row r="33" spans="1:19" x14ac:dyDescent="0.25">
      <c r="A33">
        <f t="shared" si="0"/>
        <v>4270</v>
      </c>
      <c r="B33" t="s">
        <v>52</v>
      </c>
      <c r="C33">
        <v>0</v>
      </c>
      <c r="D33">
        <v>210</v>
      </c>
      <c r="E33">
        <v>496525124.24806899</v>
      </c>
      <c r="F33">
        <v>99000000</v>
      </c>
      <c r="G33">
        <v>0</v>
      </c>
      <c r="N33" t="s">
        <v>49</v>
      </c>
      <c r="O33">
        <v>0</v>
      </c>
      <c r="P33">
        <v>210</v>
      </c>
      <c r="Q33">
        <v>496294888.26614201</v>
      </c>
      <c r="R33">
        <v>99000000</v>
      </c>
      <c r="S33">
        <v>0</v>
      </c>
    </row>
    <row r="34" spans="1:19" x14ac:dyDescent="0.25">
      <c r="A34">
        <f t="shared" si="0"/>
        <v>4550</v>
      </c>
      <c r="B34" t="s">
        <v>53</v>
      </c>
      <c r="C34">
        <v>0</v>
      </c>
      <c r="D34">
        <v>280</v>
      </c>
      <c r="E34">
        <v>662081767.00711</v>
      </c>
      <c r="F34">
        <v>132000000</v>
      </c>
      <c r="G34">
        <v>0</v>
      </c>
      <c r="N34" t="s">
        <v>50</v>
      </c>
      <c r="O34">
        <v>0</v>
      </c>
      <c r="P34">
        <v>210</v>
      </c>
      <c r="Q34">
        <v>496370050.11661798</v>
      </c>
      <c r="R34">
        <v>99000000</v>
      </c>
      <c r="S34">
        <v>0</v>
      </c>
    </row>
    <row r="35" spans="1:19" x14ac:dyDescent="0.25">
      <c r="A35">
        <f t="shared" si="0"/>
        <v>4830</v>
      </c>
      <c r="B35" t="s">
        <v>54</v>
      </c>
      <c r="C35">
        <v>0</v>
      </c>
      <c r="D35">
        <v>280</v>
      </c>
      <c r="E35">
        <v>662129794.87744296</v>
      </c>
      <c r="F35">
        <v>132000000</v>
      </c>
      <c r="G35">
        <v>0</v>
      </c>
      <c r="N35" t="s">
        <v>51</v>
      </c>
      <c r="O35">
        <v>0</v>
      </c>
      <c r="P35">
        <v>280</v>
      </c>
      <c r="Q35">
        <v>661925954.59783995</v>
      </c>
      <c r="R35">
        <v>132000000</v>
      </c>
      <c r="S35">
        <v>0</v>
      </c>
    </row>
    <row r="36" spans="1:19" x14ac:dyDescent="0.25">
      <c r="A36">
        <f t="shared" si="0"/>
        <v>5070</v>
      </c>
      <c r="B36" t="s">
        <v>63</v>
      </c>
      <c r="C36">
        <v>0</v>
      </c>
      <c r="D36">
        <v>240</v>
      </c>
      <c r="E36">
        <v>15673865.035095399</v>
      </c>
      <c r="F36">
        <v>855000</v>
      </c>
      <c r="G36">
        <v>0</v>
      </c>
      <c r="N36" t="s">
        <v>52</v>
      </c>
      <c r="O36">
        <v>0</v>
      </c>
      <c r="P36">
        <v>210</v>
      </c>
      <c r="Q36">
        <v>496518143.16603601</v>
      </c>
      <c r="R36">
        <v>99000000</v>
      </c>
      <c r="S36">
        <v>0</v>
      </c>
    </row>
    <row r="37" spans="1:19" x14ac:dyDescent="0.25">
      <c r="A37">
        <f t="shared" si="0"/>
        <v>5390</v>
      </c>
      <c r="B37" t="s">
        <v>64</v>
      </c>
      <c r="C37">
        <v>0</v>
      </c>
      <c r="D37">
        <v>320</v>
      </c>
      <c r="E37">
        <v>20898486.713460501</v>
      </c>
      <c r="F37">
        <v>1140000</v>
      </c>
      <c r="G37">
        <v>0</v>
      </c>
      <c r="N37" t="s">
        <v>53</v>
      </c>
      <c r="O37">
        <v>0</v>
      </c>
      <c r="P37">
        <v>280</v>
      </c>
      <c r="Q37">
        <v>662072942.78452897</v>
      </c>
      <c r="R37">
        <v>132000000</v>
      </c>
      <c r="S37">
        <v>0</v>
      </c>
    </row>
    <row r="38" spans="1:19" x14ac:dyDescent="0.25">
      <c r="A38">
        <f t="shared" si="0"/>
        <v>5710</v>
      </c>
      <c r="B38" t="s">
        <v>65</v>
      </c>
      <c r="C38">
        <v>0</v>
      </c>
      <c r="D38">
        <v>320</v>
      </c>
      <c r="E38">
        <v>128896064.602275</v>
      </c>
      <c r="F38">
        <v>44466520</v>
      </c>
      <c r="G38">
        <v>0</v>
      </c>
      <c r="N38" t="s">
        <v>54</v>
      </c>
      <c r="O38">
        <v>0</v>
      </c>
      <c r="P38">
        <v>280</v>
      </c>
      <c r="Q38">
        <v>662121452.13426197</v>
      </c>
      <c r="R38">
        <v>132000000</v>
      </c>
      <c r="S38">
        <v>0</v>
      </c>
    </row>
    <row r="39" spans="1:19" x14ac:dyDescent="0.25">
      <c r="A39">
        <f t="shared" si="0"/>
        <v>7550</v>
      </c>
      <c r="B39" t="s">
        <v>741</v>
      </c>
      <c r="C39">
        <v>7737.1854841103795</v>
      </c>
      <c r="D39">
        <v>1840</v>
      </c>
      <c r="E39">
        <v>1549474.31267306</v>
      </c>
      <c r="F39">
        <v>15785895.603436099</v>
      </c>
      <c r="G39">
        <v>0</v>
      </c>
      <c r="N39" t="s">
        <v>56</v>
      </c>
      <c r="O39">
        <v>7843.3687454205701</v>
      </c>
      <c r="P39">
        <v>1840</v>
      </c>
      <c r="Q39">
        <v>1354097.1118623</v>
      </c>
      <c r="R39">
        <v>15785895.603436099</v>
      </c>
      <c r="S39">
        <v>0</v>
      </c>
    </row>
    <row r="40" spans="1:19" x14ac:dyDescent="0.25">
      <c r="A40">
        <f t="shared" si="0"/>
        <v>13990</v>
      </c>
      <c r="B40" t="s">
        <v>740</v>
      </c>
      <c r="C40">
        <v>7823.96202985323</v>
      </c>
      <c r="D40">
        <v>6440</v>
      </c>
      <c r="E40">
        <v>4864319.1397716999</v>
      </c>
      <c r="F40">
        <v>55250634.612026498</v>
      </c>
      <c r="G40">
        <v>0</v>
      </c>
      <c r="N40" t="s">
        <v>57</v>
      </c>
      <c r="O40">
        <v>7850.0974233971601</v>
      </c>
      <c r="P40">
        <v>1840</v>
      </c>
      <c r="Q40">
        <v>1341716.3443853799</v>
      </c>
      <c r="R40">
        <v>15785895.603436099</v>
      </c>
      <c r="S40">
        <v>0</v>
      </c>
    </row>
    <row r="41" spans="1:19" x14ac:dyDescent="0.25">
      <c r="A41">
        <f t="shared" si="0"/>
        <v>15830</v>
      </c>
      <c r="B41" t="s">
        <v>56</v>
      </c>
      <c r="C41">
        <v>7843.1731323797403</v>
      </c>
      <c r="D41">
        <v>1840</v>
      </c>
      <c r="E41">
        <v>1354457.0398574299</v>
      </c>
      <c r="F41">
        <v>15785895.603436099</v>
      </c>
      <c r="G41">
        <v>0</v>
      </c>
      <c r="N41" t="s">
        <v>58</v>
      </c>
      <c r="O41">
        <v>7857.3317792380403</v>
      </c>
      <c r="P41">
        <v>1840</v>
      </c>
      <c r="Q41">
        <v>1328405.1296381601</v>
      </c>
      <c r="R41">
        <v>15785895.603436099</v>
      </c>
      <c r="S41">
        <v>0</v>
      </c>
    </row>
    <row r="42" spans="1:19" x14ac:dyDescent="0.25">
      <c r="A42">
        <f t="shared" si="0"/>
        <v>17670</v>
      </c>
      <c r="B42" t="s">
        <v>57</v>
      </c>
      <c r="C42">
        <v>7849.8350487656799</v>
      </c>
      <c r="D42">
        <v>1840</v>
      </c>
      <c r="E42">
        <v>1342199.11370729</v>
      </c>
      <c r="F42">
        <v>15785895.603436099</v>
      </c>
      <c r="G42">
        <v>0</v>
      </c>
      <c r="N42" t="s">
        <v>59</v>
      </c>
      <c r="O42">
        <v>7855.3494102637897</v>
      </c>
      <c r="P42">
        <v>1840</v>
      </c>
      <c r="Q42">
        <v>1332052.6885507801</v>
      </c>
      <c r="R42">
        <v>15785895.603436099</v>
      </c>
      <c r="S42">
        <v>0</v>
      </c>
    </row>
    <row r="43" spans="1:19" x14ac:dyDescent="0.25">
      <c r="A43">
        <f t="shared" si="0"/>
        <v>19510</v>
      </c>
      <c r="B43" t="s">
        <v>59</v>
      </c>
      <c r="C43">
        <v>7855.0351282031397</v>
      </c>
      <c r="D43">
        <v>1840</v>
      </c>
      <c r="E43">
        <v>1332630.9675423801</v>
      </c>
      <c r="F43">
        <v>15785895.603436099</v>
      </c>
      <c r="G43">
        <v>0</v>
      </c>
      <c r="N43" t="s">
        <v>60</v>
      </c>
      <c r="O43">
        <v>7868.4866334776098</v>
      </c>
      <c r="P43">
        <v>1840</v>
      </c>
      <c r="Q43">
        <v>1307880.19783735</v>
      </c>
      <c r="R43">
        <v>15785895.603436099</v>
      </c>
      <c r="S43">
        <v>0</v>
      </c>
    </row>
    <row r="44" spans="1:19" x14ac:dyDescent="0.25">
      <c r="A44">
        <f t="shared" si="0"/>
        <v>21350</v>
      </c>
      <c r="B44" t="s">
        <v>58</v>
      </c>
      <c r="C44">
        <v>7856.9976567466201</v>
      </c>
      <c r="D44">
        <v>1840</v>
      </c>
      <c r="E44">
        <v>1329019.9150223699</v>
      </c>
      <c r="F44">
        <v>15785895.603436099</v>
      </c>
      <c r="G44">
        <v>0</v>
      </c>
      <c r="N44" t="s">
        <v>61</v>
      </c>
      <c r="O44">
        <v>7873.2689687415404</v>
      </c>
      <c r="P44">
        <v>1840</v>
      </c>
      <c r="Q44">
        <v>1299080.7009517101</v>
      </c>
      <c r="R44">
        <v>15785895.603436099</v>
      </c>
      <c r="S44">
        <v>0</v>
      </c>
    </row>
    <row r="45" spans="1:19" x14ac:dyDescent="0.25">
      <c r="A45">
        <f t="shared" si="0"/>
        <v>23190</v>
      </c>
      <c r="B45" t="s">
        <v>60</v>
      </c>
      <c r="C45">
        <v>7868.0419655958603</v>
      </c>
      <c r="D45">
        <v>1840</v>
      </c>
      <c r="E45">
        <v>1308698.3867397599</v>
      </c>
      <c r="F45">
        <v>15785895.603436099</v>
      </c>
      <c r="G45">
        <v>0</v>
      </c>
      <c r="N45" t="s">
        <v>62</v>
      </c>
      <c r="O45">
        <v>7887.7499067055996</v>
      </c>
      <c r="P45">
        <v>1840</v>
      </c>
      <c r="Q45">
        <v>1272435.77509784</v>
      </c>
      <c r="R45">
        <v>15785895.603436099</v>
      </c>
      <c r="S45">
        <v>0</v>
      </c>
    </row>
    <row r="46" spans="1:19" x14ac:dyDescent="0.25">
      <c r="A46">
        <f t="shared" si="0"/>
        <v>25030</v>
      </c>
      <c r="B46" t="s">
        <v>61</v>
      </c>
      <c r="C46">
        <v>7872.7769170070897</v>
      </c>
      <c r="D46">
        <v>1840</v>
      </c>
      <c r="E46">
        <v>1299986.0761430999</v>
      </c>
      <c r="F46">
        <v>15785895.603436099</v>
      </c>
      <c r="G46">
        <v>0</v>
      </c>
      <c r="N46" t="s">
        <v>63</v>
      </c>
      <c r="O46">
        <v>0</v>
      </c>
      <c r="P46">
        <v>240</v>
      </c>
      <c r="Q46">
        <v>15680566.9814208</v>
      </c>
      <c r="R46">
        <v>855000</v>
      </c>
      <c r="S46">
        <v>0</v>
      </c>
    </row>
    <row r="47" spans="1:19" x14ac:dyDescent="0.25">
      <c r="A47">
        <f t="shared" si="0"/>
        <v>26870</v>
      </c>
      <c r="B47" t="s">
        <v>62</v>
      </c>
      <c r="C47">
        <v>7887.1142177410002</v>
      </c>
      <c r="D47">
        <v>1840</v>
      </c>
      <c r="E47">
        <v>1273605.4427927099</v>
      </c>
      <c r="F47">
        <v>15785895.603436099</v>
      </c>
      <c r="G47">
        <v>0</v>
      </c>
      <c r="N47" t="s">
        <v>64</v>
      </c>
      <c r="O47">
        <v>0</v>
      </c>
      <c r="P47">
        <v>320</v>
      </c>
      <c r="Q47">
        <v>20907422.6418944</v>
      </c>
      <c r="R47">
        <v>1140000</v>
      </c>
      <c r="S47">
        <v>0</v>
      </c>
    </row>
    <row r="48" spans="1:19" x14ac:dyDescent="0.25">
      <c r="A48">
        <f t="shared" si="0"/>
        <v>28710</v>
      </c>
      <c r="B48" t="s">
        <v>742</v>
      </c>
      <c r="C48">
        <v>36142.692906543503</v>
      </c>
      <c r="D48">
        <v>1840</v>
      </c>
      <c r="E48">
        <v>1660015.7771729201</v>
      </c>
      <c r="F48">
        <v>15785895.603436099</v>
      </c>
      <c r="G48">
        <v>52376675.121776901</v>
      </c>
      <c r="N48" t="s">
        <v>65</v>
      </c>
      <c r="O48">
        <v>0</v>
      </c>
      <c r="P48">
        <v>320</v>
      </c>
      <c r="Q48">
        <v>128802042.352167</v>
      </c>
      <c r="R48">
        <v>44466520</v>
      </c>
      <c r="S48">
        <v>0</v>
      </c>
    </row>
  </sheetData>
  <autoFilter ref="A2:G2" xr:uid="{80478583-549E-4C69-95C4-ABDFDC8B9B27}">
    <sortState xmlns:xlrd2="http://schemas.microsoft.com/office/spreadsheetml/2017/richdata2" ref="A3:G48">
      <sortCondition ref="C2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7E15-124B-44B3-B01A-F5139C647DAF}">
  <dimension ref="A1:L51"/>
  <sheetViews>
    <sheetView zoomScale="115" zoomScaleNormal="115" workbookViewId="0">
      <selection activeCell="J28" sqref="J28"/>
    </sheetView>
  </sheetViews>
  <sheetFormatPr defaultRowHeight="15" x14ac:dyDescent="0.25"/>
  <cols>
    <col min="9" max="9" width="17.85546875" customWidth="1"/>
  </cols>
  <sheetData>
    <row r="1" spans="1:12" x14ac:dyDescent="0.25">
      <c r="B1" t="s">
        <v>754</v>
      </c>
      <c r="I1" t="s">
        <v>66</v>
      </c>
    </row>
    <row r="2" spans="1:12" x14ac:dyDescent="0.25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I2" t="s">
        <v>3</v>
      </c>
      <c r="J2" t="s">
        <v>4</v>
      </c>
      <c r="K2" t="s">
        <v>146</v>
      </c>
      <c r="L2" t="e">
        <f t="shared" ref="L2:L7" si="0">J2-J1</f>
        <v>#VALUE!</v>
      </c>
    </row>
    <row r="3" spans="1:12" x14ac:dyDescent="0.25">
      <c r="A3">
        <f>D3</f>
        <v>320</v>
      </c>
      <c r="B3" t="s">
        <v>753</v>
      </c>
      <c r="C3">
        <v>0</v>
      </c>
      <c r="D3">
        <v>320</v>
      </c>
      <c r="E3">
        <v>32637928.406308401</v>
      </c>
      <c r="F3">
        <v>1140000</v>
      </c>
      <c r="G3">
        <v>26827765.779661998</v>
      </c>
      <c r="I3" t="s">
        <v>5</v>
      </c>
      <c r="J3">
        <v>2539.07782339598</v>
      </c>
      <c r="K3">
        <v>130404.433</v>
      </c>
      <c r="L3" t="e">
        <f t="shared" si="0"/>
        <v>#VALUE!</v>
      </c>
    </row>
    <row r="4" spans="1:12" x14ac:dyDescent="0.25">
      <c r="A4">
        <f>A3+D4</f>
        <v>608</v>
      </c>
      <c r="B4" t="s">
        <v>21</v>
      </c>
      <c r="C4">
        <v>0</v>
      </c>
      <c r="D4">
        <v>288</v>
      </c>
      <c r="E4">
        <v>330731481.44147003</v>
      </c>
      <c r="F4">
        <v>28940760</v>
      </c>
      <c r="G4">
        <v>0</v>
      </c>
      <c r="I4" t="s">
        <v>6</v>
      </c>
      <c r="J4">
        <v>5078.15564679197</v>
      </c>
      <c r="K4">
        <v>108550.121</v>
      </c>
      <c r="L4">
        <f t="shared" si="0"/>
        <v>2539.07782339599</v>
      </c>
    </row>
    <row r="5" spans="1:12" x14ac:dyDescent="0.25">
      <c r="A5">
        <f>A4+D5</f>
        <v>896</v>
      </c>
      <c r="B5" t="s">
        <v>22</v>
      </c>
      <c r="C5">
        <v>0</v>
      </c>
      <c r="D5">
        <v>288</v>
      </c>
      <c r="E5">
        <v>331096424.268619</v>
      </c>
      <c r="F5">
        <v>28940760</v>
      </c>
      <c r="G5">
        <v>0</v>
      </c>
      <c r="I5" t="s">
        <v>7</v>
      </c>
      <c r="J5">
        <v>13964.928028677899</v>
      </c>
      <c r="K5">
        <v>81135.297999999995</v>
      </c>
      <c r="L5">
        <f t="shared" si="0"/>
        <v>8886.7723818859304</v>
      </c>
    </row>
    <row r="6" spans="1:12" x14ac:dyDescent="0.25">
      <c r="A6">
        <f t="shared" ref="A6:A51" si="1">A5+D6</f>
        <v>1184</v>
      </c>
      <c r="B6" t="s">
        <v>23</v>
      </c>
      <c r="C6">
        <v>0</v>
      </c>
      <c r="D6">
        <v>288</v>
      </c>
      <c r="E6">
        <v>331459109.73616397</v>
      </c>
      <c r="F6">
        <v>28940760</v>
      </c>
      <c r="G6">
        <v>0</v>
      </c>
      <c r="I6" t="s">
        <v>8</v>
      </c>
      <c r="J6">
        <v>15234.4669403759</v>
      </c>
      <c r="K6">
        <v>54567.707000000002</v>
      </c>
      <c r="L6">
        <f t="shared" si="0"/>
        <v>1269.5389116980004</v>
      </c>
    </row>
    <row r="7" spans="1:12" x14ac:dyDescent="0.25">
      <c r="A7">
        <f t="shared" si="1"/>
        <v>1472</v>
      </c>
      <c r="B7" t="s">
        <v>24</v>
      </c>
      <c r="C7">
        <v>0</v>
      </c>
      <c r="D7">
        <v>288</v>
      </c>
      <c r="E7">
        <v>331908228.22394198</v>
      </c>
      <c r="F7">
        <v>28940760</v>
      </c>
      <c r="G7">
        <v>0</v>
      </c>
      <c r="I7" t="s">
        <v>9</v>
      </c>
      <c r="J7">
        <v>20312.6225871678</v>
      </c>
      <c r="K7">
        <v>41817.777000000002</v>
      </c>
      <c r="L7">
        <f t="shared" si="0"/>
        <v>5078.1556467918999</v>
      </c>
    </row>
    <row r="8" spans="1:12" x14ac:dyDescent="0.25">
      <c r="A8">
        <f t="shared" si="1"/>
        <v>1760</v>
      </c>
      <c r="B8" t="s">
        <v>25</v>
      </c>
      <c r="C8">
        <v>0</v>
      </c>
      <c r="D8">
        <v>288</v>
      </c>
      <c r="E8">
        <v>332350323.22038901</v>
      </c>
      <c r="F8">
        <v>28940760</v>
      </c>
      <c r="G8">
        <v>0</v>
      </c>
      <c r="I8" t="s">
        <v>147</v>
      </c>
      <c r="J8">
        <v>21264.776770941298</v>
      </c>
      <c r="K8">
        <v>38886.199999999997</v>
      </c>
      <c r="L8">
        <f>J8-J7</f>
        <v>952.15418377349852</v>
      </c>
    </row>
    <row r="9" spans="1:12" x14ac:dyDescent="0.25">
      <c r="A9">
        <f t="shared" si="1"/>
        <v>1770</v>
      </c>
      <c r="B9" t="s">
        <v>73</v>
      </c>
      <c r="C9">
        <v>0</v>
      </c>
      <c r="D9">
        <v>10</v>
      </c>
      <c r="E9">
        <v>29913753.1280501</v>
      </c>
      <c r="F9">
        <v>7400000</v>
      </c>
      <c r="G9">
        <v>0</v>
      </c>
      <c r="I9" t="s">
        <v>750</v>
      </c>
    </row>
    <row r="10" spans="1:12" x14ac:dyDescent="0.25">
      <c r="A10">
        <f t="shared" si="1"/>
        <v>1780</v>
      </c>
      <c r="B10" t="s">
        <v>26</v>
      </c>
      <c r="C10">
        <v>0</v>
      </c>
      <c r="D10">
        <v>10</v>
      </c>
      <c r="E10">
        <v>29920272.8534403</v>
      </c>
      <c r="F10">
        <v>7400000</v>
      </c>
      <c r="G10">
        <v>0</v>
      </c>
      <c r="I10" t="s">
        <v>751</v>
      </c>
    </row>
    <row r="11" spans="1:12" x14ac:dyDescent="0.25">
      <c r="A11">
        <f t="shared" si="1"/>
        <v>1830</v>
      </c>
      <c r="B11" t="s">
        <v>27</v>
      </c>
      <c r="C11">
        <v>0</v>
      </c>
      <c r="D11">
        <v>50</v>
      </c>
      <c r="E11">
        <v>149618141.059504</v>
      </c>
      <c r="F11">
        <v>37000000</v>
      </c>
      <c r="G11">
        <v>0</v>
      </c>
    </row>
    <row r="12" spans="1:12" x14ac:dyDescent="0.25">
      <c r="A12">
        <f t="shared" si="1"/>
        <v>1880</v>
      </c>
      <c r="B12" t="s">
        <v>28</v>
      </c>
      <c r="C12">
        <v>0</v>
      </c>
      <c r="D12">
        <v>50</v>
      </c>
      <c r="E12">
        <v>149636784.70119199</v>
      </c>
      <c r="F12">
        <v>37000000</v>
      </c>
      <c r="G12">
        <v>0</v>
      </c>
    </row>
    <row r="13" spans="1:12" x14ac:dyDescent="0.25">
      <c r="A13">
        <f t="shared" si="1"/>
        <v>1930</v>
      </c>
      <c r="B13" t="s">
        <v>29</v>
      </c>
      <c r="C13">
        <v>0</v>
      </c>
      <c r="D13">
        <v>50</v>
      </c>
      <c r="E13">
        <v>149656240.07820201</v>
      </c>
      <c r="F13">
        <v>37000000</v>
      </c>
      <c r="G13">
        <v>0</v>
      </c>
    </row>
    <row r="14" spans="1:12" x14ac:dyDescent="0.25">
      <c r="A14">
        <f t="shared" si="1"/>
        <v>1980</v>
      </c>
      <c r="B14" t="s">
        <v>30</v>
      </c>
      <c r="C14">
        <v>0</v>
      </c>
      <c r="D14">
        <v>50</v>
      </c>
      <c r="E14">
        <v>149676348.361375</v>
      </c>
      <c r="F14">
        <v>37000000</v>
      </c>
      <c r="G14">
        <v>0</v>
      </c>
    </row>
    <row r="15" spans="1:12" x14ac:dyDescent="0.25">
      <c r="A15">
        <f t="shared" si="1"/>
        <v>2030</v>
      </c>
      <c r="B15" t="s">
        <v>31</v>
      </c>
      <c r="C15">
        <v>0</v>
      </c>
      <c r="D15">
        <v>50</v>
      </c>
      <c r="E15">
        <v>149696443.96730801</v>
      </c>
      <c r="F15">
        <v>37000000</v>
      </c>
      <c r="G15">
        <v>0</v>
      </c>
    </row>
    <row r="16" spans="1:12" x14ac:dyDescent="0.25">
      <c r="A16">
        <f t="shared" si="1"/>
        <v>2080</v>
      </c>
      <c r="B16" t="s">
        <v>32</v>
      </c>
      <c r="C16">
        <v>0</v>
      </c>
      <c r="D16">
        <v>50</v>
      </c>
      <c r="E16">
        <v>149716449.35516599</v>
      </c>
      <c r="F16">
        <v>37000000</v>
      </c>
      <c r="G16">
        <v>0</v>
      </c>
    </row>
    <row r="17" spans="1:7" x14ac:dyDescent="0.25">
      <c r="A17">
        <f t="shared" si="1"/>
        <v>2130</v>
      </c>
      <c r="B17" t="s">
        <v>33</v>
      </c>
      <c r="C17">
        <v>0</v>
      </c>
      <c r="D17">
        <v>50</v>
      </c>
      <c r="E17">
        <v>149736355.213732</v>
      </c>
      <c r="F17">
        <v>37000000</v>
      </c>
      <c r="G17">
        <v>0</v>
      </c>
    </row>
    <row r="18" spans="1:7" x14ac:dyDescent="0.25">
      <c r="A18">
        <f t="shared" si="1"/>
        <v>2180</v>
      </c>
      <c r="B18" t="s">
        <v>34</v>
      </c>
      <c r="C18">
        <v>0</v>
      </c>
      <c r="D18">
        <v>50</v>
      </c>
      <c r="E18">
        <v>149756162.038176</v>
      </c>
      <c r="F18">
        <v>37000000</v>
      </c>
      <c r="G18">
        <v>0</v>
      </c>
    </row>
    <row r="19" spans="1:7" x14ac:dyDescent="0.25">
      <c r="A19">
        <f t="shared" si="1"/>
        <v>2230</v>
      </c>
      <c r="B19" t="s">
        <v>35</v>
      </c>
      <c r="C19">
        <v>0</v>
      </c>
      <c r="D19">
        <v>50</v>
      </c>
      <c r="E19">
        <v>149775870.32120401</v>
      </c>
      <c r="F19">
        <v>37000000</v>
      </c>
      <c r="G19">
        <v>0</v>
      </c>
    </row>
    <row r="20" spans="1:7" x14ac:dyDescent="0.25">
      <c r="A20">
        <f t="shared" si="1"/>
        <v>2270</v>
      </c>
      <c r="B20" t="s">
        <v>36</v>
      </c>
      <c r="C20">
        <v>0</v>
      </c>
      <c r="D20">
        <v>40</v>
      </c>
      <c r="E20">
        <v>119836384.442458</v>
      </c>
      <c r="F20">
        <v>29600000</v>
      </c>
      <c r="G20">
        <v>0</v>
      </c>
    </row>
    <row r="21" spans="1:7" x14ac:dyDescent="0.25">
      <c r="A21">
        <f t="shared" si="1"/>
        <v>2310</v>
      </c>
      <c r="B21" t="s">
        <v>37</v>
      </c>
      <c r="C21">
        <v>0</v>
      </c>
      <c r="D21">
        <v>40</v>
      </c>
      <c r="E21">
        <v>119851994.57728</v>
      </c>
      <c r="F21">
        <v>29600000</v>
      </c>
      <c r="G21">
        <v>0</v>
      </c>
    </row>
    <row r="22" spans="1:7" x14ac:dyDescent="0.25">
      <c r="A22">
        <f t="shared" si="1"/>
        <v>2350</v>
      </c>
      <c r="B22" t="s">
        <v>38</v>
      </c>
      <c r="C22">
        <v>0</v>
      </c>
      <c r="D22">
        <v>40</v>
      </c>
      <c r="E22">
        <v>119867527.049738</v>
      </c>
      <c r="F22">
        <v>29600000</v>
      </c>
      <c r="G22">
        <v>0</v>
      </c>
    </row>
    <row r="23" spans="1:7" x14ac:dyDescent="0.25">
      <c r="A23">
        <f t="shared" si="1"/>
        <v>2390</v>
      </c>
      <c r="B23" t="s">
        <v>39</v>
      </c>
      <c r="C23">
        <v>0</v>
      </c>
      <c r="D23">
        <v>40</v>
      </c>
      <c r="E23">
        <v>119882982.246215</v>
      </c>
      <c r="F23">
        <v>29600000</v>
      </c>
      <c r="G23">
        <v>0</v>
      </c>
    </row>
    <row r="24" spans="1:7" x14ac:dyDescent="0.25">
      <c r="A24">
        <f t="shared" si="1"/>
        <v>2430</v>
      </c>
      <c r="B24" t="s">
        <v>40</v>
      </c>
      <c r="C24">
        <v>0</v>
      </c>
      <c r="D24">
        <v>40</v>
      </c>
      <c r="E24">
        <v>119898360.551167</v>
      </c>
      <c r="F24">
        <v>29600000</v>
      </c>
      <c r="G24">
        <v>0</v>
      </c>
    </row>
    <row r="25" spans="1:7" x14ac:dyDescent="0.25">
      <c r="A25">
        <f t="shared" si="1"/>
        <v>2470</v>
      </c>
      <c r="B25" t="s">
        <v>41</v>
      </c>
      <c r="C25">
        <v>0</v>
      </c>
      <c r="D25">
        <v>40</v>
      </c>
      <c r="E25">
        <v>119913662.347139</v>
      </c>
      <c r="F25">
        <v>29600000</v>
      </c>
      <c r="G25">
        <v>0</v>
      </c>
    </row>
    <row r="26" spans="1:7" x14ac:dyDescent="0.25">
      <c r="A26">
        <f t="shared" si="1"/>
        <v>2510</v>
      </c>
      <c r="B26" t="s">
        <v>42</v>
      </c>
      <c r="C26">
        <v>0</v>
      </c>
      <c r="D26">
        <v>40</v>
      </c>
      <c r="E26">
        <v>119928888.014772</v>
      </c>
      <c r="F26">
        <v>29600000</v>
      </c>
      <c r="G26">
        <v>0</v>
      </c>
    </row>
    <row r="27" spans="1:7" x14ac:dyDescent="0.25">
      <c r="A27">
        <f t="shared" si="1"/>
        <v>2720</v>
      </c>
      <c r="B27" t="s">
        <v>43</v>
      </c>
      <c r="C27">
        <v>0</v>
      </c>
      <c r="D27">
        <v>210</v>
      </c>
      <c r="E27">
        <v>484449819.61693799</v>
      </c>
      <c r="F27">
        <v>99000000</v>
      </c>
      <c r="G27">
        <v>0</v>
      </c>
    </row>
    <row r="28" spans="1:7" x14ac:dyDescent="0.25">
      <c r="A28">
        <f t="shared" si="1"/>
        <v>2930</v>
      </c>
      <c r="B28" t="s">
        <v>44</v>
      </c>
      <c r="C28">
        <v>0</v>
      </c>
      <c r="D28">
        <v>210</v>
      </c>
      <c r="E28">
        <v>484521157.962367</v>
      </c>
      <c r="F28">
        <v>99000000</v>
      </c>
      <c r="G28">
        <v>0</v>
      </c>
    </row>
    <row r="29" spans="1:7" x14ac:dyDescent="0.25">
      <c r="A29">
        <f t="shared" si="1"/>
        <v>3140</v>
      </c>
      <c r="B29" t="s">
        <v>45</v>
      </c>
      <c r="C29">
        <v>0</v>
      </c>
      <c r="D29">
        <v>210</v>
      </c>
      <c r="E29">
        <v>484592823.98229003</v>
      </c>
      <c r="F29">
        <v>99000000</v>
      </c>
      <c r="G29">
        <v>0</v>
      </c>
    </row>
    <row r="30" spans="1:7" x14ac:dyDescent="0.25">
      <c r="A30">
        <f t="shared" si="1"/>
        <v>3350</v>
      </c>
      <c r="B30" t="s">
        <v>46</v>
      </c>
      <c r="C30">
        <v>0</v>
      </c>
      <c r="D30">
        <v>210</v>
      </c>
      <c r="E30">
        <v>484665056.18741101</v>
      </c>
      <c r="F30">
        <v>99000000</v>
      </c>
      <c r="G30">
        <v>0</v>
      </c>
    </row>
    <row r="31" spans="1:7" x14ac:dyDescent="0.25">
      <c r="A31">
        <f t="shared" si="1"/>
        <v>3560</v>
      </c>
      <c r="B31" t="s">
        <v>47</v>
      </c>
      <c r="C31">
        <v>0</v>
      </c>
      <c r="D31">
        <v>210</v>
      </c>
      <c r="E31">
        <v>484739574.45914602</v>
      </c>
      <c r="F31">
        <v>99000000</v>
      </c>
      <c r="G31">
        <v>0</v>
      </c>
    </row>
    <row r="32" spans="1:7" x14ac:dyDescent="0.25">
      <c r="A32">
        <f t="shared" si="1"/>
        <v>3770</v>
      </c>
      <c r="B32" t="s">
        <v>48</v>
      </c>
      <c r="C32">
        <v>0</v>
      </c>
      <c r="D32">
        <v>210</v>
      </c>
      <c r="E32">
        <v>484815026.344212</v>
      </c>
      <c r="F32">
        <v>99000000</v>
      </c>
      <c r="G32">
        <v>0</v>
      </c>
    </row>
    <row r="33" spans="1:7" x14ac:dyDescent="0.25">
      <c r="A33">
        <f t="shared" si="1"/>
        <v>3980</v>
      </c>
      <c r="B33" t="s">
        <v>49</v>
      </c>
      <c r="C33">
        <v>0</v>
      </c>
      <c r="D33">
        <v>210</v>
      </c>
      <c r="E33">
        <v>484963859.858877</v>
      </c>
      <c r="F33">
        <v>99000000</v>
      </c>
      <c r="G33">
        <v>0</v>
      </c>
    </row>
    <row r="34" spans="1:7" x14ac:dyDescent="0.25">
      <c r="A34">
        <f t="shared" si="1"/>
        <v>4190</v>
      </c>
      <c r="B34" t="s">
        <v>50</v>
      </c>
      <c r="C34">
        <v>0</v>
      </c>
      <c r="D34">
        <v>210</v>
      </c>
      <c r="E34">
        <v>485037170.523211</v>
      </c>
      <c r="F34">
        <v>99000000</v>
      </c>
      <c r="G34">
        <v>0</v>
      </c>
    </row>
    <row r="35" spans="1:7" x14ac:dyDescent="0.25">
      <c r="A35">
        <f t="shared" si="1"/>
        <v>4470</v>
      </c>
      <c r="B35" t="s">
        <v>51</v>
      </c>
      <c r="C35">
        <v>0</v>
      </c>
      <c r="D35">
        <v>280</v>
      </c>
      <c r="E35">
        <v>646813004.72369802</v>
      </c>
      <c r="F35">
        <v>132000000</v>
      </c>
      <c r="G35">
        <v>0</v>
      </c>
    </row>
    <row r="36" spans="1:7" x14ac:dyDescent="0.25">
      <c r="A36">
        <f t="shared" si="1"/>
        <v>4680</v>
      </c>
      <c r="B36" t="s">
        <v>52</v>
      </c>
      <c r="C36">
        <v>0</v>
      </c>
      <c r="D36">
        <v>210</v>
      </c>
      <c r="E36">
        <v>485181616.13980103</v>
      </c>
      <c r="F36">
        <v>99000000</v>
      </c>
      <c r="G36">
        <v>0</v>
      </c>
    </row>
    <row r="37" spans="1:7" x14ac:dyDescent="0.25">
      <c r="A37">
        <f t="shared" si="1"/>
        <v>4960</v>
      </c>
      <c r="B37" t="s">
        <v>53</v>
      </c>
      <c r="C37">
        <v>0</v>
      </c>
      <c r="D37">
        <v>280</v>
      </c>
      <c r="E37">
        <v>646956372.68958902</v>
      </c>
      <c r="F37">
        <v>132000000</v>
      </c>
      <c r="G37">
        <v>0</v>
      </c>
    </row>
    <row r="38" spans="1:7" x14ac:dyDescent="0.25">
      <c r="A38">
        <f t="shared" si="1"/>
        <v>5240</v>
      </c>
      <c r="B38" t="s">
        <v>54</v>
      </c>
      <c r="C38">
        <v>0</v>
      </c>
      <c r="D38">
        <v>280</v>
      </c>
      <c r="E38">
        <v>647003687.28646004</v>
      </c>
      <c r="F38">
        <v>132000000</v>
      </c>
      <c r="G38">
        <v>0</v>
      </c>
    </row>
    <row r="39" spans="1:7" x14ac:dyDescent="0.25">
      <c r="A39">
        <f t="shared" si="1"/>
        <v>7080</v>
      </c>
      <c r="B39" t="s">
        <v>75</v>
      </c>
      <c r="C39">
        <v>0</v>
      </c>
      <c r="D39">
        <v>1840</v>
      </c>
      <c r="E39">
        <v>37426601.255226299</v>
      </c>
      <c r="F39">
        <v>15785895.603436099</v>
      </c>
      <c r="G39">
        <v>0</v>
      </c>
    </row>
    <row r="40" spans="1:7" x14ac:dyDescent="0.25">
      <c r="A40">
        <f t="shared" si="1"/>
        <v>8920</v>
      </c>
      <c r="B40" t="s">
        <v>55</v>
      </c>
      <c r="C40">
        <v>0</v>
      </c>
      <c r="D40">
        <v>1840</v>
      </c>
      <c r="E40">
        <v>37433246.254510701</v>
      </c>
      <c r="F40">
        <v>15785895.603436099</v>
      </c>
      <c r="G40">
        <v>0</v>
      </c>
    </row>
    <row r="41" spans="1:7" x14ac:dyDescent="0.25">
      <c r="A41">
        <f t="shared" si="1"/>
        <v>10760</v>
      </c>
      <c r="B41" t="s">
        <v>56</v>
      </c>
      <c r="C41">
        <v>0</v>
      </c>
      <c r="D41">
        <v>1840</v>
      </c>
      <c r="E41">
        <v>37445237.093433499</v>
      </c>
      <c r="F41">
        <v>15785895.603436099</v>
      </c>
      <c r="G41">
        <v>0</v>
      </c>
    </row>
    <row r="42" spans="1:7" x14ac:dyDescent="0.25">
      <c r="A42">
        <f t="shared" si="1"/>
        <v>12600</v>
      </c>
      <c r="B42" t="s">
        <v>57</v>
      </c>
      <c r="C42">
        <v>0</v>
      </c>
      <c r="D42">
        <v>1840</v>
      </c>
      <c r="E42">
        <v>37476834.070741199</v>
      </c>
      <c r="F42">
        <v>15785895.603436099</v>
      </c>
      <c r="G42">
        <v>0</v>
      </c>
    </row>
    <row r="43" spans="1:7" x14ac:dyDescent="0.25">
      <c r="A43">
        <f t="shared" si="1"/>
        <v>14440</v>
      </c>
      <c r="B43" t="s">
        <v>58</v>
      </c>
      <c r="C43">
        <v>0</v>
      </c>
      <c r="D43">
        <v>1840</v>
      </c>
      <c r="E43">
        <v>37522054.444442101</v>
      </c>
      <c r="F43">
        <v>15785895.603436099</v>
      </c>
      <c r="G43">
        <v>0</v>
      </c>
    </row>
    <row r="44" spans="1:7" x14ac:dyDescent="0.25">
      <c r="A44">
        <f t="shared" si="1"/>
        <v>16280</v>
      </c>
      <c r="B44" t="s">
        <v>59</v>
      </c>
      <c r="C44">
        <v>0</v>
      </c>
      <c r="D44">
        <v>1840</v>
      </c>
      <c r="E44">
        <v>37585978.914047003</v>
      </c>
      <c r="F44">
        <v>15785895.603436099</v>
      </c>
      <c r="G44">
        <v>0</v>
      </c>
    </row>
    <row r="45" spans="1:7" x14ac:dyDescent="0.25">
      <c r="A45">
        <f t="shared" si="1"/>
        <v>18120</v>
      </c>
      <c r="B45" t="s">
        <v>60</v>
      </c>
      <c r="C45">
        <v>0</v>
      </c>
      <c r="D45">
        <v>1840</v>
      </c>
      <c r="E45">
        <v>37642230.202323802</v>
      </c>
      <c r="F45">
        <v>15785895.603436099</v>
      </c>
      <c r="G45">
        <v>0</v>
      </c>
    </row>
    <row r="46" spans="1:7" x14ac:dyDescent="0.25">
      <c r="A46">
        <f t="shared" si="1"/>
        <v>19960</v>
      </c>
      <c r="B46" t="s">
        <v>61</v>
      </c>
      <c r="C46">
        <v>0</v>
      </c>
      <c r="D46">
        <v>1840</v>
      </c>
      <c r="E46">
        <v>37715028.865402602</v>
      </c>
      <c r="F46">
        <v>15785895.603436099</v>
      </c>
      <c r="G46">
        <v>0</v>
      </c>
    </row>
    <row r="47" spans="1:7" x14ac:dyDescent="0.25">
      <c r="A47">
        <f t="shared" si="1"/>
        <v>21800</v>
      </c>
      <c r="B47" t="s">
        <v>62</v>
      </c>
      <c r="C47">
        <v>0</v>
      </c>
      <c r="D47">
        <v>1840</v>
      </c>
      <c r="E47">
        <v>37762212.3244638</v>
      </c>
      <c r="F47">
        <v>15785895.603436099</v>
      </c>
      <c r="G47">
        <v>0</v>
      </c>
    </row>
    <row r="48" spans="1:7" x14ac:dyDescent="0.25">
      <c r="A48">
        <f t="shared" si="1"/>
        <v>22040</v>
      </c>
      <c r="B48" t="s">
        <v>63</v>
      </c>
      <c r="C48">
        <v>0</v>
      </c>
      <c r="D48">
        <v>240</v>
      </c>
      <c r="E48">
        <v>24478446.304731298</v>
      </c>
      <c r="F48">
        <v>855000</v>
      </c>
      <c r="G48">
        <v>0</v>
      </c>
    </row>
    <row r="49" spans="1:7" x14ac:dyDescent="0.25">
      <c r="A49">
        <f t="shared" si="1"/>
        <v>22360</v>
      </c>
      <c r="B49" t="s">
        <v>64</v>
      </c>
      <c r="C49">
        <v>0</v>
      </c>
      <c r="D49">
        <v>320</v>
      </c>
      <c r="E49">
        <v>32637928.406308401</v>
      </c>
      <c r="F49">
        <v>1140000</v>
      </c>
      <c r="G49">
        <v>0</v>
      </c>
    </row>
    <row r="50" spans="1:7" x14ac:dyDescent="0.25">
      <c r="A50">
        <f t="shared" si="1"/>
        <v>22680</v>
      </c>
      <c r="B50" t="s">
        <v>65</v>
      </c>
      <c r="C50">
        <v>0</v>
      </c>
      <c r="D50">
        <v>320</v>
      </c>
      <c r="E50">
        <v>132320086.61076801</v>
      </c>
      <c r="F50">
        <v>44466520</v>
      </c>
      <c r="G50">
        <v>0</v>
      </c>
    </row>
    <row r="51" spans="1:7" x14ac:dyDescent="0.25">
      <c r="A51">
        <f t="shared" si="1"/>
        <v>23600</v>
      </c>
      <c r="B51" t="s">
        <v>752</v>
      </c>
      <c r="C51">
        <v>16333.247645944801</v>
      </c>
      <c r="D51">
        <v>920</v>
      </c>
      <c r="E51">
        <v>19054697.5283373</v>
      </c>
      <c r="F51">
        <v>7892947.8017180804</v>
      </c>
      <c r="G51">
        <v>26188337.560888398</v>
      </c>
    </row>
  </sheetData>
  <autoFilter ref="B2:G2" xr:uid="{C0537E15-124B-44B3-B01A-F5139C647DAF}">
    <sortState xmlns:xlrd2="http://schemas.microsoft.com/office/spreadsheetml/2017/richdata2" ref="B3:G51">
      <sortCondition ref="C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Sheet1 (2)</vt:lpstr>
      <vt:lpstr>Sheet1</vt:lpstr>
      <vt:lpstr>demandcurves</vt:lpstr>
      <vt:lpstr>Sheet3</vt:lpstr>
      <vt:lpstr>Sheet4</vt:lpstr>
      <vt:lpstr>CS_noendinvet</vt:lpstr>
      <vt:lpstr>Sheet6</vt:lpstr>
      <vt:lpstr>withlessDSRtechnologyname;price</vt:lpstr>
      <vt:lpstr>Sheet2</vt:lpstr>
      <vt:lpstr>Sheet5</vt:lpstr>
      <vt:lpstr>Sheet7</vt:lpstr>
      <vt:lpstr>Sheet8</vt:lpstr>
      <vt:lpstr>CS_lowWTP</vt:lpstr>
      <vt:lpstr>CS_linear</vt:lpstr>
      <vt:lpstr>Sheet9</vt:lpstr>
      <vt:lpstr>CSfix_changeondemand</vt:lpstr>
      <vt:lpstr>CSfix</vt:lpstr>
      <vt:lpstr>nocandidates_newclearing</vt:lpstr>
      <vt:lpstr>withcandidates</vt:lpstr>
      <vt:lpstr>Sheet11</vt:lpstr>
      <vt:lpstr>lineareizdwithcandidates</vt:lpstr>
      <vt:lpstr>wrong</vt:lpstr>
      <vt:lpstr>Sheet12</vt:lpstr>
      <vt:lpstr>Sheet13</vt:lpstr>
      <vt:lpstr>nc_changevol</vt:lpstr>
      <vt:lpstr>newclearing_fixvolandprice</vt:lpstr>
      <vt:lpstr>fix price</vt:lpstr>
      <vt:lpstr>CM</vt:lpstr>
      <vt:lpstr>CSnoinertia</vt:lpstr>
      <vt:lpstr>CS</vt:lpstr>
      <vt:lpstr>CM_ungrouped</vt:lpstr>
      <vt:lpstr>Cmungroup-distributed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2015-06-05T18:17:20Z</dcterms:created>
  <dcterms:modified xsi:type="dcterms:W3CDTF">2024-06-04T13:15:25Z</dcterms:modified>
</cp:coreProperties>
</file>