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A427204-E6B7-4629-A9BF-03D3CFB6CB1D}" xr6:coauthVersionLast="47" xr6:coauthVersionMax="47" xr10:uidLastSave="{00000000-0000-0000-0000-000000000000}"/>
  <bookViews>
    <workbookView xWindow="-21810" yWindow="17250" windowWidth="29040" windowHeight="17640" tabRatio="785" activeTab="3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fixedCosts!$A$1:$B$1</definedName>
    <definedName name="_xlnm._FilterDatabase" localSheetId="3" hidden="1">investmentCosts!$A$1:$B$1</definedName>
    <definedName name="_xlnm._FilterDatabase" localSheetId="6" hidden="1">lifetime_technical!$A$1:$D$1</definedName>
    <definedName name="_xlnm._FilterDatabase" localSheetId="7" hidden="1">techspecs!$A$1:$I$1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C23" i="2"/>
  <c r="B23" i="3" l="1"/>
  <c r="B11" i="3" l="1"/>
  <c r="H6" i="3"/>
  <c r="B6" i="3"/>
  <c r="H10" i="3"/>
  <c r="B10" i="3"/>
  <c r="H13" i="3"/>
  <c r="H16" i="3"/>
  <c r="B16" i="3"/>
  <c r="I22" i="2" l="1"/>
  <c r="H3" i="2" l="1"/>
  <c r="H9" i="2"/>
  <c r="B16" i="2"/>
  <c r="I16" i="2"/>
  <c r="B10" i="2"/>
  <c r="B6" i="2"/>
  <c r="I10" i="2"/>
  <c r="I6" i="2"/>
  <c r="I13" i="2" l="1"/>
  <c r="I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<sst xmlns="http://schemas.openxmlformats.org/spreadsheetml/2006/main" count="190" uniqueCount="95">
  <si>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</si>
  <si>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</si>
  <si>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</si>
  <si>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</si>
  <si>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</si>
  <si>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</si>
  <si>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</si>
  <si>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</si>
  <si>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</si>
  <si>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</si>
  <si>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</si>
  <si>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</si>
  <si>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</si>
  <si>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</si>
  <si>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</si>
  <si>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</si>
  <si>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</si>
  <si>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</si>
  <si>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</si>
  <si>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</si>
  <si>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</si>
  <si>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</si>
  <si>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</si>
  <si>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</si>
  <si>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</si>
  <si>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</si>
  <si>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</si>
  <si>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</si>
  <si>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</si>
  <si>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</si>
  <si>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</si>
  <si>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</si>
  <si>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</si>
  <si>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</si>
  <si>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</si>
  <si>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</si>
  <si>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</si>
  <si>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</si>
  <si>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</si>
  <si>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</si>
  <si>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</si>
  <si>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</si>
  <si>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</si>
  <si>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</si>
  <si>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</si>
  <si>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</si>
  <si>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</si>
  <si>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</si>
  <si>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</si>
  <si>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</si>
  <si>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</si>
  <si>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</si>
  <si>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</si>
  <si>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</si>
  <si>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</si>
  <si>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</si>
  <si>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</si>
  <si>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</si>
  <si>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</si>
  <si>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</si>
  <si>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</si>
  <si>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</si>
  <si>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</si>
  <si>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</si>
  <si>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</si>
  <si>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</si>
  <si>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</si>
  <si>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</si>
  <si>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</si>
  <si>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</si>
  <si>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</si>
  <si>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</si>
  <si>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</si>
  <si>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</si>
  <si>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</si>
  <si>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</si>
  <si>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</si>
  <si>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</si>
  <si>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</si>
  <si>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</si>
  <si>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</si>
  <si>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</si>
  <si>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</si>
  <si>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</si>
  <si>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</si>
  <si>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</si>
  <si>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</si>
  <si>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</si>
  <si>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</si>
  <si>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talking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</si>
  <si>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</si>
  <si>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</si>
  <si>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</si>
  <si>
    <t>&lt;4E-P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</si>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</sst>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9" formatCode="&quot;€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2" fontId="10" fillId="6" borderId="0" xfId="5" applyNumberFormat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2" fillId="0" borderId="0" xfId="1" applyNumberFormat="1"/>
    <xf numFmtId="164" fontId="10" fillId="6" borderId="1" xfId="5" applyNumberFormat="1" applyBorder="1"/>
    <xf numFmtId="1" fontId="1" fillId="0" borderId="1" xfId="1" applyNumberFormat="1" applyFont="1" applyBorder="1"/>
    <xf numFmtId="1" fontId="13" fillId="0" borderId="0" xfId="0" applyNumberFormat="1" applyFont="1" applyAlignment="1">
      <alignment horizontal="left"/>
    </xf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  <xf numFmtId="0" fontId="15" fillId="0" borderId="1" xfId="1" applyFont="1" applyBorder="1"/>
    <xf numFmtId="169" fontId="0" fillId="0" borderId="1" xfId="2" applyNumberFormat="1" applyFont="1" applyBorder="1"/>
    <xf numFmtId="169" fontId="10" fillId="6" borderId="1" xfId="5" applyNumberFormat="1" applyBorder="1" applyAlignment="1">
      <alignment horizontal="right"/>
    </xf>
    <xf numFmtId="169" fontId="10" fillId="6" borderId="1" xfId="5" applyNumberFormat="1" applyBorder="1"/>
    <xf numFmtId="169" fontId="2" fillId="0" borderId="1" xfId="1" applyNumberFormat="1" applyBorder="1"/>
    <xf numFmtId="169" fontId="3" fillId="2" borderId="0" xfId="3" applyNumberFormat="1"/>
    <xf numFmtId="169" fontId="0" fillId="0" borderId="0" xfId="2" applyNumberFormat="1" applyFont="1"/>
    <xf numFmtId="169" fontId="0" fillId="0" borderId="0" xfId="0" applyNumberFormat="1"/>
    <xf numFmtId="169" fontId="2" fillId="0" borderId="0" xfId="1" applyNumberFormat="1"/>
    <xf numFmtId="0" fontId="2" fillId="8" borderId="0" xfId="1" applyFill="1"/>
    <xf numFmtId="169" fontId="1" fillId="0" borderId="1" xfId="1" applyNumberFormat="1" applyFont="1" applyBorder="1"/>
    <xf numFmtId="169" fontId="0" fillId="0" borderId="1" xfId="0" applyNumberFormat="1" applyBorder="1"/>
    <xf numFmtId="169" fontId="10" fillId="6" borderId="0" xfId="5" applyNumberFormat="1"/>
    <xf numFmtId="169" fontId="0" fillId="0" borderId="1" xfId="6" applyNumberFormat="1" applyFont="1" applyBorder="1"/>
    <xf numFmtId="169" fontId="0" fillId="8" borderId="0" xfId="2" applyNumberFormat="1" applyFont="1" applyFill="1"/>
    <xf numFmtId="164" fontId="0" fillId="0" borderId="4" xfId="2" applyNumberFormat="1" applyFont="1" applyFill="1" applyBorder="1"/>
    <xf numFmtId="0" fontId="0" fillId="8" borderId="0" xfId="0" applyFill="1"/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K23" sqref="K23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opLeftCell="A10" workbookViewId="0">
      <selection activeCell="N21" sqref="N21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1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E33" sqref="E33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A7" s="10" t="s">
        <v>0</v>
      </c>
      <c r="B7" s="9">
        <v>2700</v>
      </c>
      <c r="C7" s="13"/>
      <c r="D7" s="39" t="s">
        <v>71</v>
      </c>
      <c r="F7" s="15">
        <v>26964</v>
      </c>
      <c r="G7" t="s">
        <v>36</v>
      </c>
      <c r="H7" s="14" t="s">
        <v>35</v>
      </c>
    </row>
    <row r="8" spans="1:9" ht="14.45" customHeight="1" x14ac:dyDescent="0.25">
      <c r="A8" s="10"/>
      <c r="B8" s="9"/>
      <c r="C8" s="13"/>
    </row>
    <row r="9" spans="1:9" ht="14.45" customHeight="1" x14ac:dyDescent="0.25">
      <c r="A9" s="10"/>
      <c r="B9" s="9"/>
      <c r="D9" s="41" t="s">
        <v>76</v>
      </c>
    </row>
    <row r="10" spans="1:9" ht="14.45" customHeight="1" x14ac:dyDescent="0.25">
      <c r="A10" s="10"/>
      <c r="B10" s="9"/>
      <c r="C10" s="13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I29"/>
  <sheetViews>
    <sheetView tabSelected="1" zoomScaleNormal="100" workbookViewId="0">
      <selection activeCell="B37" sqref="B37"/>
    </sheetView>
  </sheetViews>
  <sheetFormatPr defaultRowHeight="15" x14ac:dyDescent="0.25"/>
  <cols>
    <col min="1" max="1" width="31.140625" style="1" customWidth="1"/>
    <col min="2" max="2" width="20.85546875" style="61" customWidth="1"/>
    <col min="3" max="7" width="9.140625" style="1"/>
    <col min="8" max="9" width="13.28515625" style="1" bestFit="1" customWidth="1"/>
    <col min="10" max="16384" width="9.140625" style="1"/>
  </cols>
  <sheetData>
    <row r="1" spans="1:9" x14ac:dyDescent="0.25">
      <c r="A1" s="26" t="s">
        <v>28</v>
      </c>
      <c r="B1" s="56">
        <v>2050</v>
      </c>
      <c r="H1" s="42">
        <v>2020</v>
      </c>
      <c r="I1" s="42">
        <v>2030</v>
      </c>
    </row>
    <row r="2" spans="1:9" x14ac:dyDescent="0.25">
      <c r="A2" s="40" t="s">
        <v>9</v>
      </c>
      <c r="B2" s="57">
        <v>2400000</v>
      </c>
      <c r="C2" s="43"/>
      <c r="H2" s="65"/>
      <c r="I2" s="57">
        <v>3030612</v>
      </c>
    </row>
    <row r="3" spans="1:9" x14ac:dyDescent="0.25">
      <c r="A3" s="40" t="s">
        <v>77</v>
      </c>
      <c r="B3" s="58">
        <v>850698.174</v>
      </c>
      <c r="C3" s="43"/>
      <c r="H3" s="65">
        <f xml:space="preserve"> 0.935767992*1000000</f>
        <v>935767.99200000009</v>
      </c>
      <c r="I3" s="58">
        <v>882599.35600000003</v>
      </c>
    </row>
    <row r="4" spans="1:9" x14ac:dyDescent="0.25">
      <c r="A4" s="40" t="s">
        <v>75</v>
      </c>
      <c r="B4" s="59"/>
      <c r="C4" s="43"/>
      <c r="H4" s="65">
        <v>1390000</v>
      </c>
      <c r="I4" s="66">
        <v>1280000</v>
      </c>
    </row>
    <row r="5" spans="1:9" x14ac:dyDescent="0.25">
      <c r="A5" s="40" t="s">
        <v>65</v>
      </c>
      <c r="B5" s="59"/>
      <c r="C5" s="43"/>
      <c r="H5" s="65"/>
      <c r="I5" s="58">
        <v>3845510</v>
      </c>
    </row>
    <row r="6" spans="1:9" x14ac:dyDescent="0.25">
      <c r="A6" s="40" t="s">
        <v>68</v>
      </c>
      <c r="B6" s="58">
        <f>ROUND(2685000*1.002*1.016*1.018*1.014*1.007,0)</f>
        <v>2841325</v>
      </c>
      <c r="C6" s="43"/>
      <c r="H6" s="65"/>
      <c r="I6" s="58">
        <f>ROUND(2690000*1.002*1.016*1.018*1.014*1.007,0)</f>
        <v>2846616</v>
      </c>
    </row>
    <row r="7" spans="1:9" x14ac:dyDescent="0.25">
      <c r="A7" s="40" t="s">
        <v>7</v>
      </c>
      <c r="B7" s="56">
        <v>730000</v>
      </c>
      <c r="C7" s="43"/>
      <c r="H7" s="65"/>
      <c r="I7" s="56"/>
    </row>
    <row r="8" spans="1:9" x14ac:dyDescent="0.25">
      <c r="A8" s="40" t="s">
        <v>86</v>
      </c>
      <c r="B8" s="58">
        <v>435982.81438000005</v>
      </c>
      <c r="C8" s="43"/>
      <c r="H8" s="58">
        <v>478517.72310000006</v>
      </c>
      <c r="I8" s="58">
        <v>467883.99592000007</v>
      </c>
    </row>
    <row r="9" spans="1:9" x14ac:dyDescent="0.25">
      <c r="A9" s="40" t="s">
        <v>92</v>
      </c>
      <c r="B9" s="58">
        <v>850698.174</v>
      </c>
      <c r="C9" s="43"/>
      <c r="D9" s="1" t="s">
        <v>73</v>
      </c>
      <c r="H9" s="58">
        <f xml:space="preserve"> 0.935767992*1000000</f>
        <v>935767.99200000009</v>
      </c>
      <c r="I9" s="58">
        <v>882599.35600000003</v>
      </c>
    </row>
    <row r="10" spans="1:9" x14ac:dyDescent="0.25">
      <c r="A10" s="40" t="s">
        <v>69</v>
      </c>
      <c r="B10" s="58">
        <f>ROUND(2970000*1.002*1.016*1.018*1.014*1.007,0)</f>
        <v>3142918</v>
      </c>
      <c r="C10" s="43"/>
      <c r="H10" s="65"/>
      <c r="I10" s="58">
        <f>ROUND(2990000*1.002*1.016*1.018*1.014*1.007,0)</f>
        <v>3164083</v>
      </c>
    </row>
    <row r="11" spans="1:9" x14ac:dyDescent="0.25">
      <c r="A11" s="40" t="s">
        <v>66</v>
      </c>
      <c r="B11" s="59"/>
      <c r="C11" s="43"/>
      <c r="H11" s="65"/>
      <c r="I11" s="58">
        <v>3845510</v>
      </c>
    </row>
    <row r="12" spans="1:9" x14ac:dyDescent="0.25">
      <c r="A12" s="40" t="s">
        <v>6</v>
      </c>
      <c r="B12" s="58">
        <v>220000</v>
      </c>
      <c r="C12" s="43"/>
      <c r="H12" s="67">
        <v>734000</v>
      </c>
      <c r="I12" s="67">
        <v>490000</v>
      </c>
    </row>
    <row r="13" spans="1:9" x14ac:dyDescent="0.25">
      <c r="A13" s="40" t="s">
        <v>5</v>
      </c>
      <c r="B13" s="58">
        <v>7940450</v>
      </c>
      <c r="C13" s="43"/>
      <c r="H13" s="65"/>
      <c r="I13" s="58">
        <f>B13</f>
        <v>7940450</v>
      </c>
    </row>
    <row r="14" spans="1:9" x14ac:dyDescent="0.25">
      <c r="A14" s="1" t="s">
        <v>94</v>
      </c>
      <c r="B14" s="69">
        <v>882599.35600000003</v>
      </c>
      <c r="C14" s="43"/>
      <c r="H14" s="65"/>
      <c r="I14" s="69">
        <v>882599.35600000003</v>
      </c>
    </row>
    <row r="15" spans="1:9" x14ac:dyDescent="0.25">
      <c r="A15" s="40" t="s">
        <v>16</v>
      </c>
      <c r="B15" s="56"/>
      <c r="C15" s="43"/>
      <c r="H15" s="65"/>
      <c r="I15" s="58">
        <v>343000</v>
      </c>
    </row>
    <row r="16" spans="1:9" x14ac:dyDescent="0.25">
      <c r="A16" s="40" t="s">
        <v>70</v>
      </c>
      <c r="B16" s="57">
        <f>ROUND(2685000*1.002*1.016*1.018*1.014*1.007,0)+600000</f>
        <v>3441325</v>
      </c>
      <c r="C16" s="43"/>
      <c r="H16" s="65"/>
      <c r="I16" s="57">
        <f>ROUND(2690000*1.002*1.016*1.018*1.014*1.007,0)+600000</f>
        <v>3446616</v>
      </c>
    </row>
    <row r="17" spans="1:9" x14ac:dyDescent="0.25">
      <c r="A17" s="40" t="s">
        <v>4</v>
      </c>
      <c r="B17" s="58">
        <v>290000</v>
      </c>
      <c r="C17" s="43"/>
      <c r="H17" s="65"/>
      <c r="I17" s="58">
        <f>ROUND(580000*0.95/1.092/1.029,0)</f>
        <v>490358</v>
      </c>
    </row>
    <row r="18" spans="1:9" x14ac:dyDescent="0.25">
      <c r="A18" s="40" t="s">
        <v>3</v>
      </c>
      <c r="B18" s="58">
        <v>640000</v>
      </c>
      <c r="C18" s="43"/>
      <c r="H18" s="65"/>
      <c r="I18" s="58">
        <v>840000</v>
      </c>
    </row>
    <row r="19" spans="1:9" x14ac:dyDescent="0.25">
      <c r="A19" s="40" t="s">
        <v>2</v>
      </c>
      <c r="B19" s="58">
        <v>1640000</v>
      </c>
      <c r="C19" s="43"/>
      <c r="H19" s="62">
        <v>2120000</v>
      </c>
      <c r="I19" s="58">
        <v>1800000</v>
      </c>
    </row>
    <row r="20" spans="1:9" x14ac:dyDescent="0.25">
      <c r="A20" s="40" t="s">
        <v>1</v>
      </c>
      <c r="B20" s="60">
        <v>1090288.1746699999</v>
      </c>
      <c r="C20" s="43"/>
      <c r="H20" s="67">
        <v>1105513.87329</v>
      </c>
      <c r="I20" s="67">
        <v>1146644.8996600001</v>
      </c>
    </row>
    <row r="21" spans="1:9" x14ac:dyDescent="0.25">
      <c r="A21" s="40" t="s">
        <v>8</v>
      </c>
      <c r="B21" s="57">
        <v>400000</v>
      </c>
      <c r="C21" s="43"/>
      <c r="H21" s="65"/>
      <c r="I21" s="57">
        <v>650000</v>
      </c>
    </row>
    <row r="22" spans="1:9" x14ac:dyDescent="0.25">
      <c r="A22" s="2" t="s">
        <v>79</v>
      </c>
      <c r="B22" s="59"/>
      <c r="C22" s="43"/>
      <c r="H22" s="68">
        <v>50000</v>
      </c>
      <c r="I22" s="59">
        <f>H22</f>
        <v>50000</v>
      </c>
    </row>
    <row r="23" spans="1:9" x14ac:dyDescent="0.25">
      <c r="A23" s="2" t="s">
        <v>87</v>
      </c>
      <c r="B23" s="58">
        <v>380000</v>
      </c>
      <c r="C23" s="1">
        <f>B23/B12</f>
        <v>1.7272727272727273</v>
      </c>
      <c r="H23" s="67">
        <v>1198000</v>
      </c>
      <c r="I23" s="67">
        <v>728000</v>
      </c>
    </row>
    <row r="24" spans="1:9" x14ac:dyDescent="0.25">
      <c r="A24" s="40" t="s">
        <v>0</v>
      </c>
      <c r="B24" s="56">
        <v>412000</v>
      </c>
      <c r="H24" s="46"/>
      <c r="I24" s="43"/>
    </row>
    <row r="28" spans="1:9" x14ac:dyDescent="0.25">
      <c r="B28" s="62"/>
      <c r="C28"/>
      <c r="D28"/>
      <c r="E28" s="1" t="s">
        <v>89</v>
      </c>
    </row>
    <row r="29" spans="1:9" x14ac:dyDescent="0.25">
      <c r="B29" s="63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topLeftCell="E1" workbookViewId="0">
      <selection activeCell="H14" sqref="H14"/>
    </sheetView>
  </sheetViews>
  <sheetFormatPr defaultRowHeight="15" x14ac:dyDescent="0.25"/>
  <cols>
    <col min="1" max="1" width="23.28515625" style="1" customWidth="1"/>
    <col min="2" max="2" width="11.7109375" style="1" customWidth="1"/>
    <col min="3" max="16384" width="9.140625" style="1"/>
  </cols>
  <sheetData>
    <row r="1" spans="1:8" x14ac:dyDescent="0.25">
      <c r="A1" s="2" t="s">
        <v>28</v>
      </c>
      <c r="B1" s="42">
        <v>2050</v>
      </c>
      <c r="D1" s="1" t="s">
        <v>88</v>
      </c>
      <c r="G1" s="42">
        <v>2020</v>
      </c>
      <c r="H1" s="42">
        <v>2030</v>
      </c>
    </row>
    <row r="2" spans="1:8" x14ac:dyDescent="0.25">
      <c r="A2" s="2" t="s">
        <v>9</v>
      </c>
      <c r="B2" s="35">
        <v>61676</v>
      </c>
      <c r="G2" s="42"/>
      <c r="H2" s="35">
        <v>66992</v>
      </c>
    </row>
    <row r="3" spans="1:8" x14ac:dyDescent="0.25">
      <c r="A3" s="40" t="s">
        <v>77</v>
      </c>
      <c r="B3" s="35">
        <v>27647.69067</v>
      </c>
      <c r="G3" s="45"/>
      <c r="H3" s="35">
        <v>29561.761559999999</v>
      </c>
    </row>
    <row r="4" spans="1:8" x14ac:dyDescent="0.25">
      <c r="A4" s="40" t="s">
        <v>75</v>
      </c>
      <c r="B4" s="42">
        <v>32000</v>
      </c>
      <c r="G4" s="45"/>
      <c r="H4" s="42">
        <v>32000</v>
      </c>
    </row>
    <row r="5" spans="1:8" x14ac:dyDescent="0.25">
      <c r="A5" s="40" t="s">
        <v>65</v>
      </c>
      <c r="B5" s="35">
        <v>61528.160000000003</v>
      </c>
      <c r="G5" s="48"/>
      <c r="H5" s="35">
        <v>61528.160000000003</v>
      </c>
    </row>
    <row r="6" spans="1:8" x14ac:dyDescent="0.25">
      <c r="A6" s="40" t="s">
        <v>68</v>
      </c>
      <c r="B6" s="35">
        <f>ROUND(13425*1.002*1.016*1.018*1.014*1.007,0)</f>
        <v>14207</v>
      </c>
      <c r="G6" s="42"/>
      <c r="H6" s="35">
        <f>ROUND(13450*1.002*1.016*1.018*1.014*1.007,0)</f>
        <v>14233</v>
      </c>
    </row>
    <row r="7" spans="1:8" x14ac:dyDescent="0.25">
      <c r="A7" s="40" t="s">
        <v>7</v>
      </c>
      <c r="B7" s="42">
        <v>30000</v>
      </c>
      <c r="G7" s="42"/>
      <c r="H7" s="42"/>
    </row>
    <row r="8" spans="1:8" x14ac:dyDescent="0.25">
      <c r="A8" s="40" t="s">
        <v>86</v>
      </c>
      <c r="B8" s="49">
        <v>7892.9478017180809</v>
      </c>
      <c r="D8" s="1">
        <f>9000/B8</f>
        <v>1.1402583959874844</v>
      </c>
      <c r="G8" s="49">
        <v>8579.2910888240003</v>
      </c>
      <c r="H8" s="49">
        <v>8236.1194452710406</v>
      </c>
    </row>
    <row r="9" spans="1:8" x14ac:dyDescent="0.25">
      <c r="A9" s="40" t="s">
        <v>92</v>
      </c>
      <c r="B9" s="35">
        <v>27647</v>
      </c>
      <c r="G9" s="42"/>
      <c r="H9" s="35">
        <v>29561</v>
      </c>
    </row>
    <row r="10" spans="1:8" x14ac:dyDescent="0.25">
      <c r="A10" s="40" t="s">
        <v>69</v>
      </c>
      <c r="B10" s="35">
        <f>ROUND(14850*1.002*1.016*1.018*1.014*1.007,0)</f>
        <v>15715</v>
      </c>
      <c r="G10" s="45"/>
      <c r="H10" s="35">
        <f>ROUND(14950*1.002*1.016*1.018*1.014*1.007,0)</f>
        <v>15820</v>
      </c>
    </row>
    <row r="11" spans="1:8" x14ac:dyDescent="0.25">
      <c r="A11" s="40" t="s">
        <v>66</v>
      </c>
      <c r="B11" s="35">
        <f>H11</f>
        <v>61528.160000000003</v>
      </c>
      <c r="G11" s="48"/>
      <c r="H11" s="35">
        <v>61528.160000000003</v>
      </c>
    </row>
    <row r="12" spans="1:8" x14ac:dyDescent="0.25">
      <c r="A12" s="40" t="s">
        <v>6</v>
      </c>
      <c r="B12" s="35">
        <v>570</v>
      </c>
      <c r="G12" s="42"/>
      <c r="H12" s="35">
        <v>570</v>
      </c>
    </row>
    <row r="13" spans="1:8" x14ac:dyDescent="0.25">
      <c r="A13" s="40" t="s">
        <v>5</v>
      </c>
      <c r="B13" s="35">
        <v>111166.3</v>
      </c>
      <c r="G13" s="42"/>
      <c r="H13" s="35">
        <f>B13</f>
        <v>111166.3</v>
      </c>
    </row>
    <row r="14" spans="1:8" x14ac:dyDescent="0.25">
      <c r="A14" s="1" t="s">
        <v>94</v>
      </c>
      <c r="G14" s="42"/>
      <c r="H14" s="64">
        <v>27647</v>
      </c>
    </row>
    <row r="15" spans="1:8" x14ac:dyDescent="0.25">
      <c r="A15" s="40" t="s">
        <v>16</v>
      </c>
      <c r="B15" s="35">
        <v>8815.1</v>
      </c>
      <c r="G15" s="48"/>
      <c r="H15" s="35">
        <v>8815.1</v>
      </c>
    </row>
    <row r="16" spans="1:8" x14ac:dyDescent="0.25">
      <c r="A16" s="40" t="s">
        <v>70</v>
      </c>
      <c r="B16" s="35">
        <f>ROUND(14850*1.002*1.016*1.018*1.014*1.007,0)+8507</f>
        <v>24222</v>
      </c>
      <c r="G16" s="48"/>
      <c r="H16" s="35">
        <f>ROUND(14950*1.002*1.016*1.018*1.014*1.007,0)+8507</f>
        <v>24327</v>
      </c>
    </row>
    <row r="17" spans="1:8" x14ac:dyDescent="0.25">
      <c r="A17" s="40" t="s">
        <v>4</v>
      </c>
      <c r="B17" s="35">
        <v>7400</v>
      </c>
      <c r="G17" s="42"/>
      <c r="H17" s="35">
        <v>9500</v>
      </c>
    </row>
    <row r="18" spans="1:8" x14ac:dyDescent="0.25">
      <c r="A18" s="40" t="s">
        <v>3</v>
      </c>
      <c r="B18" s="35">
        <v>8900</v>
      </c>
      <c r="G18" s="42"/>
      <c r="H18" s="35">
        <v>10700</v>
      </c>
    </row>
    <row r="19" spans="1:8" x14ac:dyDescent="0.25">
      <c r="A19" s="40" t="s">
        <v>2</v>
      </c>
      <c r="B19" s="35">
        <v>33000</v>
      </c>
      <c r="G19" s="53">
        <v>50000</v>
      </c>
      <c r="H19" s="35">
        <v>39000</v>
      </c>
    </row>
    <row r="20" spans="1:8" x14ac:dyDescent="0.25">
      <c r="A20" s="40" t="s">
        <v>1</v>
      </c>
      <c r="B20" s="52">
        <v>12058.65</v>
      </c>
      <c r="D20" s="51">
        <v>16662.667964091612</v>
      </c>
      <c r="E20" s="51">
        <v>15602.06928231802</v>
      </c>
      <c r="G20" s="51">
        <v>16396.952973721294</v>
      </c>
      <c r="H20" s="52">
        <v>13398.5</v>
      </c>
    </row>
    <row r="21" spans="1:8" x14ac:dyDescent="0.25">
      <c r="A21" s="40" t="s">
        <v>8</v>
      </c>
      <c r="B21" s="35">
        <v>28000.000000000004</v>
      </c>
      <c r="G21" s="42"/>
      <c r="H21" s="35">
        <v>45500.000000000007</v>
      </c>
    </row>
    <row r="22" spans="1:8" x14ac:dyDescent="0.25">
      <c r="A22" s="40" t="s">
        <v>79</v>
      </c>
      <c r="B22" s="42">
        <v>1700</v>
      </c>
      <c r="G22" s="42"/>
      <c r="H22" s="42">
        <v>1700</v>
      </c>
    </row>
    <row r="23" spans="1:8" x14ac:dyDescent="0.25">
      <c r="A23" s="2" t="s">
        <v>87</v>
      </c>
      <c r="B23" s="43">
        <f>B12</f>
        <v>570</v>
      </c>
    </row>
    <row r="24" spans="1:8" x14ac:dyDescent="0.25">
      <c r="A24" s="40" t="s">
        <v>0</v>
      </c>
      <c r="B24" s="42">
        <v>7423</v>
      </c>
    </row>
    <row r="26" spans="1:8" x14ac:dyDescent="0.25">
      <c r="A26" s="54" t="s">
        <v>90</v>
      </c>
    </row>
    <row r="27" spans="1:8" x14ac:dyDescent="0.25">
      <c r="A27" s="54" t="s">
        <v>91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J24" sqref="J24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6" x14ac:dyDescent="0.25">
      <c r="A1" s="1" t="s">
        <v>64</v>
      </c>
      <c r="B1" s="1">
        <v>2020</v>
      </c>
      <c r="C1" s="1">
        <v>2030</v>
      </c>
      <c r="D1" s="26">
        <v>2050</v>
      </c>
    </row>
    <row r="2" spans="1:6" x14ac:dyDescent="0.25">
      <c r="A2" s="3" t="s">
        <v>20</v>
      </c>
      <c r="B2" s="3"/>
      <c r="C2" s="28">
        <v>26.81</v>
      </c>
    </row>
    <row r="3" spans="1:6" x14ac:dyDescent="0.25">
      <c r="A3" s="3" t="s">
        <v>19</v>
      </c>
      <c r="B3" s="3"/>
      <c r="C3" s="28">
        <v>8.93</v>
      </c>
    </row>
    <row r="4" spans="1:6" x14ac:dyDescent="0.25">
      <c r="A4" s="3" t="s">
        <v>18</v>
      </c>
      <c r="B4" s="3"/>
      <c r="C4" s="28">
        <v>6.48</v>
      </c>
    </row>
    <row r="5" spans="1:6" x14ac:dyDescent="0.25">
      <c r="A5" s="3" t="s">
        <v>17</v>
      </c>
      <c r="B5" s="3"/>
      <c r="C5" s="28">
        <v>1.69</v>
      </c>
      <c r="D5" s="28">
        <v>1.69</v>
      </c>
    </row>
    <row r="6" spans="1:6" x14ac:dyDescent="0.25">
      <c r="A6" s="3" t="s">
        <v>67</v>
      </c>
      <c r="B6" s="3"/>
      <c r="C6" s="28">
        <v>40.68</v>
      </c>
    </row>
    <row r="7" spans="1:6" x14ac:dyDescent="0.25">
      <c r="A7" s="3" t="s">
        <v>15</v>
      </c>
      <c r="B7" s="3"/>
      <c r="C7" s="28">
        <v>74.66</v>
      </c>
      <c r="D7" s="29">
        <v>50.29</v>
      </c>
    </row>
    <row r="8" spans="1:6" x14ac:dyDescent="0.25">
      <c r="A8" s="3" t="s">
        <v>14</v>
      </c>
      <c r="B8" s="3"/>
      <c r="C8" s="28">
        <v>15</v>
      </c>
      <c r="D8" s="28">
        <v>15</v>
      </c>
    </row>
    <row r="9" spans="1:6" x14ac:dyDescent="0.25">
      <c r="A9" s="3" t="s">
        <v>12</v>
      </c>
      <c r="B9" s="3"/>
      <c r="C9" s="30">
        <v>74.27</v>
      </c>
      <c r="D9" s="28">
        <v>45.07</v>
      </c>
    </row>
    <row r="10" spans="1:6" x14ac:dyDescent="0.25">
      <c r="A10" s="3" t="s">
        <v>11</v>
      </c>
      <c r="B10" s="3"/>
      <c r="C10" s="30">
        <v>100</v>
      </c>
      <c r="D10" s="28">
        <v>168</v>
      </c>
    </row>
    <row r="11" spans="1:6" x14ac:dyDescent="0.25">
      <c r="A11" s="3" t="s">
        <v>13</v>
      </c>
      <c r="B11" s="3"/>
      <c r="C11" s="3">
        <v>1</v>
      </c>
      <c r="D11" s="26">
        <v>1</v>
      </c>
    </row>
    <row r="12" spans="1:6" x14ac:dyDescent="0.25">
      <c r="A12" s="3" t="s">
        <v>83</v>
      </c>
      <c r="B12" s="3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D23" sqref="B23:D23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8"/>
      <c r="K1" s="38"/>
    </row>
    <row r="2" spans="1:11" x14ac:dyDescent="0.25">
      <c r="A2" s="2" t="s">
        <v>9</v>
      </c>
      <c r="B2" s="4"/>
      <c r="C2" s="4">
        <v>25</v>
      </c>
      <c r="D2" s="4">
        <v>25</v>
      </c>
      <c r="E2" s="40"/>
      <c r="J2" s="33"/>
      <c r="K2" s="33"/>
    </row>
    <row r="3" spans="1:11" x14ac:dyDescent="0.25">
      <c r="A3" s="40" t="s">
        <v>77</v>
      </c>
      <c r="B3" s="4"/>
      <c r="C3" s="4">
        <v>25</v>
      </c>
      <c r="D3" s="4">
        <v>25</v>
      </c>
      <c r="J3" s="33"/>
      <c r="K3" s="33"/>
    </row>
    <row r="4" spans="1:11" x14ac:dyDescent="0.25">
      <c r="A4" s="40" t="s">
        <v>75</v>
      </c>
      <c r="B4" s="4"/>
      <c r="C4" s="4">
        <v>40</v>
      </c>
      <c r="D4" s="4">
        <v>40</v>
      </c>
      <c r="E4" s="40"/>
      <c r="J4" s="33"/>
      <c r="K4" s="34"/>
    </row>
    <row r="5" spans="1:11" x14ac:dyDescent="0.25">
      <c r="A5" s="36" t="s">
        <v>65</v>
      </c>
      <c r="B5" s="4"/>
      <c r="C5" s="4">
        <v>40</v>
      </c>
      <c r="D5" s="4">
        <v>40</v>
      </c>
      <c r="E5" s="40"/>
      <c r="J5" s="33"/>
      <c r="K5" s="34"/>
    </row>
    <row r="6" spans="1:11" x14ac:dyDescent="0.25">
      <c r="A6" s="5" t="s">
        <v>68</v>
      </c>
      <c r="B6" s="4"/>
      <c r="C6" s="4">
        <v>60</v>
      </c>
      <c r="D6" s="4">
        <v>60</v>
      </c>
      <c r="E6" s="40"/>
      <c r="J6" s="33"/>
      <c r="K6" s="33"/>
    </row>
    <row r="7" spans="1:11" x14ac:dyDescent="0.25">
      <c r="A7" s="5" t="s">
        <v>7</v>
      </c>
      <c r="B7" s="4"/>
      <c r="C7" s="4">
        <v>30</v>
      </c>
      <c r="D7" s="4">
        <v>30</v>
      </c>
      <c r="E7" s="40"/>
      <c r="J7" s="33"/>
      <c r="K7" s="33"/>
    </row>
    <row r="8" spans="1:11" x14ac:dyDescent="0.25">
      <c r="A8" s="37" t="s">
        <v>86</v>
      </c>
      <c r="B8" s="4"/>
      <c r="C8" s="44">
        <v>25</v>
      </c>
      <c r="D8" s="44">
        <v>25</v>
      </c>
      <c r="E8" s="40"/>
      <c r="J8" s="33"/>
      <c r="K8" s="34"/>
    </row>
    <row r="9" spans="1:11" x14ac:dyDescent="0.25">
      <c r="A9" s="5" t="s">
        <v>92</v>
      </c>
      <c r="B9" s="4"/>
      <c r="C9" s="44">
        <v>25</v>
      </c>
      <c r="D9" s="44">
        <v>25</v>
      </c>
      <c r="E9" s="40"/>
      <c r="J9" s="33"/>
      <c r="K9" s="33"/>
    </row>
    <row r="10" spans="1:11" x14ac:dyDescent="0.25">
      <c r="A10" s="5" t="s">
        <v>69</v>
      </c>
      <c r="B10" s="4"/>
      <c r="C10" s="4">
        <v>60</v>
      </c>
      <c r="D10" s="4">
        <v>60</v>
      </c>
      <c r="E10" s="40"/>
      <c r="J10" s="33"/>
      <c r="K10" s="33"/>
    </row>
    <row r="11" spans="1:11" x14ac:dyDescent="0.25">
      <c r="A11" s="36" t="s">
        <v>66</v>
      </c>
      <c r="B11" s="4"/>
      <c r="C11" s="4">
        <v>40</v>
      </c>
      <c r="D11" s="4">
        <v>40</v>
      </c>
      <c r="E11" s="40"/>
      <c r="J11" s="33"/>
      <c r="K11" s="33"/>
    </row>
    <row r="12" spans="1:11" x14ac:dyDescent="0.25">
      <c r="A12" s="5" t="s">
        <v>6</v>
      </c>
      <c r="B12" s="50">
        <v>20</v>
      </c>
      <c r="C12" s="50">
        <v>25</v>
      </c>
      <c r="D12" s="50">
        <v>30</v>
      </c>
      <c r="E12" s="40"/>
      <c r="J12" s="33"/>
      <c r="K12" s="33"/>
    </row>
    <row r="13" spans="1:11" x14ac:dyDescent="0.25">
      <c r="A13" s="5" t="s">
        <v>5</v>
      </c>
      <c r="B13" s="4"/>
      <c r="C13" s="4">
        <v>40</v>
      </c>
      <c r="D13" s="4">
        <v>40</v>
      </c>
      <c r="E13" s="40"/>
      <c r="J13" s="33"/>
      <c r="K13" s="33"/>
    </row>
    <row r="14" spans="1:11" x14ac:dyDescent="0.25">
      <c r="A14" s="2" t="s">
        <v>0</v>
      </c>
      <c r="B14" s="4"/>
      <c r="C14" s="4">
        <v>25</v>
      </c>
      <c r="D14" s="4">
        <v>25</v>
      </c>
      <c r="E14" s="40"/>
      <c r="J14" s="33"/>
      <c r="K14" s="33"/>
    </row>
    <row r="15" spans="1:11" x14ac:dyDescent="0.25">
      <c r="A15" s="36" t="s">
        <v>16</v>
      </c>
      <c r="B15" s="4"/>
      <c r="C15" s="4">
        <v>25</v>
      </c>
      <c r="D15" s="4">
        <v>25</v>
      </c>
      <c r="E15" s="40"/>
      <c r="J15" s="33"/>
      <c r="K15" s="33"/>
    </row>
    <row r="16" spans="1:11" x14ac:dyDescent="0.25">
      <c r="A16" s="4" t="s">
        <v>70</v>
      </c>
      <c r="B16" s="4"/>
      <c r="C16" s="4">
        <v>50</v>
      </c>
      <c r="D16" s="4">
        <v>50</v>
      </c>
      <c r="E16" s="40"/>
      <c r="J16" s="33"/>
      <c r="K16" s="33"/>
    </row>
    <row r="17" spans="1:11" x14ac:dyDescent="0.25">
      <c r="A17" s="4" t="s">
        <v>4</v>
      </c>
      <c r="B17" s="4"/>
      <c r="C17" s="4">
        <v>25</v>
      </c>
      <c r="D17" s="4">
        <v>40</v>
      </c>
      <c r="E17" s="40"/>
      <c r="J17" s="33"/>
      <c r="K17" s="33"/>
    </row>
    <row r="18" spans="1:11" x14ac:dyDescent="0.25">
      <c r="A18" s="4" t="s">
        <v>3</v>
      </c>
      <c r="B18" s="4"/>
      <c r="C18" s="4">
        <v>25</v>
      </c>
      <c r="D18" s="4">
        <v>40</v>
      </c>
      <c r="E18" s="40"/>
      <c r="J18" s="33"/>
      <c r="K18" s="33"/>
    </row>
    <row r="19" spans="1:11" x14ac:dyDescent="0.25">
      <c r="A19" s="4" t="s">
        <v>2</v>
      </c>
      <c r="B19" s="44">
        <v>27</v>
      </c>
      <c r="C19" s="44">
        <v>30</v>
      </c>
      <c r="D19" s="44">
        <v>30</v>
      </c>
      <c r="E19" s="40"/>
      <c r="J19" s="33"/>
      <c r="K19" s="33"/>
    </row>
    <row r="20" spans="1:11" x14ac:dyDescent="0.25">
      <c r="A20" s="4" t="s">
        <v>1</v>
      </c>
      <c r="B20" s="44">
        <v>27</v>
      </c>
      <c r="C20" s="44">
        <v>30</v>
      </c>
      <c r="D20" s="44">
        <v>30</v>
      </c>
      <c r="E20" s="40"/>
      <c r="J20" s="33"/>
      <c r="K20" s="33"/>
    </row>
    <row r="21" spans="1:11" x14ac:dyDescent="0.25">
      <c r="A21" s="2" t="s">
        <v>8</v>
      </c>
      <c r="B21" s="4"/>
      <c r="C21" s="4">
        <v>25</v>
      </c>
      <c r="D21" s="4">
        <v>30</v>
      </c>
      <c r="E21" s="40"/>
      <c r="J21" s="33"/>
      <c r="K21" s="33"/>
    </row>
    <row r="22" spans="1:11" x14ac:dyDescent="0.25">
      <c r="A22" s="2" t="s">
        <v>87</v>
      </c>
      <c r="B22" s="50">
        <v>20</v>
      </c>
      <c r="C22" s="50">
        <v>25</v>
      </c>
      <c r="D22" s="50">
        <v>30</v>
      </c>
      <c r="E22" s="40"/>
      <c r="J22" s="33"/>
      <c r="K22" s="33"/>
    </row>
    <row r="23" spans="1:11" x14ac:dyDescent="0.25">
      <c r="A23" s="70" t="s">
        <v>94</v>
      </c>
      <c r="B23" s="71">
        <v>25</v>
      </c>
      <c r="C23" s="71">
        <v>25</v>
      </c>
      <c r="D23" s="71">
        <v>25</v>
      </c>
      <c r="J23" s="33"/>
      <c r="K23" s="33"/>
    </row>
    <row r="24" spans="1:11" x14ac:dyDescent="0.25">
      <c r="J24" s="33"/>
      <c r="K24" s="33"/>
    </row>
    <row r="25" spans="1:11" x14ac:dyDescent="0.25">
      <c r="J25" s="33"/>
      <c r="K25" s="33"/>
    </row>
    <row r="26" spans="1:11" x14ac:dyDescent="0.25">
      <c r="J26" s="33"/>
      <c r="K26" s="33"/>
    </row>
    <row r="27" spans="1:11" x14ac:dyDescent="0.25">
      <c r="J27" s="33"/>
      <c r="K27" s="33"/>
    </row>
    <row r="28" spans="1:11" x14ac:dyDescent="0.25">
      <c r="J28" s="33"/>
      <c r="K28" s="33"/>
    </row>
    <row r="29" spans="1:11" x14ac:dyDescent="0.25">
      <c r="J29" s="33"/>
      <c r="K29" s="33"/>
    </row>
    <row r="30" spans="1:11" x14ac:dyDescent="0.25">
      <c r="J30" s="33"/>
      <c r="K30" s="33"/>
    </row>
    <row r="31" spans="1:11" x14ac:dyDescent="0.25">
      <c r="J31" s="33"/>
      <c r="K31" s="33"/>
    </row>
    <row r="32" spans="1:11" x14ac:dyDescent="0.25">
      <c r="J32" s="33"/>
      <c r="K32" s="33"/>
    </row>
    <row r="33" spans="10:11" x14ac:dyDescent="0.25">
      <c r="J33" s="33"/>
      <c r="K33" s="33"/>
    </row>
    <row r="34" spans="10:11" x14ac:dyDescent="0.25">
      <c r="J34" s="33"/>
      <c r="K34" s="33"/>
    </row>
    <row r="35" spans="10:11" x14ac:dyDescent="0.25">
      <c r="J35" s="33"/>
      <c r="K35" s="33"/>
    </row>
    <row r="36" spans="10:11" x14ac:dyDescent="0.25">
      <c r="J36" s="33"/>
      <c r="K36" s="33"/>
    </row>
    <row r="37" spans="10:11" x14ac:dyDescent="0.25">
      <c r="J37" s="33"/>
      <c r="K37" s="33"/>
    </row>
    <row r="38" spans="10:11" x14ac:dyDescent="0.25">
      <c r="J38" s="33"/>
    </row>
    <row r="39" spans="10:11" x14ac:dyDescent="0.25">
      <c r="J39" s="33"/>
    </row>
    <row r="40" spans="10:11" x14ac:dyDescent="0.25">
      <c r="J40" s="32"/>
    </row>
    <row r="41" spans="10:11" x14ac:dyDescent="0.25">
      <c r="J41" s="32"/>
    </row>
    <row r="42" spans="10:11" x14ac:dyDescent="0.25">
      <c r="J42" s="32"/>
      <c r="K42" s="32"/>
    </row>
    <row r="43" spans="10:11" x14ac:dyDescent="0.25">
      <c r="J43" s="32"/>
      <c r="K43" s="32"/>
    </row>
    <row r="44" spans="10:11" x14ac:dyDescent="0.25">
      <c r="J44" s="32"/>
      <c r="K44" s="32"/>
    </row>
    <row r="45" spans="10:11" x14ac:dyDescent="0.25">
      <c r="J45" s="32"/>
      <c r="K45" s="32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J24"/>
  <sheetViews>
    <sheetView workbookViewId="0">
      <selection activeCell="L28" sqref="L28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9" x14ac:dyDescent="0.25">
      <c r="A1" s="2" t="s">
        <v>27</v>
      </c>
      <c r="B1" s="47" t="s">
        <v>26</v>
      </c>
      <c r="C1" s="47" t="s">
        <v>25</v>
      </c>
      <c r="D1" s="47" t="s">
        <v>24</v>
      </c>
      <c r="E1" s="47" t="s">
        <v>23</v>
      </c>
      <c r="F1" s="47" t="s">
        <v>22</v>
      </c>
      <c r="G1" s="1" t="s">
        <v>78</v>
      </c>
      <c r="I1" s="47" t="s">
        <v>21</v>
      </c>
    </row>
    <row r="2" spans="1:9" x14ac:dyDescent="0.25">
      <c r="A2" s="2" t="s">
        <v>9</v>
      </c>
      <c r="B2" s="31">
        <v>1.83</v>
      </c>
      <c r="C2" s="2">
        <v>0.309</v>
      </c>
      <c r="D2" s="2">
        <v>0</v>
      </c>
      <c r="E2" s="2">
        <v>0</v>
      </c>
      <c r="F2" s="2">
        <v>0</v>
      </c>
      <c r="G2" s="2">
        <v>25</v>
      </c>
      <c r="I2" s="2">
        <v>0</v>
      </c>
    </row>
    <row r="3" spans="1:9" x14ac:dyDescent="0.25">
      <c r="A3" s="10" t="s">
        <v>77</v>
      </c>
      <c r="B3" s="31">
        <v>4.4000000000000004</v>
      </c>
      <c r="C3" s="31">
        <v>0.6</v>
      </c>
      <c r="D3" s="31">
        <v>0</v>
      </c>
      <c r="E3" s="31">
        <v>0</v>
      </c>
      <c r="F3" s="31">
        <v>0</v>
      </c>
      <c r="G3" s="2">
        <v>25</v>
      </c>
      <c r="I3" s="31">
        <v>0</v>
      </c>
    </row>
    <row r="4" spans="1:9" x14ac:dyDescent="0.25">
      <c r="A4" s="40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40</v>
      </c>
      <c r="I4" s="2">
        <v>0</v>
      </c>
    </row>
    <row r="5" spans="1:9" x14ac:dyDescent="0.25">
      <c r="A5" s="36" t="s">
        <v>65</v>
      </c>
      <c r="B5" s="31">
        <v>3.5</v>
      </c>
      <c r="C5" s="31">
        <v>0.43</v>
      </c>
      <c r="D5" s="31">
        <v>0</v>
      </c>
      <c r="E5" s="31">
        <v>0</v>
      </c>
      <c r="F5" s="31">
        <v>0</v>
      </c>
      <c r="G5" s="2">
        <v>40</v>
      </c>
      <c r="I5" s="31">
        <v>0</v>
      </c>
    </row>
    <row r="6" spans="1:9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60</v>
      </c>
      <c r="I6" s="2">
        <v>0</v>
      </c>
    </row>
    <row r="7" spans="1:9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30</v>
      </c>
      <c r="I7" s="2">
        <v>0</v>
      </c>
    </row>
    <row r="8" spans="1:9" x14ac:dyDescent="0.25">
      <c r="A8" s="55" t="s">
        <v>86</v>
      </c>
      <c r="B8" s="31">
        <v>4.79</v>
      </c>
      <c r="C8" s="31">
        <v>0.43</v>
      </c>
      <c r="D8" s="31">
        <v>0</v>
      </c>
      <c r="E8" s="31">
        <v>0</v>
      </c>
      <c r="F8" s="31">
        <v>0</v>
      </c>
      <c r="G8" s="31">
        <v>25</v>
      </c>
      <c r="I8" s="31">
        <v>0</v>
      </c>
    </row>
    <row r="9" spans="1:9" x14ac:dyDescent="0.25">
      <c r="A9" s="55" t="s">
        <v>92</v>
      </c>
      <c r="B9" s="31">
        <v>4.24</v>
      </c>
      <c r="C9" s="31">
        <v>0.6</v>
      </c>
      <c r="D9" s="31">
        <v>0</v>
      </c>
      <c r="E9" s="31">
        <v>0</v>
      </c>
      <c r="F9" s="31">
        <v>0</v>
      </c>
      <c r="G9" s="31">
        <v>25</v>
      </c>
      <c r="I9" s="31">
        <v>0</v>
      </c>
    </row>
    <row r="10" spans="1:9" x14ac:dyDescent="0.25">
      <c r="A10" s="40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60</v>
      </c>
      <c r="I10" s="2">
        <v>0</v>
      </c>
    </row>
    <row r="11" spans="1:9" x14ac:dyDescent="0.25">
      <c r="A11" s="36" t="s">
        <v>66</v>
      </c>
      <c r="B11" s="31">
        <v>3.5</v>
      </c>
      <c r="C11" s="31">
        <v>0.43</v>
      </c>
      <c r="D11" s="31">
        <v>0</v>
      </c>
      <c r="E11" s="31">
        <v>0</v>
      </c>
      <c r="F11" s="31">
        <v>0</v>
      </c>
      <c r="G11" s="2">
        <v>40</v>
      </c>
      <c r="I11" s="31">
        <v>0</v>
      </c>
    </row>
    <row r="12" spans="1:9" x14ac:dyDescent="0.25">
      <c r="A12" s="55" t="s">
        <v>6</v>
      </c>
      <c r="B12" s="31">
        <v>1.8</v>
      </c>
      <c r="C12" s="31">
        <v>0.92</v>
      </c>
      <c r="D12" s="31">
        <v>0.92</v>
      </c>
      <c r="E12" s="31">
        <v>2</v>
      </c>
      <c r="F12" s="31">
        <v>0.92</v>
      </c>
      <c r="G12" s="2">
        <v>25</v>
      </c>
      <c r="I12" s="31">
        <v>0.92</v>
      </c>
    </row>
    <row r="13" spans="1:9" x14ac:dyDescent="0.25">
      <c r="A13" s="2" t="s">
        <v>5</v>
      </c>
      <c r="B13" s="31">
        <v>3.5</v>
      </c>
      <c r="C13" s="31">
        <v>0.35</v>
      </c>
      <c r="D13" s="2">
        <v>0</v>
      </c>
      <c r="E13" s="2">
        <v>0</v>
      </c>
      <c r="F13" s="2">
        <v>0</v>
      </c>
      <c r="G13" s="2">
        <v>40</v>
      </c>
      <c r="I13" s="2">
        <v>0</v>
      </c>
    </row>
    <row r="14" spans="1:9" x14ac:dyDescent="0.25">
      <c r="A14" s="1" t="s">
        <v>94</v>
      </c>
      <c r="B14" s="64">
        <v>4.46</v>
      </c>
      <c r="C14" s="64">
        <v>0.57999999999999996</v>
      </c>
      <c r="G14" s="64">
        <v>25</v>
      </c>
    </row>
    <row r="15" spans="1:9" x14ac:dyDescent="0.25">
      <c r="A15" s="36" t="s">
        <v>16</v>
      </c>
      <c r="B15" s="31">
        <v>3.5</v>
      </c>
      <c r="C15" s="31">
        <v>0.43</v>
      </c>
      <c r="D15" s="31">
        <v>0</v>
      </c>
      <c r="E15" s="31">
        <v>0</v>
      </c>
      <c r="F15" s="31">
        <v>0</v>
      </c>
      <c r="G15" s="2">
        <v>25</v>
      </c>
      <c r="I15" s="31">
        <v>0</v>
      </c>
    </row>
    <row r="16" spans="1:9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50</v>
      </c>
      <c r="I16" s="2">
        <v>0.89</v>
      </c>
    </row>
    <row r="17" spans="1:10" x14ac:dyDescent="0.25">
      <c r="A17" s="55" t="s">
        <v>4</v>
      </c>
      <c r="B17" s="31">
        <v>0.5</v>
      </c>
      <c r="C17" s="2">
        <v>1</v>
      </c>
      <c r="D17" s="2">
        <v>0</v>
      </c>
      <c r="E17" s="2">
        <v>0</v>
      </c>
      <c r="F17" s="2">
        <v>0</v>
      </c>
      <c r="G17" s="2">
        <v>25</v>
      </c>
      <c r="I17" s="2">
        <v>0</v>
      </c>
    </row>
    <row r="18" spans="1:10" x14ac:dyDescent="0.25">
      <c r="A18" s="55" t="s">
        <v>3</v>
      </c>
      <c r="B18" s="31">
        <v>0.5</v>
      </c>
      <c r="C18" s="2">
        <v>1</v>
      </c>
      <c r="D18" s="2">
        <v>0</v>
      </c>
      <c r="E18" s="2">
        <v>0</v>
      </c>
      <c r="F18" s="2">
        <v>0</v>
      </c>
      <c r="G18" s="2">
        <v>25</v>
      </c>
      <c r="I18" s="2">
        <v>0</v>
      </c>
    </row>
    <row r="19" spans="1:10" x14ac:dyDescent="0.25">
      <c r="A19" s="55" t="s">
        <v>2</v>
      </c>
      <c r="B19" s="31">
        <v>3.25</v>
      </c>
      <c r="C19" s="2">
        <v>1</v>
      </c>
      <c r="D19" s="2">
        <v>0</v>
      </c>
      <c r="E19" s="2">
        <v>0</v>
      </c>
      <c r="F19" s="2">
        <v>0</v>
      </c>
      <c r="G19" s="2">
        <v>30</v>
      </c>
      <c r="I19" s="2">
        <v>0</v>
      </c>
    </row>
    <row r="20" spans="1:10" x14ac:dyDescent="0.25">
      <c r="A20" s="55" t="s">
        <v>1</v>
      </c>
      <c r="B20" s="31">
        <v>1.3</v>
      </c>
      <c r="C20" s="2">
        <v>1</v>
      </c>
      <c r="D20" s="2">
        <v>0</v>
      </c>
      <c r="E20" s="2">
        <v>0</v>
      </c>
      <c r="F20" s="2">
        <v>0</v>
      </c>
      <c r="G20" s="2">
        <v>30</v>
      </c>
      <c r="I20" s="2">
        <v>0</v>
      </c>
    </row>
    <row r="21" spans="1:10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25</v>
      </c>
      <c r="I21" s="2">
        <v>0</v>
      </c>
    </row>
    <row r="22" spans="1:10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25</v>
      </c>
      <c r="I22" s="2">
        <v>0</v>
      </c>
    </row>
    <row r="23" spans="1:10" x14ac:dyDescent="0.25">
      <c r="A23" s="55" t="s">
        <v>87</v>
      </c>
      <c r="B23" s="31">
        <v>1.8</v>
      </c>
      <c r="C23" s="31">
        <v>0.92</v>
      </c>
      <c r="D23" s="31">
        <v>0.92</v>
      </c>
      <c r="E23" s="31">
        <v>4</v>
      </c>
      <c r="F23" s="31">
        <v>0.92</v>
      </c>
      <c r="G23" s="2">
        <v>25</v>
      </c>
      <c r="I23" s="31">
        <v>0.92</v>
      </c>
      <c r="J23" s="1" t="s">
        <v>93</v>
      </c>
    </row>
    <row r="24" spans="1:10" x14ac:dyDescent="0.25">
      <c r="A24" s="2" t="s">
        <v>0</v>
      </c>
      <c r="B24" s="2">
        <v>4.5</v>
      </c>
      <c r="C24" s="2">
        <v>0.43</v>
      </c>
      <c r="D24" s="2">
        <v>0</v>
      </c>
      <c r="E24" s="2">
        <v>0</v>
      </c>
      <c r="F24" s="2">
        <v>0</v>
      </c>
      <c r="G24" s="2">
        <v>25</v>
      </c>
      <c r="I24" s="2">
        <v>0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topLeftCell="A4" workbookViewId="0">
      <selection activeCell="L20" sqref="L20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2024-08-06T10:08:21Z</dcterms:modified>
</cp:coreProperties>
</file>