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tno-my.sharepoint.com/personal/ni_wang_tno_nl/Documents/COMPETES/TradeRES/Data collection for Ingrid/parameters/"/>
    </mc:Choice>
  </mc:AlternateContent>
  <xr:revisionPtr revIDLastSave="19" documentId="13_ncr:1_{76920E7B-D7A7-45E8-A4C9-743FAC9CF94C}" xr6:coauthVersionLast="47" xr6:coauthVersionMax="47" xr10:uidLastSave="{80323409-5B31-4D4B-BB8E-23F5F2E839E6}"/>
  <bookViews>
    <workbookView xWindow="-9465" yWindow="3960" windowWidth="21600" windowHeight="15435" tabRatio="998" firstSheet="7" activeTab="1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backup" sheetId="50" r:id="rId19"/>
    <sheet name="sources" sheetId="54" r:id="rId20"/>
    <sheet name="Dismantled" sheetId="49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9" l="1"/>
  <c r="D4" i="29"/>
  <c r="D5" i="29"/>
  <c r="D15" i="29"/>
  <c r="D2" i="29" l="1"/>
  <c r="D10" i="29"/>
  <c r="D14" i="29" s="1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B30" i="41" l="1"/>
  <c r="B29" i="41"/>
  <c r="C3" i="18" l="1"/>
  <c r="D16" i="33" l="1"/>
  <c r="F16" i="33"/>
  <c r="N16" i="33" s="1"/>
  <c r="G16" i="33"/>
  <c r="H16" i="33"/>
  <c r="C16" i="33"/>
  <c r="M5" i="33"/>
  <c r="M6" i="33"/>
  <c r="M27" i="33"/>
  <c r="M29" i="33"/>
  <c r="M30" i="33"/>
  <c r="M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3" i="45"/>
  <c r="H10" i="45"/>
  <c r="I8" i="35"/>
  <c r="I11" i="35"/>
  <c r="M3" i="33" l="1"/>
  <c r="M18" i="33"/>
  <c r="M19" i="33"/>
  <c r="M20" i="33"/>
  <c r="M21" i="33"/>
  <c r="H7" i="45" s="1"/>
  <c r="M11" i="33"/>
  <c r="M12" i="33"/>
  <c r="M13" i="33"/>
  <c r="M14" i="33"/>
  <c r="M16" i="33" s="1"/>
  <c r="M15" i="33"/>
  <c r="M17" i="33"/>
  <c r="M22" i="33"/>
  <c r="M23" i="33"/>
  <c r="M24" i="33"/>
  <c r="M25" i="33"/>
  <c r="H2" i="45" s="1"/>
  <c r="M26" i="33"/>
  <c r="M7" i="33"/>
  <c r="M8" i="33"/>
  <c r="M9" i="33"/>
  <c r="M10" i="33"/>
  <c r="M4" i="33"/>
  <c r="M2" i="33"/>
  <c r="H4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<sst xmlns="http://schemas.openxmlformats.org/spreadsheetml/2006/main" count="1135" uniqueCount="434">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</sst>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  <xf numFmtId="0" fontId="0" fillId="16" borderId="0" xfId="0" applyFill="1"/>
    <xf numFmtId="0" fontId="15" fillId="16" borderId="0" xfId="0" applyFont="1" applyFill="1" applyAlignment="1">
      <alignment vertical="center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5"/>
  <cols>
    <col min="1" max="1" width="17.85546875" customWidth="1"/>
    <col min="2" max="2" width="30" customWidth="1"/>
    <col min="3" max="3" width="15.42578125" customWidth="1"/>
    <col min="4" max="4" width="10.5703125" customWidth="1"/>
    <col min="5" max="5" width="13.5703125" customWidth="1"/>
    <col min="6" max="6" width="25.5703125" customWidth="1"/>
  </cols>
  <sheetData>
    <row r="1" spans="1:12" ht="30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.7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2" sqref="E22"/>
    </sheetView>
  </sheetViews>
  <sheetFormatPr defaultRowHeight="15"/>
  <cols>
    <col min="1" max="1" width="23.140625" customWidth="1"/>
    <col min="2" max="2" width="21.42578125" customWidth="1"/>
    <col min="3" max="3" width="13.42578125" customWidth="1"/>
    <col min="4" max="4" width="32.28515625" customWidth="1"/>
    <col min="5" max="5" width="32.28515625" style="46" customWidth="1"/>
    <col min="6" max="6" width="14.85546875" customWidth="1"/>
    <col min="9" max="9" width="15.8554687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 s="65">
        <f>D12</f>
        <v>0.2</v>
      </c>
      <c r="F2">
        <v>36</v>
      </c>
      <c r="G2">
        <v>1</v>
      </c>
    </row>
    <row r="3" spans="1:10">
      <c r="A3" t="s">
        <v>150</v>
      </c>
      <c r="B3" t="s">
        <v>68</v>
      </c>
      <c r="D3" s="65">
        <f>D16</f>
        <v>0.37</v>
      </c>
    </row>
    <row r="4" spans="1:10">
      <c r="A4" t="s">
        <v>151</v>
      </c>
      <c r="B4" t="s">
        <v>68</v>
      </c>
      <c r="D4" s="65">
        <f>D16</f>
        <v>0.37</v>
      </c>
    </row>
    <row r="5" spans="1:10">
      <c r="A5" t="s">
        <v>152</v>
      </c>
      <c r="B5" t="s">
        <v>68</v>
      </c>
      <c r="C5">
        <v>0.26388</v>
      </c>
      <c r="D5" s="65">
        <f>D16</f>
        <v>0.37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66">
        <v>0.34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C8">
        <v>0.26</v>
      </c>
      <c r="D8" s="65">
        <v>0.26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 s="65">
        <f>D8</f>
        <v>0.26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66">
        <v>0.41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66">
        <v>0.2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66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 s="65">
        <f>D10</f>
        <v>0.26</v>
      </c>
      <c r="I14" s="46"/>
      <c r="J14" s="46"/>
    </row>
    <row r="15" spans="1:10">
      <c r="A15" t="s">
        <v>161</v>
      </c>
      <c r="B15" t="s">
        <v>68</v>
      </c>
      <c r="D15" s="65">
        <f>D16</f>
        <v>0.37</v>
      </c>
      <c r="I15" s="46"/>
      <c r="J15" s="42"/>
    </row>
    <row r="16" spans="1:10">
      <c r="A16" t="s">
        <v>162</v>
      </c>
      <c r="B16" t="s">
        <v>68</v>
      </c>
      <c r="C16">
        <v>0</v>
      </c>
      <c r="D16" s="65">
        <v>0.37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5"/>
  <cols>
    <col min="1" max="1" width="19.7109375" customWidth="1"/>
    <col min="2" max="2" width="25.7109375" bestFit="1" customWidth="1"/>
    <col min="3" max="14" width="18.42578125" customWidth="1"/>
    <col min="15" max="19" width="14.5703125" customWidth="1"/>
  </cols>
  <sheetData>
    <row r="1" spans="1:16" s="3" customFormat="1" ht="42.6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5"/>
  <cols>
    <col min="1" max="1" width="20.8554687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5"/>
  <cols>
    <col min="1" max="1" width="29.85546875" customWidth="1"/>
    <col min="2" max="5" width="11.5703125" customWidth="1"/>
    <col min="6" max="6" width="22.140625" customWidth="1"/>
    <col min="7" max="7" width="11.5703125" customWidth="1"/>
    <col min="8" max="8" width="43.4257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style="46" customWidth="1"/>
    <col min="8" max="8" width="20" customWidth="1"/>
    <col min="9" max="9" width="14.14062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5"/>
  <cols>
    <col min="1" max="1" width="12.85546875" customWidth="1"/>
    <col min="2" max="3" width="8.710937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tabSelected="1" workbookViewId="0">
      <selection activeCell="M8" sqref="M8"/>
    </sheetView>
  </sheetViews>
  <sheetFormatPr defaultRowHeight="15"/>
  <cols>
    <col min="1" max="1" width="50.140625" customWidth="1"/>
    <col min="4" max="4" width="8.7109375" style="46"/>
    <col min="6" max="6" width="11.5703125" customWidth="1"/>
    <col min="10" max="10" width="19.4257812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4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4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5"/>
  <cols>
    <col min="1" max="1" width="28.140625" customWidth="1"/>
  </cols>
  <sheetData>
    <row r="1" spans="1:15" ht="7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2.95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5"/>
  <cols>
    <col min="1" max="1" width="18.5703125" customWidth="1"/>
    <col min="2" max="2" width="21.140625" customWidth="1"/>
    <col min="3" max="3" width="28.28515625" customWidth="1"/>
    <col min="4" max="4" width="28.28515625" style="46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M23" sqref="M23"/>
    </sheetView>
  </sheetViews>
  <sheetFormatPr defaultRowHeight="15"/>
  <cols>
    <col min="1" max="1" width="14.8554687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5"/>
  <cols>
    <col min="3" max="3" width="8.7109375" style="46"/>
    <col min="4" max="4" width="21.28515625" customWidth="1"/>
    <col min="5" max="5" width="12.8554687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.75" thickBot="1">
      <c r="E8" s="46">
        <v>2025</v>
      </c>
      <c r="F8" s="51">
        <v>35.611111111111114</v>
      </c>
      <c r="G8" s="46"/>
    </row>
    <row r="9" spans="1:7" ht="15.7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.7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.7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.7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5"/>
  <cols>
    <col min="2" max="5" width="28.8554687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5"/>
  <cols>
    <col min="1" max="1" width="41.710937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30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5"/>
  <cols>
    <col min="1" max="1" width="12.8554687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5"/>
  <cols>
    <col min="1" max="1" width="31.5703125" customWidth="1"/>
    <col min="2" max="8" width="19.140625" customWidth="1"/>
  </cols>
  <sheetData>
    <row r="1" spans="1:8" ht="30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23.28515625" customWidth="1"/>
    <col min="3" max="3" width="11.42578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5"/>
  <cols>
    <col min="1" max="4" width="15.570312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.100000000000001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7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5"/>
  <cols>
    <col min="1" max="1" width="8.140625" customWidth="1"/>
    <col min="2" max="5" width="20.140625" customWidth="1"/>
    <col min="6" max="7" width="9.570312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3" max="3" width="15.140625" customWidth="1"/>
    <col min="5" max="5" width="10.85546875" customWidth="1"/>
    <col min="8" max="8" width="15.42578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LOOKUP(B2,TechnologiesEmlab!$A$2:$A$31,TechnologiesEmlab!$M$2:$M$31)</f>
        <v>3</v>
      </c>
    </row>
    <row r="3" spans="1:9">
      <c r="A3">
        <v>7</v>
      </c>
      <c r="B3" t="s">
        <v>145</v>
      </c>
      <c r="C3" t="s">
        <v>331</v>
      </c>
      <c r="D3" t="b">
        <v>1</v>
      </c>
      <c r="E3" s="46">
        <v>300</v>
      </c>
      <c r="H3">
        <f>LOOKUP(B3,TechnologiesEmlab!$A$2:$A$31,TechnologiesEmlab!$M$2:$M$31)</f>
        <v>2</v>
      </c>
    </row>
    <row r="4" spans="1:9">
      <c r="A4">
        <v>4</v>
      </c>
      <c r="B4" t="s">
        <v>126</v>
      </c>
      <c r="C4" t="s">
        <v>331</v>
      </c>
      <c r="D4" t="b">
        <v>1</v>
      </c>
      <c r="E4">
        <v>200</v>
      </c>
      <c r="H4">
        <f>LOOKUP(B4,TechnologiesEmlab!$A$2:$A$31,TechnologiesEmlab!$M$2:$M$31)</f>
        <v>4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LOOKUP(B6,TechnologiesEmlab!$A$2:$A$31,TechnologiesEmlab!$M$2:$M$31)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LOOKUP(B7,TechnologiesEmlab!$A$2:$A$31,TechnologiesEmlab!$M$2:$M$31)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LOOKUP(B9,TechnologiesEmlab!$A$2:$A$31,TechnologiesEmlab!$M$2:$M$31)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LOOKUP(B10,TechnologiesEmlab!$A$2:$A$31,TechnologiesEmlab!$M$2:$M$31)</f>
        <v>2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LOOKUP(B14,TechnologiesEmlab!$A$2:$A$31,TechnologiesEmlab!$M$2:$M$31)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X31"/>
  <sheetViews>
    <sheetView zoomScale="115" zoomScaleNormal="115" workbookViewId="0">
      <pane ySplit="1" topLeftCell="A2" activePane="bottomLeft" state="frozen"/>
      <selection pane="bottomLeft" activeCell="J1" sqref="J1"/>
    </sheetView>
  </sheetViews>
  <sheetFormatPr defaultRowHeight="15"/>
  <cols>
    <col min="1" max="1" width="42.85546875" customWidth="1"/>
    <col min="2" max="2" width="28.7109375" customWidth="1"/>
    <col min="3" max="4" width="12" customWidth="1"/>
    <col min="5" max="9" width="15.140625" customWidth="1"/>
    <col min="10" max="10" width="18.42578125" customWidth="1"/>
    <col min="11" max="11" width="15.140625" customWidth="1"/>
    <col min="12" max="12" width="23.28515625" customWidth="1"/>
    <col min="13" max="13" width="15.140625" customWidth="1"/>
    <col min="14" max="14" width="8.42578125" customWidth="1"/>
    <col min="15" max="15" width="15.140625" customWidth="1"/>
    <col min="16" max="18" width="10.140625" customWidth="1"/>
    <col min="19" max="21" width="8.42578125" customWidth="1"/>
    <col min="25" max="25" width="11.140625" customWidth="1"/>
    <col min="26" max="26" width="19.28515625" customWidth="1"/>
  </cols>
  <sheetData>
    <row r="1" spans="1:24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3" t="s">
        <v>323</v>
      </c>
      <c r="K1" s="7" t="s">
        <v>184</v>
      </c>
      <c r="L1" s="41"/>
      <c r="M1" t="s">
        <v>178</v>
      </c>
      <c r="N1" t="s">
        <v>333</v>
      </c>
      <c r="O1" s="3" t="s">
        <v>185</v>
      </c>
      <c r="P1" t="s">
        <v>168</v>
      </c>
      <c r="Q1" s="3" t="s">
        <v>170</v>
      </c>
      <c r="R1" s="3" t="s">
        <v>170</v>
      </c>
      <c r="S1" t="s">
        <v>107</v>
      </c>
      <c r="T1" t="s">
        <v>108</v>
      </c>
      <c r="U1" t="s">
        <v>91</v>
      </c>
      <c r="V1" t="s">
        <v>92</v>
      </c>
      <c r="W1" t="s">
        <v>93</v>
      </c>
      <c r="X1" t="s">
        <v>94</v>
      </c>
    </row>
    <row r="2" spans="1:24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K2" s="16" t="s">
        <v>162</v>
      </c>
      <c r="M2" s="16">
        <f t="shared" ref="M2:M15" si="0">D2+C2</f>
        <v>4</v>
      </c>
      <c r="N2" s="16">
        <f>IF(F2&lt;&gt;"",1,0)</f>
        <v>1</v>
      </c>
      <c r="P2" s="16" t="s">
        <v>169</v>
      </c>
      <c r="Q2" s="16">
        <v>500</v>
      </c>
      <c r="R2" s="16">
        <v>500</v>
      </c>
      <c r="S2" s="16" t="s">
        <v>109</v>
      </c>
      <c r="T2" s="16" t="s">
        <v>111</v>
      </c>
      <c r="U2" s="16">
        <v>0</v>
      </c>
      <c r="V2" s="16">
        <v>2.2999999999999998</v>
      </c>
      <c r="W2" s="16">
        <v>69.542579720367115</v>
      </c>
      <c r="X2" s="16">
        <v>0</v>
      </c>
    </row>
    <row r="3" spans="1:24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K3" t="s">
        <v>162</v>
      </c>
      <c r="M3">
        <f t="shared" si="0"/>
        <v>4</v>
      </c>
      <c r="N3">
        <f t="shared" ref="N3:N31" si="1">IF(F3&lt;&gt;"",1,0)</f>
        <v>0</v>
      </c>
      <c r="S3" t="s">
        <v>109</v>
      </c>
      <c r="T3" t="s">
        <v>110</v>
      </c>
      <c r="U3">
        <v>0</v>
      </c>
      <c r="V3">
        <v>3.5</v>
      </c>
      <c r="W3">
        <v>14.640543099024658</v>
      </c>
      <c r="X3">
        <v>0</v>
      </c>
    </row>
    <row r="4" spans="1:24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M4" s="16">
        <f t="shared" si="0"/>
        <v>3</v>
      </c>
      <c r="N4" s="16">
        <f t="shared" si="1"/>
        <v>1</v>
      </c>
      <c r="O4" s="16" t="s">
        <v>182</v>
      </c>
      <c r="P4" s="55" t="s">
        <v>175</v>
      </c>
      <c r="Q4" s="16">
        <v>600</v>
      </c>
      <c r="S4" s="16" t="s">
        <v>123</v>
      </c>
      <c r="T4" s="16" t="s">
        <v>125</v>
      </c>
      <c r="U4" s="16">
        <v>0</v>
      </c>
      <c r="V4" s="16">
        <v>2</v>
      </c>
      <c r="W4" s="16">
        <v>47.8</v>
      </c>
      <c r="X4" s="16">
        <v>0</v>
      </c>
    </row>
    <row r="5" spans="1:24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M5" s="16">
        <f t="shared" si="0"/>
        <v>2</v>
      </c>
      <c r="N5" s="16">
        <f t="shared" si="1"/>
        <v>1</v>
      </c>
      <c r="O5" s="16" t="s">
        <v>182</v>
      </c>
      <c r="P5" s="55" t="s">
        <v>174</v>
      </c>
      <c r="Q5" s="16">
        <v>600</v>
      </c>
      <c r="S5" s="16" t="s">
        <v>123</v>
      </c>
      <c r="T5" s="16" t="s">
        <v>124</v>
      </c>
      <c r="U5" s="16">
        <v>0</v>
      </c>
      <c r="V5" s="16">
        <v>1.5</v>
      </c>
      <c r="W5" s="16">
        <v>33.9</v>
      </c>
      <c r="X5" s="16">
        <v>0</v>
      </c>
    </row>
    <row r="6" spans="1:24">
      <c r="A6" t="s">
        <v>147</v>
      </c>
      <c r="B6" t="s">
        <v>177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182</v>
      </c>
    </row>
    <row r="7" spans="1:24">
      <c r="A7" t="s">
        <v>141</v>
      </c>
      <c r="B7" t="s">
        <v>177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182</v>
      </c>
    </row>
    <row r="8" spans="1:24">
      <c r="A8" t="s">
        <v>142</v>
      </c>
      <c r="B8" t="s">
        <v>177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182</v>
      </c>
    </row>
    <row r="9" spans="1:24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M9" s="16">
        <f t="shared" si="0"/>
        <v>2</v>
      </c>
      <c r="N9" s="16">
        <f t="shared" si="1"/>
        <v>1</v>
      </c>
      <c r="O9" s="16" t="s">
        <v>182</v>
      </c>
      <c r="P9" s="55" t="s">
        <v>172</v>
      </c>
      <c r="Q9" s="16">
        <v>500</v>
      </c>
      <c r="S9" s="16" t="s">
        <v>121</v>
      </c>
      <c r="T9" s="16" t="s">
        <v>122</v>
      </c>
      <c r="U9" s="16">
        <v>0</v>
      </c>
      <c r="V9" s="16">
        <v>0</v>
      </c>
      <c r="W9" s="16">
        <v>6.3</v>
      </c>
      <c r="X9" s="16">
        <v>0</v>
      </c>
    </row>
    <row r="10" spans="1:24">
      <c r="A10" t="s">
        <v>144</v>
      </c>
      <c r="B10" t="s">
        <v>177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130</v>
      </c>
      <c r="B11" t="s">
        <v>177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182</v>
      </c>
    </row>
    <row r="12" spans="1:24">
      <c r="A12" t="s">
        <v>131</v>
      </c>
      <c r="B12" t="s">
        <v>177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182</v>
      </c>
    </row>
    <row r="13" spans="1:24">
      <c r="A13" t="s">
        <v>132</v>
      </c>
      <c r="B13" t="s">
        <v>177</v>
      </c>
      <c r="E13" t="b">
        <v>1</v>
      </c>
      <c r="J13">
        <v>1</v>
      </c>
      <c r="K13" t="s">
        <v>155</v>
      </c>
      <c r="M13">
        <f t="shared" si="0"/>
        <v>0</v>
      </c>
      <c r="N13">
        <f t="shared" si="1"/>
        <v>0</v>
      </c>
      <c r="O13" t="s">
        <v>155</v>
      </c>
    </row>
    <row r="14" spans="1:24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155</v>
      </c>
      <c r="P14" t="s">
        <v>173</v>
      </c>
      <c r="Q14">
        <v>250</v>
      </c>
      <c r="S14" t="s">
        <v>118</v>
      </c>
      <c r="T14" t="s">
        <v>119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134</v>
      </c>
      <c r="B15" t="s">
        <v>177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155</v>
      </c>
    </row>
    <row r="16" spans="1:24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M16" s="16">
        <f>M14</f>
        <v>7</v>
      </c>
      <c r="N16" s="16">
        <f t="shared" si="1"/>
        <v>1</v>
      </c>
      <c r="O16" s="16" t="s">
        <v>155</v>
      </c>
    </row>
    <row r="17" spans="1:24">
      <c r="A17" t="s">
        <v>136</v>
      </c>
      <c r="B17" t="s">
        <v>177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155</v>
      </c>
    </row>
    <row r="18" spans="1:24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K18" s="16" t="s">
        <v>158</v>
      </c>
      <c r="M18" s="16">
        <f t="shared" si="3"/>
        <v>3</v>
      </c>
      <c r="N18" s="16">
        <f t="shared" si="1"/>
        <v>1</v>
      </c>
      <c r="P18" s="16" t="s">
        <v>114</v>
      </c>
      <c r="Q18" s="16">
        <v>775</v>
      </c>
      <c r="R18" s="16">
        <v>775</v>
      </c>
      <c r="S18" s="16" t="s">
        <v>113</v>
      </c>
      <c r="T18" s="16" t="s">
        <v>114</v>
      </c>
      <c r="U18" s="16">
        <v>56.8</v>
      </c>
      <c r="V18" s="16">
        <v>1.5</v>
      </c>
      <c r="W18" s="16">
        <v>10.473234339905167</v>
      </c>
      <c r="X18" s="16">
        <v>0</v>
      </c>
    </row>
    <row r="19" spans="1:24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K19" s="16" t="s">
        <v>158</v>
      </c>
      <c r="M19" s="16">
        <f t="shared" si="3"/>
        <v>3</v>
      </c>
      <c r="N19" s="16">
        <f t="shared" si="1"/>
        <v>1</v>
      </c>
    </row>
    <row r="20" spans="1:24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K20" t="s">
        <v>158</v>
      </c>
      <c r="M20">
        <f t="shared" si="3"/>
        <v>3</v>
      </c>
      <c r="N20">
        <f t="shared" si="1"/>
        <v>1</v>
      </c>
    </row>
    <row r="21" spans="1:24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K21" t="s">
        <v>153</v>
      </c>
      <c r="M21">
        <f t="shared" si="3"/>
        <v>3</v>
      </c>
      <c r="N21">
        <f t="shared" si="1"/>
        <v>0</v>
      </c>
      <c r="O21" t="s">
        <v>183</v>
      </c>
      <c r="S21" t="s">
        <v>113</v>
      </c>
      <c r="T21" t="s">
        <v>116</v>
      </c>
      <c r="U21">
        <v>8.52</v>
      </c>
      <c r="V21">
        <v>6.11</v>
      </c>
      <c r="W21">
        <v>32</v>
      </c>
      <c r="X21">
        <v>14</v>
      </c>
    </row>
    <row r="22" spans="1:24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K22" s="16" t="s">
        <v>159</v>
      </c>
      <c r="M22" s="16">
        <f t="shared" si="3"/>
        <v>7</v>
      </c>
      <c r="N22" s="16">
        <f t="shared" si="1"/>
        <v>1</v>
      </c>
      <c r="P22" s="16" t="s">
        <v>171</v>
      </c>
      <c r="Q22" s="16">
        <v>1000</v>
      </c>
      <c r="S22" s="16" t="s">
        <v>120</v>
      </c>
      <c r="T22" s="16" t="s">
        <v>117</v>
      </c>
      <c r="U22" s="16">
        <v>0</v>
      </c>
      <c r="V22" s="16">
        <v>1.74</v>
      </c>
      <c r="W22" s="16">
        <v>110</v>
      </c>
      <c r="X22" s="16">
        <v>0</v>
      </c>
    </row>
    <row r="23" spans="1:24">
      <c r="A23" t="s">
        <v>137</v>
      </c>
      <c r="B23" t="s">
        <v>176</v>
      </c>
      <c r="E23" t="b">
        <v>0</v>
      </c>
      <c r="J23">
        <v>1</v>
      </c>
      <c r="K23" t="s">
        <v>159</v>
      </c>
      <c r="M23">
        <f t="shared" si="3"/>
        <v>0</v>
      </c>
      <c r="N23">
        <f t="shared" si="1"/>
        <v>0</v>
      </c>
    </row>
    <row r="24" spans="1:24">
      <c r="A24" t="s">
        <v>138</v>
      </c>
      <c r="B24" t="s">
        <v>176</v>
      </c>
      <c r="E24" t="b">
        <v>0</v>
      </c>
      <c r="J24">
        <v>1</v>
      </c>
      <c r="K24" t="s">
        <v>159</v>
      </c>
      <c r="M24">
        <f t="shared" si="3"/>
        <v>0</v>
      </c>
      <c r="N24">
        <f t="shared" si="1"/>
        <v>0</v>
      </c>
    </row>
    <row r="25" spans="1:24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K25" s="16" t="s">
        <v>158</v>
      </c>
      <c r="M25" s="16">
        <f t="shared" si="3"/>
        <v>3</v>
      </c>
      <c r="N25" s="16">
        <f t="shared" si="1"/>
        <v>1</v>
      </c>
      <c r="P25" s="16" t="s">
        <v>139</v>
      </c>
      <c r="Q25" s="16">
        <v>150</v>
      </c>
      <c r="R25" s="16">
        <v>150</v>
      </c>
      <c r="S25" s="16" t="s">
        <v>113</v>
      </c>
      <c r="T25" s="16" t="s">
        <v>115</v>
      </c>
      <c r="U25" s="16">
        <v>56.8</v>
      </c>
      <c r="V25" s="16">
        <v>1.5</v>
      </c>
      <c r="W25" s="16">
        <v>3.8504628350434844</v>
      </c>
      <c r="X25" s="16">
        <v>0</v>
      </c>
    </row>
    <row r="26" spans="1:24">
      <c r="A26" t="s">
        <v>140</v>
      </c>
      <c r="B26" t="s">
        <v>176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M27" s="16">
        <f t="shared" si="3"/>
        <v>2</v>
      </c>
      <c r="N27" s="16">
        <f t="shared" si="1"/>
        <v>1</v>
      </c>
    </row>
    <row r="28" spans="1:24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M28" s="16">
        <f t="shared" si="3"/>
        <v>7</v>
      </c>
      <c r="N28" s="16">
        <f t="shared" si="1"/>
        <v>1</v>
      </c>
    </row>
    <row r="29" spans="1:24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K29" s="16" t="s">
        <v>153</v>
      </c>
      <c r="M29" s="16">
        <f t="shared" si="3"/>
        <v>5</v>
      </c>
      <c r="N29" s="16">
        <f t="shared" si="1"/>
        <v>1</v>
      </c>
    </row>
    <row r="30" spans="1:24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K30" s="16" t="s">
        <v>157</v>
      </c>
      <c r="M30" s="16">
        <f t="shared" si="3"/>
        <v>6</v>
      </c>
      <c r="N30" s="16">
        <f t="shared" si="1"/>
        <v>1</v>
      </c>
    </row>
    <row r="31" spans="1:24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K31" s="16" t="s">
        <v>154</v>
      </c>
      <c r="M31" s="16">
        <f t="shared" si="3"/>
        <v>2</v>
      </c>
      <c r="N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backup</vt:lpstr>
      <vt:lpstr>sources</vt:lpstr>
      <vt:lpstr>Dismantled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Wang, N. (Ni)</cp:lastModifiedBy>
  <dcterms:created xsi:type="dcterms:W3CDTF">2015-06-05T18:17:20Z</dcterms:created>
  <dcterms:modified xsi:type="dcterms:W3CDTF">2022-12-05T14:13:47Z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