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6B60131-B9C8-46FA-8514-6F280995754A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TechnologyTargets" sheetId="26" r:id="rId21"/>
    <sheet name="YearlyTargets" sheetId="52" r:id="rId22"/>
    <sheet name="yearlyCO2" sheetId="53" r:id="rId23"/>
    <sheet name="technologyPotentials" sheetId="51" r:id="rId24"/>
    <sheet name="Dismantled" sheetId="49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sources" sheetId="54" r:id="rId32"/>
    <sheet name="NewTechnologies" sheetId="35" r:id="rId33"/>
  </sheets>
  <externalReferences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2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8" l="1"/>
  <c r="G5" i="68"/>
  <c r="G4" i="68"/>
  <c r="G3" i="68"/>
  <c r="G2" i="68"/>
  <c r="G2" i="65"/>
  <c r="I3" i="65"/>
  <c r="I4" i="65"/>
  <c r="I5" i="65"/>
  <c r="I2" i="65"/>
  <c r="G5" i="65"/>
  <c r="D3" i="68"/>
  <c r="D4" i="68"/>
  <c r="D5" i="68"/>
  <c r="D6" i="68"/>
  <c r="D7" i="68"/>
  <c r="D8" i="68"/>
  <c r="D2" i="68"/>
  <c r="C2" i="68"/>
  <c r="C3" i="68"/>
  <c r="C4" i="68"/>
  <c r="C5" i="68"/>
  <c r="C6" i="68"/>
  <c r="C7" i="68"/>
  <c r="C8" i="68"/>
  <c r="F2" i="68"/>
  <c r="B5" i="68"/>
  <c r="B6" i="68" s="1"/>
  <c r="B7" i="68" s="1"/>
  <c r="B8" i="68" s="1"/>
  <c r="E9" i="68" l="1"/>
  <c r="D23" i="33"/>
  <c r="C23" i="33"/>
  <c r="D22" i="33"/>
  <c r="C22" i="33"/>
  <c r="D15" i="33"/>
  <c r="C15" i="33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B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<sst xmlns="http://schemas.openxmlformats.org/spreadsheetml/2006/main" count="1112" uniqueCount="490">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</sst>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J10" sqref="J10:J1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dimension ref="A1:H14"/>
  <sheetViews>
    <sheetView workbookViewId="0">
      <selection activeCell="D29" sqref="D29"/>
    </sheetView>
  </sheetViews>
  <sheetFormatPr defaultRowHeight="15"/>
  <cols>
    <col min="3" max="3" width="42.5703125" customWidth="1"/>
    <col min="4" max="4" width="56.42578125" customWidth="1"/>
  </cols>
  <sheetData>
    <row r="1" spans="1:8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8">
      <c r="A2" t="s">
        <v>300</v>
      </c>
      <c r="B2">
        <v>4000</v>
      </c>
      <c r="C2" t="str">
        <f>CONCATENATE("amiris-config/data/LS_",A2,".csv")</f>
        <v>amiris-config/data/LS_base.csv</v>
      </c>
      <c r="D2" t="str">
        <f>CONCATENATE("amiris-config/data/future_LS_",A2,".csv")</f>
        <v>amiris-config/data/future_LS_base.csv</v>
      </c>
      <c r="E2" t="s">
        <v>86</v>
      </c>
      <c r="F2" s="61">
        <f>1-SUM(F3:F8)</f>
        <v>0.82000000000000006</v>
      </c>
      <c r="G2" s="18">
        <f>$H$14/B2</f>
        <v>10</v>
      </c>
    </row>
    <row r="3" spans="1:8">
      <c r="A3" t="s">
        <v>481</v>
      </c>
      <c r="B3">
        <v>1500</v>
      </c>
      <c r="C3" t="str">
        <f t="shared" ref="C3:C8" si="0">CONCATENATE("amiris-config/data/LS_",A3,".csv")</f>
        <v>amiris-config/data/LS_one.csv</v>
      </c>
      <c r="D3" t="str">
        <f t="shared" ref="D3:D8" si="1">CONCATENATE("amiris-config/data/future_LS_",A3,".csv")</f>
        <v>amiris-config/data/future_LS_one.csv</v>
      </c>
      <c r="E3" t="s">
        <v>86</v>
      </c>
      <c r="F3" s="61">
        <v>0.03</v>
      </c>
      <c r="G3" s="18">
        <f>26</f>
        <v>26</v>
      </c>
    </row>
    <row r="4" spans="1:8">
      <c r="A4" t="s">
        <v>482</v>
      </c>
      <c r="B4">
        <v>1300</v>
      </c>
      <c r="C4" t="str">
        <f t="shared" si="0"/>
        <v>amiris-config/data/LS_two.csv</v>
      </c>
      <c r="D4" t="str">
        <f t="shared" si="1"/>
        <v>amiris-config/data/future_LS_two.csv</v>
      </c>
      <c r="E4" t="s">
        <v>86</v>
      </c>
      <c r="F4" s="61">
        <v>0.03</v>
      </c>
      <c r="G4" s="18">
        <f>31</f>
        <v>31</v>
      </c>
    </row>
    <row r="5" spans="1:8">
      <c r="A5" t="s">
        <v>483</v>
      </c>
      <c r="B5">
        <f>B4-200</f>
        <v>1100</v>
      </c>
      <c r="C5" t="str">
        <f t="shared" si="0"/>
        <v>amiris-config/data/LS_three.csv</v>
      </c>
      <c r="D5" t="str">
        <f t="shared" si="1"/>
        <v>amiris-config/data/future_LS_three.csv</v>
      </c>
      <c r="E5" t="s">
        <v>86</v>
      </c>
      <c r="F5" s="61">
        <v>0.03</v>
      </c>
      <c r="G5" s="18">
        <f>35</f>
        <v>35</v>
      </c>
    </row>
    <row r="6" spans="1:8">
      <c r="A6" t="s">
        <v>484</v>
      </c>
      <c r="B6">
        <f t="shared" ref="B6:B8" si="2">B5-200</f>
        <v>900</v>
      </c>
      <c r="C6" t="str">
        <f t="shared" si="0"/>
        <v>amiris-config/data/LS_four.csv</v>
      </c>
      <c r="D6" t="str">
        <f t="shared" si="1"/>
        <v>amiris-config/data/future_LS_four.csv</v>
      </c>
      <c r="E6" t="s">
        <v>86</v>
      </c>
      <c r="F6" s="61">
        <v>0.03</v>
      </c>
      <c r="G6" s="18">
        <f>40</f>
        <v>40</v>
      </c>
    </row>
    <row r="7" spans="1:8">
      <c r="A7" t="s">
        <v>485</v>
      </c>
      <c r="B7">
        <f t="shared" si="2"/>
        <v>700</v>
      </c>
      <c r="C7" t="str">
        <f t="shared" si="0"/>
        <v>amiris-config/data/LS_five.csv</v>
      </c>
      <c r="D7" t="str">
        <f t="shared" si="1"/>
        <v>amiris-config/data/future_LS_five.csv</v>
      </c>
      <c r="E7" t="s">
        <v>86</v>
      </c>
      <c r="F7" s="61">
        <v>0.03</v>
      </c>
      <c r="G7" s="18">
        <v>50</v>
      </c>
    </row>
    <row r="8" spans="1:8">
      <c r="A8" t="s">
        <v>486</v>
      </c>
      <c r="B8">
        <f t="shared" si="2"/>
        <v>500</v>
      </c>
      <c r="C8" t="str">
        <f t="shared" si="0"/>
        <v>amiris-config/data/LS_six.csv</v>
      </c>
      <c r="D8" t="str">
        <f t="shared" si="1"/>
        <v>amiris-config/data/future_LS_six.csv</v>
      </c>
      <c r="E8" t="s">
        <v>86</v>
      </c>
      <c r="F8" s="61">
        <v>0.03</v>
      </c>
      <c r="G8" s="18">
        <v>70</v>
      </c>
    </row>
    <row r="9" spans="1:8">
      <c r="A9" t="s">
        <v>124</v>
      </c>
      <c r="B9" t="s">
        <v>86</v>
      </c>
      <c r="C9" t="s">
        <v>435</v>
      </c>
      <c r="D9" t="s">
        <v>448</v>
      </c>
      <c r="E9">
        <f>29090</f>
        <v>29090</v>
      </c>
      <c r="F9" t="s">
        <v>86</v>
      </c>
    </row>
    <row r="13" spans="1:8">
      <c r="H13" s="70" t="s">
        <v>487</v>
      </c>
    </row>
    <row r="14" spans="1:8">
      <c r="H14" s="70">
        <v>40000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tabSelected="1" workbookViewId="0">
      <selection activeCell="I9" sqref="I9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  <c r="H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27" sqref="H27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2024-02-12T17:19:06Z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