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112D98E-17F7-4470-84D2-9191D9210A90}" xr6:coauthVersionLast="47" xr6:coauthVersionMax="47" xr10:uidLastSave="{00000000-0000-0000-0000-000000000000}"/>
  <bookViews>
    <workbookView xWindow="-120" yWindow="-16320" windowWidth="29040" windowHeight="15840" tabRatio="998" firstSheet="5" activeTab="13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ElectricitySpotMarkets" sheetId="14" r:id="rId16"/>
    <sheet name="LoadShifterCap" sheetId="64" r:id="rId17"/>
    <sheet name="LoadShedders" sheetId="65" r:id="rId18"/>
    <sheet name="TechnologyTargets" sheetId="26" r:id="rId19"/>
    <sheet name="YearlyTargets" sheetId="52" r:id="rId20"/>
    <sheet name="yearlyCO2" sheetId="53" r:id="rId21"/>
    <sheet name="technologyPotentials" sheetId="51" r:id="rId22"/>
    <sheet name="Dismantled" sheetId="49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sources" sheetId="54" r:id="rId30"/>
    <sheet name="NewTechnologies" sheetId="35" r:id="rId31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0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66" l="1"/>
  <c r="K5" i="66"/>
  <c r="F11" i="66"/>
  <c r="C15" i="66" l="1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I3" i="64" l="1"/>
  <c r="D2" i="64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<sst xmlns="http://schemas.openxmlformats.org/spreadsheetml/2006/main" count="1031" uniqueCount="449">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</sst>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18" fillId="0" borderId="0" xfId="0" applyFont="1" applyAlignment="1">
      <alignment horizontal="center" wrapText="1"/>
    </xf>
    <xf numFmtId="0" fontId="26" fillId="0" borderId="0" xfId="0" applyFont="1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theme="9" tint="-0.499984740745262"/>
      </font>
    </dxf>
    <dxf>
      <font>
        <color rgb="FFFF0000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="52" zoomScaleNormal="5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0" sqref="H60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420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421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395</v>
      </c>
      <c r="B1" s="7" t="s">
        <v>392</v>
      </c>
      <c r="D1" s="7" t="s">
        <v>392</v>
      </c>
      <c r="E1" s="54" t="s">
        <v>406</v>
      </c>
      <c r="K1" t="s">
        <v>399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397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400</v>
      </c>
      <c r="L5" t="s">
        <v>401</v>
      </c>
      <c r="M5" t="s">
        <v>402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398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405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405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396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404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393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394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422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403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J34" sqref="J34"/>
    </sheetView>
  </sheetViews>
  <sheetFormatPr defaultRowHeight="14.5"/>
  <cols>
    <col min="1" max="1" width="19.453125" customWidth="1"/>
    <col min="2" max="41" width="8.7265625" style="45"/>
  </cols>
  <sheetData>
    <row r="1" spans="1:43">
      <c r="A1" t="s">
        <v>383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386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368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369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370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371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372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373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374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375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376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tabSelected="1" zoomScale="85" zoomScaleNormal="85" workbookViewId="0">
      <selection activeCell="AC24" sqref="AC24"/>
    </sheetView>
  </sheetViews>
  <sheetFormatPr defaultRowHeight="14.5"/>
  <cols>
    <col min="1" max="1" width="29.453125" customWidth="1"/>
  </cols>
  <sheetData>
    <row r="1" spans="1:41">
      <c r="A1" s="64" t="s">
        <v>383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386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368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369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370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371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372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373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374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375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376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377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378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379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380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381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448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4" t="s">
        <v>383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386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368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369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370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371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372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373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374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375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376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377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378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379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380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381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448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383</v>
      </c>
      <c r="B38" t="s">
        <v>386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383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386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368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369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370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371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372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373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374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375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376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2" operator="between">
      <formula>2010</formula>
      <formula>2010</formula>
    </cfRule>
    <cfRule type="cellIs" dxfId="0" priority="1" operator="between">
      <formula>1990</formula>
      <formula>1990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E10" sqref="E10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415</v>
      </c>
      <c r="B1" s="15" t="s">
        <v>442</v>
      </c>
      <c r="D1">
        <f>D2*2</f>
        <v>11775.328767123288</v>
      </c>
    </row>
    <row r="2" spans="1:9">
      <c r="A2" s="15" t="s">
        <v>407</v>
      </c>
      <c r="B2" s="15">
        <v>11775</v>
      </c>
      <c r="D2">
        <f>B3/730</f>
        <v>5887.6643835616442</v>
      </c>
      <c r="E2" t="s">
        <v>414</v>
      </c>
    </row>
    <row r="3" spans="1:9">
      <c r="A3" s="15" t="s">
        <v>408</v>
      </c>
      <c r="B3" s="15">
        <v>4297995</v>
      </c>
      <c r="D3" t="s">
        <v>413</v>
      </c>
      <c r="I3" s="1">
        <f>B3*12</f>
        <v>51575940</v>
      </c>
    </row>
    <row r="4" spans="1:9">
      <c r="A4" s="15" t="s">
        <v>443</v>
      </c>
      <c r="B4" s="15" t="s">
        <v>445</v>
      </c>
      <c r="D4" s="46" t="s">
        <v>444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C17" sqref="C17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409</v>
      </c>
      <c r="C1" t="s">
        <v>410</v>
      </c>
      <c r="D1" t="s">
        <v>441</v>
      </c>
      <c r="E1" t="s">
        <v>446</v>
      </c>
      <c r="F1" t="s">
        <v>435</v>
      </c>
    </row>
    <row r="2" spans="1:10" ht="17.5" customHeight="1">
      <c r="A2" t="s">
        <v>305</v>
      </c>
      <c r="B2">
        <v>4000</v>
      </c>
      <c r="C2" t="s">
        <v>416</v>
      </c>
      <c r="D2" t="s">
        <v>437</v>
      </c>
      <c r="E2" t="s">
        <v>88</v>
      </c>
      <c r="F2" s="62">
        <f>1-F3-F4-F5</f>
        <v>0.79999999999999993</v>
      </c>
      <c r="H2" t="s">
        <v>305</v>
      </c>
    </row>
    <row r="3" spans="1:10" ht="17.5" customHeight="1">
      <c r="A3" t="s">
        <v>411</v>
      </c>
      <c r="B3">
        <v>1500</v>
      </c>
      <c r="C3" t="s">
        <v>417</v>
      </c>
      <c r="D3" t="s">
        <v>438</v>
      </c>
      <c r="E3" t="s">
        <v>88</v>
      </c>
      <c r="F3" s="62">
        <v>0.1</v>
      </c>
      <c r="H3" t="s">
        <v>429</v>
      </c>
    </row>
    <row r="4" spans="1:10" ht="17.5" customHeight="1">
      <c r="A4" t="s">
        <v>433</v>
      </c>
      <c r="B4">
        <v>500</v>
      </c>
      <c r="C4" t="s">
        <v>432</v>
      </c>
      <c r="D4" t="s">
        <v>439</v>
      </c>
      <c r="E4" t="s">
        <v>88</v>
      </c>
      <c r="F4" s="62">
        <v>0.05</v>
      </c>
      <c r="H4" t="s">
        <v>430</v>
      </c>
    </row>
    <row r="5" spans="1:10" ht="17.5" customHeight="1">
      <c r="A5" t="s">
        <v>412</v>
      </c>
      <c r="B5">
        <v>250</v>
      </c>
      <c r="C5" t="s">
        <v>418</v>
      </c>
      <c r="D5" t="s">
        <v>440</v>
      </c>
      <c r="E5" s="18" t="s">
        <v>88</v>
      </c>
      <c r="F5" s="62">
        <v>0.05</v>
      </c>
      <c r="H5" t="s">
        <v>431</v>
      </c>
      <c r="J5" t="s">
        <v>436</v>
      </c>
    </row>
    <row r="6" spans="1:10">
      <c r="A6" t="s">
        <v>126</v>
      </c>
      <c r="B6">
        <f>J6</f>
        <v>33.374000000000002</v>
      </c>
      <c r="C6" t="s">
        <v>419</v>
      </c>
      <c r="D6" t="s">
        <v>447</v>
      </c>
      <c r="E6" s="18">
        <v>41070.999885844751</v>
      </c>
      <c r="F6" t="s">
        <v>88</v>
      </c>
      <c r="H6" t="s">
        <v>434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384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385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427</v>
      </c>
      <c r="K5" t="s">
        <v>428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423</v>
      </c>
      <c r="J6" s="59" t="s">
        <v>424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423</v>
      </c>
      <c r="J7" s="59" t="s">
        <v>425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387</v>
      </c>
      <c r="B2" t="s">
        <v>389</v>
      </c>
    </row>
    <row r="3" spans="1:3">
      <c r="A3" t="s">
        <v>388</v>
      </c>
      <c r="B3" t="s">
        <v>389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390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3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3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3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3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3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3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3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3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3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3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3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426</v>
      </c>
      <c r="B15" s="61" t="s">
        <v>426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H16" sqref="H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391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2023-06-13T16:49:32Z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