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1BF17823-BBC9-4890-87D5-C5DD2F7FEEB5}" xr6:coauthVersionLast="47" xr6:coauthVersionMax="47" xr10:uidLastSave="{00000000-0000-0000-0000-000000000000}"/>
  <bookViews>
    <workbookView xWindow="6735" yWindow="-16200" windowWidth="21600" windowHeight="11385" tabRatio="971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superGroupedNL (2)" sheetId="41" r:id="rId10"/>
    <sheet name="superGroupedNL" sheetId="15" r:id="rId11"/>
    <sheet name="groupedDecarbonizedNL_S1" sheetId="40" r:id="rId12"/>
    <sheet name="groupedDecarbonizedNL2" sheetId="39" r:id="rId13"/>
    <sheet name="groupedDecarbonizedNL" sheetId="29" r:id="rId14"/>
    <sheet name="futureDecarbonizedNL" sheetId="33" r:id="rId15"/>
    <sheet name="DecarbonizedNL" sheetId="28" r:id="rId16"/>
    <sheet name="AnalysisforNiPlants" sheetId="21" r:id="rId17"/>
    <sheet name="groupedNLRES" sheetId="23" r:id="rId18"/>
    <sheet name="NL_withplanneddecommissions" sheetId="26" r:id="rId19"/>
    <sheet name="NL2010RES" sheetId="25" r:id="rId20"/>
    <sheet name="Sheet1" sheetId="27" r:id="rId21"/>
    <sheet name="groupedDecarbonizedFLEXNET" sheetId="24" r:id="rId22"/>
    <sheet name="groupedNL" sheetId="16" r:id="rId23"/>
    <sheet name="extendedDEmoreoptimal" sheetId="12" r:id="rId24"/>
    <sheet name="extendedDE" sheetId="1" r:id="rId25"/>
    <sheet name="powerplants_grouped_DE" sheetId="3" r:id="rId26"/>
    <sheet name="germany2019" sheetId="5" r:id="rId27"/>
    <sheet name="dutchGermanPlants2015_from_emla" sheetId="13" r:id="rId28"/>
  </sheets>
  <externalReferences>
    <externalReference r:id="rId29"/>
  </externalReferences>
  <definedNames>
    <definedName name="_xlnm._FilterDatabase" localSheetId="16" hidden="1">AnalysisforNiPlants!$B$1:$D$1</definedName>
    <definedName name="_xlnm._FilterDatabase" localSheetId="15" hidden="1">DecarbonizedNL!$A$1:$H$1</definedName>
    <definedName name="_xlnm._FilterDatabase" localSheetId="27" hidden="1">dutchGermanPlants2015_from_emla!$A$1:$H$440</definedName>
    <definedName name="_xlnm._FilterDatabase" localSheetId="24" hidden="1">extendedDE!$B$1:$J$272</definedName>
    <definedName name="_xlnm._FilterDatabase" localSheetId="23" hidden="1">extendedDEmoreoptimal!$B$1:$J$193</definedName>
    <definedName name="_xlnm._FilterDatabase" localSheetId="2" hidden="1">extendedNL!$A$1:$J$51</definedName>
    <definedName name="_xlnm._FilterDatabase" localSheetId="21" hidden="1">groupedDecarbonizedFLEXNET!$A$1:$I$1</definedName>
    <definedName name="_xlnm._FilterDatabase" localSheetId="22" hidden="1">groupedNL!$A$1:$J$1</definedName>
    <definedName name="_xlnm._FilterDatabase" localSheetId="0" hidden="1">groupedNLGAS!$A$1:$J$1</definedName>
    <definedName name="_xlnm._FilterDatabase" localSheetId="17" hidden="1">groupedNLRES!$A$1:$J$1</definedName>
    <definedName name="_xlnm._FilterDatabase" localSheetId="18" hidden="1">NL_withplanneddecommissions!$A$1:$K$190</definedName>
    <definedName name="_xlnm._FilterDatabase" localSheetId="10" hidden="1">superGroupedNL!$A$1:$H$1</definedName>
    <definedName name="_xlnm._FilterDatabase" localSheetId="9" hidden="1">'superGroupedNL (2)'!$A$1:$H$1</definedName>
  </definedNames>
  <calcPr calcId="191029"/>
  <pivotCaches>
    <pivotCache cacheId="0" r:id="rId30"/>
    <pivotCache cacheId="1" r:id="rId31"/>
    <pivotCache cacheId="2" r:id="rId32"/>
    <pivotCache cacheId="3" r:id="rId33"/>
    <pivotCache cacheId="4" r:id="rId34"/>
    <pivotCache cacheId="6" r:id="rId35"/>
    <pivotCache cacheId="9" r:id="rId3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9" i="41" l="1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N7" i="41"/>
  <c r="N6" i="41"/>
  <c r="N5" i="41"/>
  <c r="N4" i="41"/>
  <c r="N3" i="41"/>
  <c r="M20" i="42"/>
  <c r="M21" i="42"/>
  <c r="M16" i="42"/>
  <c r="M17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<sst xmlns="http://schemas.openxmlformats.org/spreadsheetml/2006/main" count="5757" uniqueCount="506">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</sst>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  <xf numFmtId="0" fontId="0" fillId="0" borderId="0" xfId="0" applyNumberFormat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5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41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3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Relationship Id="rId35" Type="http://schemas.openxmlformats.org/officeDocument/2006/relationships/pivotCacheDefinition" Target="pivotCache/pivotCacheDefinition6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4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CapacitySubscriptionOperators"/>
      <sheetName val="ElectricitySpotMarkets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LoadShifterCap"/>
      <sheetName val="LoadShedders_feb24"/>
      <sheetName val="LoadShedders"/>
      <sheetName val="LSyearly"/>
      <sheetName val="Dismantled"/>
      <sheetName val="weatherYears40"/>
      <sheetName val="LS_NL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 refreshError="1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turbine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86.642498379631" createdVersion="8" refreshedVersion="8" minRefreshableVersion="3" recordCount="16" xr:uid="{3DAADDF0-D4A0-4A0E-BC91-0115A55A44C6}">
  <cacheSource type="worksheet">
    <worksheetSource ref="B1:D16" sheet="superGroupedNL (2)"/>
  </cacheSource>
  <cacheFields count="3">
    <cacheField name="Technology" numFmtId="0">
      <sharedItems count="5">
        <s v="Solar PV large"/>
        <s v="Wind Offshore"/>
        <s v="hydrogen OCGT"/>
        <s v="Wind Onshore"/>
        <s v="Lithium ion battery"/>
      </sharedItems>
    </cacheField>
    <cacheField name="Age" numFmtId="0">
      <sharedItems containsSemiMixedTypes="0" containsString="0" containsNumber="1" containsInteger="1" minValue="3" maxValue="18"/>
    </cacheField>
    <cacheField name="Capacity" numFmtId="0">
      <sharedItems containsSemiMixedTypes="0" containsString="0" containsNumber="1" containsInteger="1" minValue="4000" maxValue="1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93.438362152781" createdVersion="8" refreshedVersion="8" minRefreshableVersion="3" recordCount="61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9">
        <s v="Wind Onshore"/>
        <s v="Solar PV large"/>
        <s v="Wind Offshore"/>
        <s v="hydrogen OCGT"/>
        <s v="Lithium ion battery"/>
        <s v="Nuclear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24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3"/>
    <n v="16000"/>
  </r>
  <r>
    <x v="0"/>
    <n v="7"/>
    <n v="16000"/>
  </r>
  <r>
    <x v="0"/>
    <n v="12"/>
    <n v="16000"/>
  </r>
  <r>
    <x v="0"/>
    <n v="17"/>
    <n v="16000"/>
  </r>
  <r>
    <x v="1"/>
    <n v="4"/>
    <n v="13000"/>
  </r>
  <r>
    <x v="1"/>
    <n v="10"/>
    <n v="13000"/>
  </r>
  <r>
    <x v="1"/>
    <n v="18"/>
    <n v="13000"/>
  </r>
  <r>
    <x v="2"/>
    <n v="5"/>
    <n v="4000"/>
  </r>
  <r>
    <x v="2"/>
    <n v="7"/>
    <n v="4000"/>
  </r>
  <r>
    <x v="2"/>
    <n v="9"/>
    <n v="4000"/>
  </r>
  <r>
    <x v="2"/>
    <n v="11"/>
    <n v="4000"/>
  </r>
  <r>
    <x v="2"/>
    <n v="13"/>
    <n v="4000"/>
  </r>
  <r>
    <x v="3"/>
    <n v="3"/>
    <n v="12000"/>
  </r>
  <r>
    <x v="4"/>
    <n v="6"/>
    <n v="7000"/>
  </r>
  <r>
    <x v="4"/>
    <n v="16"/>
    <n v="7000"/>
  </r>
  <r>
    <x v="4"/>
    <n v="10"/>
    <n v="700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n v="20"/>
    <n v="2400"/>
  </r>
  <r>
    <x v="0"/>
    <n v="16"/>
    <n v="2400"/>
  </r>
  <r>
    <x v="0"/>
    <n v="12"/>
    <n v="2400"/>
  </r>
  <r>
    <x v="0"/>
    <n v="7"/>
    <n v="2400"/>
  </r>
  <r>
    <x v="0"/>
    <n v="2"/>
    <n v="2400"/>
  </r>
  <r>
    <x v="1"/>
    <n v="24"/>
    <n v="1000"/>
  </r>
  <r>
    <x v="1"/>
    <n v="23"/>
    <n v="2500"/>
  </r>
  <r>
    <x v="1"/>
    <n v="21"/>
    <n v="3000"/>
  </r>
  <r>
    <x v="1"/>
    <n v="19"/>
    <n v="3000"/>
  </r>
  <r>
    <x v="1"/>
    <n v="18"/>
    <n v="3000"/>
  </r>
  <r>
    <x v="1"/>
    <n v="17"/>
    <n v="3000"/>
  </r>
  <r>
    <x v="1"/>
    <n v="16"/>
    <n v="3000"/>
  </r>
  <r>
    <x v="1"/>
    <n v="15"/>
    <n v="3000"/>
  </r>
  <r>
    <x v="1"/>
    <n v="14"/>
    <n v="3000"/>
  </r>
  <r>
    <x v="1"/>
    <n v="13"/>
    <n v="3000"/>
  </r>
  <r>
    <x v="1"/>
    <n v="12"/>
    <n v="3000"/>
  </r>
  <r>
    <x v="1"/>
    <n v="11"/>
    <n v="3500"/>
  </r>
  <r>
    <x v="1"/>
    <n v="10"/>
    <n v="3500"/>
  </r>
  <r>
    <x v="1"/>
    <n v="9"/>
    <n v="3500"/>
  </r>
  <r>
    <x v="1"/>
    <n v="8"/>
    <n v="3500"/>
  </r>
  <r>
    <x v="1"/>
    <n v="7"/>
    <n v="3500"/>
  </r>
  <r>
    <x v="1"/>
    <n v="6"/>
    <n v="3500"/>
  </r>
  <r>
    <x v="1"/>
    <n v="5"/>
    <n v="3500"/>
  </r>
  <r>
    <x v="1"/>
    <n v="4"/>
    <n v="3500"/>
  </r>
  <r>
    <x v="1"/>
    <n v="3"/>
    <n v="3500"/>
  </r>
  <r>
    <x v="2"/>
    <n v="24"/>
    <n v="3000"/>
  </r>
  <r>
    <x v="2"/>
    <n v="22"/>
    <n v="3000"/>
  </r>
  <r>
    <x v="2"/>
    <n v="20"/>
    <n v="3000"/>
  </r>
  <r>
    <x v="2"/>
    <n v="18"/>
    <n v="3000"/>
  </r>
  <r>
    <x v="2"/>
    <n v="16"/>
    <n v="3000"/>
  </r>
  <r>
    <x v="2"/>
    <n v="14"/>
    <n v="3000"/>
  </r>
  <r>
    <x v="2"/>
    <n v="10"/>
    <n v="3000"/>
  </r>
  <r>
    <x v="2"/>
    <n v="8"/>
    <n v="3000"/>
  </r>
  <r>
    <x v="2"/>
    <n v="6"/>
    <n v="4000"/>
  </r>
  <r>
    <x v="2"/>
    <n v="4"/>
    <n v="3000"/>
  </r>
  <r>
    <x v="2"/>
    <n v="3"/>
    <n v="3000"/>
  </r>
  <r>
    <x v="2"/>
    <n v="2"/>
    <n v="3000"/>
  </r>
  <r>
    <x v="3"/>
    <n v="22"/>
    <n v="1500"/>
  </r>
  <r>
    <x v="3"/>
    <n v="20"/>
    <n v="1500"/>
  </r>
  <r>
    <x v="3"/>
    <n v="18"/>
    <n v="1500"/>
  </r>
  <r>
    <x v="3"/>
    <n v="16"/>
    <n v="1500"/>
  </r>
  <r>
    <x v="3"/>
    <n v="13"/>
    <n v="1500"/>
  </r>
  <r>
    <x v="3"/>
    <n v="10"/>
    <n v="1500"/>
  </r>
  <r>
    <x v="3"/>
    <n v="7"/>
    <n v="1500"/>
  </r>
  <r>
    <x v="3"/>
    <n v="5"/>
    <n v="1500"/>
  </r>
  <r>
    <x v="3"/>
    <n v="3"/>
    <n v="1500"/>
  </r>
  <r>
    <x v="3"/>
    <n v="2"/>
    <n v="1500"/>
  </r>
  <r>
    <x v="4"/>
    <n v="1"/>
    <n v="1500"/>
  </r>
  <r>
    <x v="4"/>
    <n v="6"/>
    <n v="2000"/>
  </r>
  <r>
    <x v="5"/>
    <n v="15"/>
    <n v="400"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7"/>
    <n v="10"/>
    <n v="4000"/>
  </r>
  <r>
    <x v="7"/>
    <n v="14"/>
    <n v="4000"/>
  </r>
  <r>
    <x v="7"/>
    <n v="18"/>
    <n v="4000"/>
  </r>
  <r>
    <x v="8"/>
    <n v="1"/>
    <n v="0.5"/>
  </r>
  <r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0">
        <item x="8"/>
        <item x="3"/>
        <item x="7"/>
        <item x="5"/>
        <item x="1"/>
        <item x="2"/>
        <item x="0"/>
        <item x="6"/>
        <item x="4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8" firstHeaderRow="1" firstDataRow="1" firstDataCol="1"/>
  <pivotFields count="3"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N61"/>
  <sheetViews>
    <sheetView tabSelected="1" showRuler="0" topLeftCell="A33" zoomScale="85" zoomScaleNormal="85" workbookViewId="0">
      <selection activeCell="J48" sqref="J48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23</v>
      </c>
      <c r="B2" s="3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24</v>
      </c>
      <c r="B3" s="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I3" s="23"/>
      <c r="M3" s="3" t="s">
        <v>6</v>
      </c>
      <c r="N3" s="33">
        <v>0.5</v>
      </c>
    </row>
    <row r="4" spans="1:14" ht="16.149999999999999" customHeight="1">
      <c r="A4" s="1">
        <v>25</v>
      </c>
      <c r="B4" s="3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I4" s="23"/>
      <c r="K4" s="4"/>
      <c r="M4" s="3" t="s">
        <v>492</v>
      </c>
      <c r="N4" s="33">
        <v>15000</v>
      </c>
    </row>
    <row r="5" spans="1:14" ht="16.149999999999999" customHeight="1">
      <c r="A5" s="1">
        <v>26</v>
      </c>
      <c r="B5" s="3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I5" s="23"/>
      <c r="J5" s="3"/>
      <c r="K5" s="4"/>
      <c r="M5" s="3" t="s">
        <v>434</v>
      </c>
      <c r="N5" s="33">
        <v>12000</v>
      </c>
    </row>
    <row r="6" spans="1:14" ht="16.149999999999999" customHeight="1">
      <c r="A6" s="1">
        <v>27</v>
      </c>
      <c r="B6" s="3" t="s">
        <v>486</v>
      </c>
      <c r="C6">
        <v>2</v>
      </c>
      <c r="D6">
        <v>2400</v>
      </c>
      <c r="E6" t="s">
        <v>38</v>
      </c>
      <c r="F6">
        <v>0</v>
      </c>
      <c r="G6">
        <v>0</v>
      </c>
      <c r="I6" s="23"/>
      <c r="J6" s="3"/>
      <c r="K6" s="4"/>
      <c r="M6" s="3" t="s">
        <v>12</v>
      </c>
      <c r="N6" s="33">
        <v>400</v>
      </c>
    </row>
    <row r="7" spans="1:14" ht="16.149999999999999" customHeight="1">
      <c r="A7" s="1">
        <v>28</v>
      </c>
      <c r="B7" s="3" t="s">
        <v>481</v>
      </c>
      <c r="C7">
        <v>24</v>
      </c>
      <c r="D7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481</v>
      </c>
      <c r="N7" s="33">
        <v>62000</v>
      </c>
    </row>
    <row r="8" spans="1:14" ht="16.149999999999999" customHeight="1">
      <c r="A8" s="1">
        <v>29</v>
      </c>
      <c r="B8" s="3" t="s">
        <v>481</v>
      </c>
      <c r="C8">
        <v>23</v>
      </c>
      <c r="D8">
        <v>2500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 s="33">
        <v>37000</v>
      </c>
    </row>
    <row r="9" spans="1:14" ht="16.149999999999999" customHeight="1">
      <c r="A9" s="1">
        <v>30</v>
      </c>
      <c r="B9" s="3" t="s">
        <v>481</v>
      </c>
      <c r="C9">
        <v>21</v>
      </c>
      <c r="D9">
        <v>3000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486</v>
      </c>
      <c r="N9" s="33">
        <v>12000</v>
      </c>
    </row>
    <row r="10" spans="1:14" ht="16.149999999999999" customHeight="1">
      <c r="A10" s="1">
        <v>31</v>
      </c>
      <c r="B10" s="3" t="s">
        <v>481</v>
      </c>
      <c r="C10">
        <v>19</v>
      </c>
      <c r="D10">
        <v>3000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487</v>
      </c>
      <c r="N10" s="33"/>
    </row>
    <row r="11" spans="1:14" ht="16.149999999999999" customHeight="1">
      <c r="A11" s="1">
        <v>32</v>
      </c>
      <c r="B11" s="3" t="s">
        <v>481</v>
      </c>
      <c r="C11">
        <v>18</v>
      </c>
      <c r="D11">
        <v>3000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 s="33">
        <v>3500</v>
      </c>
    </row>
    <row r="12" spans="1:14">
      <c r="A12" s="1">
        <v>33</v>
      </c>
      <c r="B12" s="3" t="s">
        <v>481</v>
      </c>
      <c r="C12">
        <v>17</v>
      </c>
      <c r="D12">
        <v>3000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 s="33">
        <v>141900.5</v>
      </c>
    </row>
    <row r="13" spans="1:14" ht="13.9" customHeight="1">
      <c r="A13" s="1">
        <v>34</v>
      </c>
      <c r="B13" s="3" t="s">
        <v>481</v>
      </c>
      <c r="C13">
        <v>16</v>
      </c>
      <c r="D13">
        <v>3000</v>
      </c>
      <c r="E13" t="s">
        <v>38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481</v>
      </c>
      <c r="C14">
        <v>15</v>
      </c>
      <c r="D14">
        <v>3000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481</v>
      </c>
      <c r="C15">
        <v>14</v>
      </c>
      <c r="D15" s="4">
        <v>3000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37</v>
      </c>
      <c r="B16" s="3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20000</v>
      </c>
    </row>
    <row r="17" spans="1:13">
      <c r="A17" s="1">
        <v>38</v>
      </c>
      <c r="B17" s="3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45000</v>
      </c>
    </row>
    <row r="18" spans="1:13">
      <c r="A18" s="1">
        <v>39</v>
      </c>
      <c r="B18" s="3" t="s">
        <v>481</v>
      </c>
      <c r="C18">
        <v>11</v>
      </c>
      <c r="D18" s="4">
        <v>3500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40</v>
      </c>
      <c r="B19" s="3" t="s">
        <v>481</v>
      </c>
      <c r="C19">
        <v>10</v>
      </c>
      <c r="D19" s="4">
        <v>3500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481</v>
      </c>
      <c r="C20">
        <v>9</v>
      </c>
      <c r="D20" s="4">
        <v>3500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-6550</v>
      </c>
    </row>
    <row r="21" spans="1:13">
      <c r="A21" s="1">
        <v>42</v>
      </c>
      <c r="B21" s="3" t="s">
        <v>481</v>
      </c>
      <c r="C21">
        <v>8</v>
      </c>
      <c r="D21" s="4">
        <v>3500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>
        <f>L21-GETPIVOTDATA("Capacity",$M$2,"Technology","Lithium_ion_battery")</f>
        <v>14000</v>
      </c>
    </row>
    <row r="22" spans="1:13">
      <c r="A22" s="1">
        <v>43</v>
      </c>
      <c r="B22" s="3" t="s">
        <v>481</v>
      </c>
      <c r="C22">
        <v>7</v>
      </c>
      <c r="D22" s="4">
        <v>3500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481</v>
      </c>
      <c r="C23">
        <v>6</v>
      </c>
      <c r="D23" s="4">
        <v>4000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481</v>
      </c>
      <c r="C24">
        <v>5</v>
      </c>
      <c r="D24" s="4">
        <v>4000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481</v>
      </c>
      <c r="C25">
        <v>4</v>
      </c>
      <c r="D25" s="4">
        <v>4000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47</v>
      </c>
      <c r="B26" t="s">
        <v>481</v>
      </c>
      <c r="C26">
        <v>3</v>
      </c>
      <c r="D26" s="4">
        <v>4000</v>
      </c>
      <c r="E26" t="s">
        <v>38</v>
      </c>
      <c r="F26">
        <v>0</v>
      </c>
      <c r="G26">
        <v>0</v>
      </c>
    </row>
    <row r="27" spans="1:13">
      <c r="A27" s="1">
        <v>48</v>
      </c>
      <c r="B27" t="s">
        <v>482</v>
      </c>
      <c r="C27">
        <v>24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49</v>
      </c>
      <c r="B28" t="s">
        <v>482</v>
      </c>
      <c r="C28">
        <v>22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50</v>
      </c>
      <c r="B29" t="s">
        <v>482</v>
      </c>
      <c r="C29">
        <v>20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51</v>
      </c>
      <c r="B30" t="s">
        <v>482</v>
      </c>
      <c r="C30">
        <v>18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52</v>
      </c>
      <c r="B31" t="s">
        <v>482</v>
      </c>
      <c r="C31">
        <v>16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53</v>
      </c>
      <c r="B32" t="s">
        <v>482</v>
      </c>
      <c r="C32">
        <v>14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54</v>
      </c>
      <c r="B33" t="s">
        <v>482</v>
      </c>
      <c r="C33">
        <v>10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8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56</v>
      </c>
      <c r="B35" t="s">
        <v>482</v>
      </c>
      <c r="C35">
        <v>6</v>
      </c>
      <c r="D35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4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58</v>
      </c>
      <c r="B37" t="s">
        <v>482</v>
      </c>
      <c r="C37">
        <v>3</v>
      </c>
      <c r="D37">
        <v>4000</v>
      </c>
      <c r="E37" t="s">
        <v>38</v>
      </c>
      <c r="F37">
        <v>0</v>
      </c>
      <c r="G37">
        <v>0</v>
      </c>
    </row>
    <row r="38" spans="1:9">
      <c r="A38" s="1">
        <v>59</v>
      </c>
      <c r="B38" t="s">
        <v>482</v>
      </c>
      <c r="C38">
        <v>2</v>
      </c>
      <c r="D38">
        <v>4000</v>
      </c>
      <c r="E38" t="s">
        <v>38</v>
      </c>
      <c r="F38">
        <v>0</v>
      </c>
      <c r="G38">
        <v>0</v>
      </c>
    </row>
    <row r="39" spans="1:9">
      <c r="A39" s="1">
        <v>60</v>
      </c>
      <c r="B39" t="s">
        <v>492</v>
      </c>
      <c r="C39">
        <v>22</v>
      </c>
      <c r="D39">
        <v>1500</v>
      </c>
      <c r="E39" t="s">
        <v>38</v>
      </c>
      <c r="F39">
        <v>0</v>
      </c>
      <c r="G39">
        <v>0</v>
      </c>
    </row>
    <row r="40" spans="1:9">
      <c r="A40" s="1">
        <v>61</v>
      </c>
      <c r="B40" t="s">
        <v>492</v>
      </c>
      <c r="C40">
        <v>20</v>
      </c>
      <c r="D40">
        <v>1500</v>
      </c>
      <c r="E40" t="s">
        <v>38</v>
      </c>
      <c r="F40">
        <v>0</v>
      </c>
      <c r="G40">
        <v>0</v>
      </c>
    </row>
    <row r="41" spans="1:9">
      <c r="A41" s="1">
        <v>62</v>
      </c>
      <c r="B41" t="s">
        <v>492</v>
      </c>
      <c r="C41">
        <v>18</v>
      </c>
      <c r="D41">
        <v>1500</v>
      </c>
      <c r="E41" t="s">
        <v>38</v>
      </c>
      <c r="F41">
        <v>0</v>
      </c>
      <c r="G41">
        <v>0</v>
      </c>
    </row>
    <row r="42" spans="1:9">
      <c r="A42" s="1">
        <v>63</v>
      </c>
      <c r="B42" t="s">
        <v>492</v>
      </c>
      <c r="C42">
        <v>16</v>
      </c>
      <c r="D42">
        <v>1500</v>
      </c>
      <c r="E42" t="s">
        <v>38</v>
      </c>
      <c r="F42">
        <v>0</v>
      </c>
      <c r="G42">
        <v>0</v>
      </c>
    </row>
    <row r="43" spans="1:9">
      <c r="A43" s="1">
        <v>64</v>
      </c>
      <c r="B43" t="s">
        <v>492</v>
      </c>
      <c r="C43">
        <v>13</v>
      </c>
      <c r="D43">
        <v>1500</v>
      </c>
      <c r="E43" t="s">
        <v>38</v>
      </c>
      <c r="F43">
        <v>0</v>
      </c>
      <c r="G43">
        <v>0</v>
      </c>
    </row>
    <row r="44" spans="1:9">
      <c r="A44" s="1">
        <v>65</v>
      </c>
      <c r="B44" t="s">
        <v>492</v>
      </c>
      <c r="C44">
        <v>10</v>
      </c>
      <c r="D44">
        <v>1500</v>
      </c>
      <c r="E44" t="s">
        <v>38</v>
      </c>
      <c r="F44">
        <v>0</v>
      </c>
      <c r="G44">
        <v>0</v>
      </c>
    </row>
    <row r="45" spans="1:9">
      <c r="A45" s="1">
        <v>66</v>
      </c>
      <c r="B45" s="3" t="s">
        <v>492</v>
      </c>
      <c r="C45">
        <v>7</v>
      </c>
      <c r="D45" s="28">
        <v>2000</v>
      </c>
      <c r="E45" t="s">
        <v>38</v>
      </c>
      <c r="F45">
        <v>0</v>
      </c>
      <c r="G45">
        <v>0</v>
      </c>
    </row>
    <row r="46" spans="1:9">
      <c r="A46" s="1">
        <v>67</v>
      </c>
      <c r="B46" s="3" t="s">
        <v>492</v>
      </c>
      <c r="C46">
        <v>5</v>
      </c>
      <c r="D46" s="28">
        <v>2000</v>
      </c>
      <c r="E46" t="s">
        <v>38</v>
      </c>
      <c r="F46">
        <v>0</v>
      </c>
      <c r="G46">
        <v>0</v>
      </c>
    </row>
    <row r="47" spans="1:9">
      <c r="A47" s="1">
        <v>68</v>
      </c>
      <c r="B47" s="3" t="s">
        <v>492</v>
      </c>
      <c r="C47">
        <v>3</v>
      </c>
      <c r="D47" s="28">
        <v>2000</v>
      </c>
      <c r="E47" t="s">
        <v>38</v>
      </c>
      <c r="F47">
        <v>0</v>
      </c>
      <c r="G47">
        <v>0</v>
      </c>
    </row>
    <row r="48" spans="1:9">
      <c r="A48" s="1">
        <v>69</v>
      </c>
      <c r="B48" s="3" t="s">
        <v>492</v>
      </c>
      <c r="C48">
        <v>2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70</v>
      </c>
      <c r="B49" t="s">
        <v>484</v>
      </c>
      <c r="C49">
        <v>1</v>
      </c>
      <c r="D49" s="28">
        <v>1500</v>
      </c>
      <c r="E49" t="s">
        <v>38</v>
      </c>
      <c r="F49">
        <v>0</v>
      </c>
      <c r="G49">
        <v>0.9</v>
      </c>
    </row>
    <row r="50" spans="1:7">
      <c r="A50" s="1">
        <v>71</v>
      </c>
      <c r="B50" t="s">
        <v>484</v>
      </c>
      <c r="C50">
        <v>6</v>
      </c>
      <c r="D50" s="28">
        <v>2000</v>
      </c>
      <c r="E50" t="s">
        <v>38</v>
      </c>
      <c r="F50">
        <v>0</v>
      </c>
      <c r="G50">
        <v>0.9</v>
      </c>
    </row>
    <row r="51" spans="1:7">
      <c r="A51" s="1">
        <v>76</v>
      </c>
      <c r="B51" s="3" t="s">
        <v>12</v>
      </c>
      <c r="C51">
        <v>15</v>
      </c>
      <c r="D51" s="4">
        <v>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2"/>
  <sheetViews>
    <sheetView zoomScale="115" zoomScaleNormal="115" workbookViewId="0">
      <selection activeCell="L13" sqref="L13"/>
    </sheetView>
  </sheetViews>
  <sheetFormatPr defaultRowHeight="15"/>
  <cols>
    <col min="2" max="2" width="23.140625" customWidth="1"/>
    <col min="6" max="6" width="22.42578125" customWidth="1"/>
    <col min="12" max="12" width="18.14062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5000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5000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>
        <v>20000</v>
      </c>
      <c r="N3">
        <f>GETPIVOTDATA("Capacity",$L$2,"Technology","hydrogen OCGT")*0.9</f>
        <v>18000</v>
      </c>
    </row>
    <row r="4" spans="1:14">
      <c r="A4">
        <v>22</v>
      </c>
      <c r="B4" t="s">
        <v>492</v>
      </c>
      <c r="C4">
        <v>7</v>
      </c>
      <c r="D4">
        <v>5000</v>
      </c>
      <c r="E4" t="s">
        <v>38</v>
      </c>
      <c r="F4" t="s">
        <v>39</v>
      </c>
      <c r="G4">
        <v>0</v>
      </c>
      <c r="H4">
        <v>0</v>
      </c>
      <c r="L4" s="3" t="s">
        <v>484</v>
      </c>
      <c r="M4">
        <v>21000</v>
      </c>
      <c r="N4">
        <f>GETPIVOTDATA("Capacity",$L$2,"Technology","hydrogen OCGT")*0.5</f>
        <v>10000</v>
      </c>
    </row>
    <row r="5" spans="1:14">
      <c r="A5">
        <v>23</v>
      </c>
      <c r="B5" t="s">
        <v>492</v>
      </c>
      <c r="C5">
        <v>8</v>
      </c>
      <c r="D5">
        <v>5000</v>
      </c>
      <c r="E5" t="s">
        <v>38</v>
      </c>
      <c r="F5" t="s">
        <v>39</v>
      </c>
      <c r="G5">
        <v>0</v>
      </c>
      <c r="H5">
        <v>0</v>
      </c>
      <c r="L5" s="3" t="s">
        <v>481</v>
      </c>
      <c r="M5">
        <v>64000</v>
      </c>
      <c r="N5">
        <f>GETPIVOTDATA("Capacity",$L$2,"Technology","hydrogen OCGT")*0.1</f>
        <v>2000</v>
      </c>
    </row>
    <row r="6" spans="1:14">
      <c r="A6">
        <v>25</v>
      </c>
      <c r="B6" t="s">
        <v>484</v>
      </c>
      <c r="C6">
        <v>6</v>
      </c>
      <c r="D6">
        <v>5000</v>
      </c>
      <c r="E6" t="s">
        <v>38</v>
      </c>
      <c r="F6" t="s">
        <v>39</v>
      </c>
      <c r="G6">
        <v>0</v>
      </c>
      <c r="H6">
        <v>0.9</v>
      </c>
      <c r="L6" s="3" t="s">
        <v>482</v>
      </c>
      <c r="M6">
        <v>39000</v>
      </c>
      <c r="N6">
        <f>GETPIVOTDATA("Capacity",$L$2,"Technology","hydrogen OCGT")*0.13</f>
        <v>2600</v>
      </c>
    </row>
    <row r="7" spans="1:14">
      <c r="A7">
        <v>27</v>
      </c>
      <c r="B7" t="s">
        <v>481</v>
      </c>
      <c r="C7">
        <v>5</v>
      </c>
      <c r="D7">
        <v>64000</v>
      </c>
      <c r="E7" t="s">
        <v>38</v>
      </c>
      <c r="F7" t="s">
        <v>39</v>
      </c>
      <c r="G7">
        <v>0</v>
      </c>
      <c r="H7">
        <v>0</v>
      </c>
      <c r="L7" s="3" t="s">
        <v>486</v>
      </c>
      <c r="M7">
        <v>12000</v>
      </c>
      <c r="N7">
        <f>GETPIVOTDATA("Capacity",$L$2,"Technology","hydrogen OCGT")*0.9</f>
        <v>18000</v>
      </c>
    </row>
    <row r="8" spans="1:14">
      <c r="A8">
        <v>28</v>
      </c>
      <c r="B8" t="s">
        <v>482</v>
      </c>
      <c r="C8">
        <v>5</v>
      </c>
      <c r="D8">
        <v>39000</v>
      </c>
      <c r="E8" t="s">
        <v>38</v>
      </c>
      <c r="F8" t="s">
        <v>39</v>
      </c>
      <c r="G8">
        <v>0</v>
      </c>
      <c r="H8">
        <v>0</v>
      </c>
      <c r="L8" s="3" t="s">
        <v>21</v>
      </c>
      <c r="M8">
        <v>156000</v>
      </c>
    </row>
    <row r="9" spans="1:14">
      <c r="A9">
        <v>29</v>
      </c>
      <c r="B9" t="s">
        <v>486</v>
      </c>
      <c r="C9">
        <v>5</v>
      </c>
      <c r="D9">
        <v>12000</v>
      </c>
      <c r="E9" t="s">
        <v>38</v>
      </c>
      <c r="F9" t="s">
        <v>39</v>
      </c>
      <c r="G9">
        <v>0</v>
      </c>
      <c r="H9">
        <v>0</v>
      </c>
      <c r="N9">
        <f>SUM(N3:N7)</f>
        <v>50600</v>
      </c>
    </row>
    <row r="18" spans="2:8">
      <c r="B18" t="s">
        <v>481</v>
      </c>
      <c r="C18">
        <v>7</v>
      </c>
      <c r="D18">
        <v>16000</v>
      </c>
      <c r="E18" t="s">
        <v>38</v>
      </c>
      <c r="F18" t="s">
        <v>39</v>
      </c>
      <c r="G18">
        <v>0</v>
      </c>
      <c r="H18">
        <v>0</v>
      </c>
    </row>
    <row r="19" spans="2:8">
      <c r="B19" t="s">
        <v>481</v>
      </c>
      <c r="C19">
        <v>12</v>
      </c>
      <c r="D19">
        <v>16000</v>
      </c>
      <c r="E19" t="s">
        <v>38</v>
      </c>
      <c r="F19" t="s">
        <v>39</v>
      </c>
      <c r="G19">
        <v>0</v>
      </c>
      <c r="H19">
        <v>0</v>
      </c>
    </row>
    <row r="20" spans="2:8">
      <c r="B20" t="s">
        <v>481</v>
      </c>
      <c r="C20">
        <v>14</v>
      </c>
      <c r="D20">
        <v>16000</v>
      </c>
      <c r="E20" t="s">
        <v>38</v>
      </c>
      <c r="F20" t="s">
        <v>39</v>
      </c>
      <c r="G20">
        <v>0</v>
      </c>
      <c r="H20">
        <v>0</v>
      </c>
    </row>
    <row r="22" spans="2:8">
      <c r="B22" t="s">
        <v>482</v>
      </c>
      <c r="C22">
        <v>10</v>
      </c>
      <c r="D22">
        <v>13000</v>
      </c>
      <c r="E22" t="s">
        <v>38</v>
      </c>
      <c r="F22" t="s">
        <v>39</v>
      </c>
      <c r="G22">
        <v>0</v>
      </c>
      <c r="H22">
        <v>0</v>
      </c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2024-04-11T09:10:37Z</dcterms:modified>
</cp:coreProperties>
</file>