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659C8F0-810E-4999-8727-B22FA3523B12}" xr6:coauthVersionLast="47" xr6:coauthVersionMax="47" xr10:uidLastSave="{00000000-0000-0000-0000-000000000000}"/>
  <bookViews>
    <workbookView xWindow="-29115" yWindow="17145" windowWidth="29040" windowHeight="17640" tabRatio="917" firstSheet="1" activeTab="2" xr2:uid="{00000000-000D-0000-FFFF-FFFF00000000}"/>
  </bookViews>
  <sheets>
    <sheet name="explanation" sheetId="1" r:id="rId1"/>
    <sheet name="danish" sheetId="2" r:id="rId2"/>
    <sheet name="investmentCosts" sheetId="16" r:id="rId3"/>
    <sheet name="fixedCosts" sheetId="17" r:id="rId4"/>
    <sheet name="node" sheetId="19" r:id="rId5"/>
    <sheet name="unit2050" sheetId="18" r:id="rId6"/>
    <sheet name="nodeOLD" sheetId="3" r:id="rId7"/>
    <sheet name="investmentCostsOLD" sheetId="4" r:id="rId8"/>
    <sheet name="fixedCostsOLD" sheetId="5" r:id="rId9"/>
    <sheet name="unit2020OLD" sheetId="6" r:id="rId10"/>
    <sheet name="unit2030OLD" sheetId="7" r:id="rId11"/>
    <sheet name="unit2050OLD" sheetId="8" r:id="rId12"/>
    <sheet name="unitcostsgraph" sheetId="9" r:id="rId13"/>
    <sheet name="nodecostsgraph" sheetId="10" r:id="rId14"/>
    <sheet name="screening curve" sheetId="11" r:id="rId15"/>
    <sheet name="node2020" sheetId="12" r:id="rId16"/>
    <sheet name="unit2030-noneWRONG" sheetId="13" r:id="rId17"/>
    <sheet name="unit2040-2050" sheetId="14" r:id="rId18"/>
    <sheet name="unit2030-none_traderes" sheetId="15" r:id="rId19"/>
  </sheets>
  <definedNames>
    <definedName name="_xlnm._FilterDatabase" localSheetId="7" hidden="1">investmentCostsOLD!$A$1:$F$51</definedName>
    <definedName name="_xlnm._FilterDatabase" localSheetId="6" hidden="1">nodeOLD!$A$1:$C$50</definedName>
  </definedNames>
  <calcPr calcId="191029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6" l="1"/>
  <c r="B13" i="18"/>
  <c r="J10" i="6" l="1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 s="1"/>
  <c r="V35" i="11"/>
  <c r="F63" i="11" s="1"/>
  <c r="U35" i="11"/>
  <c r="V29" i="11"/>
  <c r="U29" i="11"/>
  <c r="T29" i="11"/>
  <c r="S29" i="11"/>
  <c r="R29" i="11"/>
  <c r="W29" i="11" s="1"/>
  <c r="X29" i="11" s="1"/>
  <c r="Y29" i="11" s="1"/>
  <c r="V28" i="11"/>
  <c r="U28" i="11"/>
  <c r="T28" i="11"/>
  <c r="S28" i="11"/>
  <c r="R28" i="11"/>
  <c r="W28" i="11" s="1"/>
  <c r="V27" i="11"/>
  <c r="U27" i="11"/>
  <c r="T27" i="11"/>
  <c r="S27" i="11"/>
  <c r="R27" i="11"/>
  <c r="W27" i="11" s="1"/>
  <c r="V26" i="11"/>
  <c r="U26" i="11"/>
  <c r="T26" i="11"/>
  <c r="S26" i="11"/>
  <c r="R26" i="11"/>
  <c r="W26" i="11" s="1"/>
  <c r="X26" i="11" s="1"/>
  <c r="Y26" i="11" s="1"/>
  <c r="V25" i="11"/>
  <c r="U25" i="11"/>
  <c r="T25" i="11"/>
  <c r="S25" i="11"/>
  <c r="R25" i="11"/>
  <c r="W25" i="11" s="1"/>
  <c r="X25" i="11" s="1"/>
  <c r="Y25" i="11" s="1"/>
  <c r="X24" i="11"/>
  <c r="Y24" i="11" s="1"/>
  <c r="V24" i="11"/>
  <c r="U24" i="11"/>
  <c r="T24" i="11"/>
  <c r="S24" i="11"/>
  <c r="R24" i="11"/>
  <c r="W24" i="11" s="1"/>
  <c r="V23" i="11"/>
  <c r="U23" i="11"/>
  <c r="T23" i="11"/>
  <c r="S23" i="11"/>
  <c r="R23" i="11"/>
  <c r="W23" i="11" s="1"/>
  <c r="X23" i="11" s="1"/>
  <c r="Y23" i="11" s="1"/>
  <c r="V22" i="11"/>
  <c r="U22" i="11"/>
  <c r="T22" i="11"/>
  <c r="S22" i="11"/>
  <c r="R22" i="11"/>
  <c r="W22" i="11" s="1"/>
  <c r="X22" i="11" s="1"/>
  <c r="Y22" i="11" s="1"/>
  <c r="V21" i="11"/>
  <c r="U21" i="11"/>
  <c r="T21" i="11"/>
  <c r="S21" i="11"/>
  <c r="R21" i="11"/>
  <c r="W21" i="11" s="1"/>
  <c r="V20" i="11"/>
  <c r="U20" i="11"/>
  <c r="T20" i="11"/>
  <c r="S20" i="11"/>
  <c r="R20" i="11"/>
  <c r="W20" i="11" s="1"/>
  <c r="X20" i="11" s="1"/>
  <c r="Y20" i="11" s="1"/>
  <c r="S9" i="11"/>
  <c r="A7" i="11"/>
  <c r="A49" i="11" s="1"/>
  <c r="O5" i="11"/>
  <c r="O37" i="11" s="1"/>
  <c r="N5" i="11"/>
  <c r="N37" i="11" s="1"/>
  <c r="M5" i="11"/>
  <c r="M37" i="11" s="1"/>
  <c r="L5" i="11"/>
  <c r="L37" i="11" s="1"/>
  <c r="B78" i="11" s="1"/>
  <c r="K5" i="11"/>
  <c r="K37" i="11" s="1"/>
  <c r="J5" i="11"/>
  <c r="J37" i="11" s="1"/>
  <c r="I5" i="11"/>
  <c r="I37" i="11" s="1"/>
  <c r="H5" i="11"/>
  <c r="H37" i="11" s="1"/>
  <c r="G5" i="11"/>
  <c r="G37" i="11" s="1"/>
  <c r="F5" i="11"/>
  <c r="F37" i="11" s="1"/>
  <c r="E5" i="11"/>
  <c r="E37" i="11" s="1"/>
  <c r="D5" i="11"/>
  <c r="D37" i="11" s="1"/>
  <c r="C5" i="11"/>
  <c r="C37" i="11" s="1"/>
  <c r="B5" i="11"/>
  <c r="B37" i="11" s="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 s="1"/>
  <c r="N3" i="11"/>
  <c r="N24" i="11" s="1"/>
  <c r="M3" i="11"/>
  <c r="M8" i="11" s="1"/>
  <c r="L3" i="11"/>
  <c r="L8" i="11" s="1"/>
  <c r="B49" i="11" s="1"/>
  <c r="K3" i="11"/>
  <c r="K9" i="11" s="1"/>
  <c r="J3" i="11"/>
  <c r="J23" i="11" s="1"/>
  <c r="I3" i="11"/>
  <c r="I9" i="11" s="1"/>
  <c r="H3" i="11"/>
  <c r="H9" i="11" s="1"/>
  <c r="G3" i="11"/>
  <c r="G9" i="11" s="1"/>
  <c r="F3" i="11"/>
  <c r="F25" i="11" s="1"/>
  <c r="E3" i="11"/>
  <c r="E17" i="11" s="1"/>
  <c r="D3" i="11"/>
  <c r="C3" i="11"/>
  <c r="C31" i="11" s="1"/>
  <c r="B3" i="11"/>
  <c r="B28" i="11" s="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C38" i="3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 l="1"/>
  <c r="Y27" i="11" s="1"/>
  <c r="X21" i="11"/>
  <c r="Y21" i="11" s="1"/>
  <c r="E10" i="1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 s="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 s="1"/>
  <c r="H18" i="11"/>
  <c r="B7" i="11"/>
  <c r="M9" i="11"/>
  <c r="O10" i="11"/>
  <c r="E14" i="11"/>
  <c r="I16" i="11"/>
  <c r="J24" i="11"/>
  <c r="H7" i="11"/>
  <c r="N9" i="11"/>
  <c r="G11" i="11"/>
  <c r="D52" i="11" s="1"/>
  <c r="F14" i="11"/>
  <c r="J16" i="11"/>
  <c r="G30" i="11"/>
  <c r="D71" i="11" s="1"/>
  <c r="I7" i="11"/>
  <c r="H11" i="11"/>
  <c r="G14" i="11"/>
  <c r="D55" i="11" s="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 s="1"/>
  <c r="L15" i="11"/>
  <c r="B56" i="11" s="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 s="1"/>
  <c r="L30" i="11"/>
  <c r="B71" i="11" s="1"/>
  <c r="L26" i="11"/>
  <c r="B67" i="11" s="1"/>
  <c r="L22" i="11"/>
  <c r="B63" i="11" s="1"/>
  <c r="L18" i="11"/>
  <c r="B59" i="11" s="1"/>
  <c r="L14" i="11"/>
  <c r="B55" i="11" s="1"/>
  <c r="L36" i="11"/>
  <c r="B77" i="11" s="1"/>
  <c r="L33" i="11"/>
  <c r="B74" i="11" s="1"/>
  <c r="L35" i="11"/>
  <c r="B76" i="11" s="1"/>
  <c r="L32" i="11"/>
  <c r="B73" i="11" s="1"/>
  <c r="L29" i="11"/>
  <c r="B70" i="11" s="1"/>
  <c r="L31" i="11"/>
  <c r="B72" i="11" s="1"/>
  <c r="K8" i="11"/>
  <c r="D8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 s="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 s="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 s="1"/>
  <c r="K17" i="11"/>
  <c r="B19" i="11"/>
  <c r="J20" i="11"/>
  <c r="N22" i="11"/>
  <c r="D23" i="11"/>
  <c r="L25" i="11"/>
  <c r="B66" i="11" s="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 s="1"/>
  <c r="F12" i="11"/>
  <c r="N12" i="11"/>
  <c r="H13" i="11"/>
  <c r="B14" i="11"/>
  <c r="J14" i="11"/>
  <c r="G15" i="11"/>
  <c r="C16" i="11"/>
  <c r="N16" i="11"/>
  <c r="L17" i="11"/>
  <c r="B58" i="11" s="1"/>
  <c r="D19" i="11"/>
  <c r="L20" i="11"/>
  <c r="B61" i="11" s="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 s="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 s="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 s="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 s="1"/>
  <c r="C52" i="11"/>
  <c r="C13" i="11"/>
  <c r="K13" i="11"/>
  <c r="D17" i="11"/>
  <c r="L19" i="11"/>
  <c r="B60" i="11" s="1"/>
  <c r="L21" i="11"/>
  <c r="B62" i="11" s="1"/>
  <c r="L27" i="11"/>
  <c r="B68" i="11" s="1"/>
  <c r="L28" i="11"/>
  <c r="B69" i="11" s="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 s="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 s="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51" i="11" l="1"/>
  <c r="I52" i="11"/>
  <c r="C57" i="11"/>
  <c r="I55" i="11"/>
  <c r="C71" i="1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 s="1"/>
  <c r="I49" i="11"/>
  <c r="I48" i="11" s="1"/>
  <c r="D49" i="11"/>
  <c r="D48" i="11" s="1"/>
  <c r="D60" i="11"/>
  <c r="C60" i="11"/>
  <c r="I60" i="11"/>
  <c r="I62" i="11"/>
  <c r="C62" i="11"/>
  <c r="D62" i="11"/>
  <c r="P76" i="11" l="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<sst xmlns="http://schemas.openxmlformats.org/spreadsheetml/2006/main" count="3480" uniqueCount="319">
  <si>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</si>
  <si>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</si>
  <si>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</si>
  <si>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</si>
  <si>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</si>
  <si>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</si>
  <si>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</si>
  <si>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</si>
  <si>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</si>
  <si>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</si>
  <si>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</si>
  <si>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</si>
  <si>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</si>
  <si>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</si>
  <si>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</si>
  <si>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</si>
  <si>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</si>
  <si>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</si>
  <si>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</si>
  <si>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</si>
  <si>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</si>
  <si>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</si>
  <si>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</si>
  <si>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</si>
  <si>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</si>
  <si>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</si>
  <si>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</si>
  <si>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</si>
  <si>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</si>
  <si>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</si>
  <si>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</si>
  <si>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</si>
  <si>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</si>
  <si>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</si>
  <si>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</si>
  <si>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</si>
  <si>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</si>
  <si>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</si>
  <si>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</si>
  <si>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</si>
  <si>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</si>
  <si>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</si>
  <si>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</si>
  <si>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</si>
  <si>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</si>
  <si>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</si>
  <si>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</si>
  <si>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</si>
  <si>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</si>
  <si>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</si>
  <si>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</si>
  <si>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</si>
  <si>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</si>
  <si>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</si>
  <si>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</si>
  <si>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</si>
  <si>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</si>
  <si>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</si>
  <si>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</si>
  <si>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</si>
  <si>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</si>
  <si>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</si>
  <si>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</si>
  <si>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</si>
  <si>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</si>
  <si>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</si>
  <si>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</si>
  <si>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</si>
  <si>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</si>
  <si>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</si>
  <si>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</si>
  <si>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</si>
  <si>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</si>
  <si>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</si>
  <si>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</si>
  <si>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</si>
  <si>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</si>
  <si>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</si>
  <si>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</si>
  <si>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</si>
  <si>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</si>
  <si>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</si>
  <si>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</si>
  <si>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</si>
  <si>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</si>
  <si>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</si>
  <si>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</si>
  <si>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</si>
  <si>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</si>
  <si>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</si>
  <si>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</si>
  <si>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</si>
  <si>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</si>
  <si>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</si>
  <si>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</si>
  <si>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</si>
  <si>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</si>
  <si>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</si>
  <si>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</si>
  <si>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</si>
  <si>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</si>
  <si>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</si>
  <si>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</si>
  <si>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</si>
  <si>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</si>
  <si>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</si>
  <si>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</si>
  <si>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</si>
  <si>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</si>
  <si>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</si>
  <si>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</si>
  <si>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</si>
  <si>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</si>
  <si>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</si>
  <si>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</si>
  <si>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</si>
  <si>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</si>
  <si>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</si>
  <si>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</si>
  <si>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</si>
  <si>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</si>
  <si>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</si>
  <si>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</si>
  <si>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</si>
  <si>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</si>
  <si>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</si>
  <si>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</si>
  <si>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</si>
  <si>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</si>
  <si>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</si>
  <si>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</si>
  <si>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</si>
  <si>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</si>
  <si>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</si>
  <si>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</si>
  <si>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</si>
  <si>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</si>
  <si>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</si>
  <si>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</si>
  <si>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</si>
  <si>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</si>
  <si>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</si>
  <si>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</si>
  <si>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</si>
  <si>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</si>
  <si>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</si>
  <si>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</si>
  <si>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</si>
  <si>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</si>
  <si>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</si>
  <si>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</si>
  <si>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</si>
  <si>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</si>
  <si>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</si>
  <si>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</si>
  <si>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</si>
  <si>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</si>
  <si>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</si>
  <si>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</si>
  <si>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</si>
  <si>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</si>
  <si>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</si>
  <si>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</si>
  <si>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</si>
  <si>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</si>
  <si>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</si>
  <si>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</si>
  <si>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</si>
  <si>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</si>
  <si>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</si>
  <si>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</si>
  <si>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</si>
  <si>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</si>
  <si>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</si>
  <si>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</si>
  <si>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</si>
  <si>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</si>
  <si>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</si>
  <si>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</si>
  <si>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</si>
  <si>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</si>
  <si>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</si>
  <si>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</si>
  <si>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</si>
  <si>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</si>
  <si>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</si>
  <si>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</si>
  <si>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</si>
  <si>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</si>
  <si>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</si>
  <si>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</si>
  <si>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</si>
  <si>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</si>
  <si>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</si>
  <si>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</si>
  <si>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</si>
  <si>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</si>
  <si>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</si>
  <si>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</si>
  <si>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</si>
  <si>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</si>
  <si>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</si>
  <si>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</si>
  <si>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</si>
  <si>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</si>
  <si>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</si>
  <si>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</si>
  <si>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</si>
  <si>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</si>
  <si>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</si>
  <si>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</si>
  <si>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</si>
  <si>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</si>
  <si>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</si>
  <si>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</si>
  <si>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</si>
  <si>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</si>
  <si>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</si>
  <si>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</si>
  <si>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</si>
  <si>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</si>
  <si>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</si>
  <si>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</si>
  <si>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</si>
  <si>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</si>
  <si>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</si>
  <si>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</si>
  <si>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</si>
  <si>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</si>
  <si>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</si>
  <si>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</si>
  <si>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</si>
  <si>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</si>
  <si>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</si>
  <si>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</si>
  <si>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</si>
  <si>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</si>
  <si>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</si>
  <si>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</si>
  <si>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</si>
  <si>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</si>
  <si>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</si>
  <si>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</si>
  <si>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</si>
  <si>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</si>
  <si>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</si>
  <si>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</si>
  <si>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</si>
  <si>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</si>
  <si>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</si>
  <si>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</si>
  <si>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</si>
  <si>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</si>
  <si>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</si>
  <si>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</si>
  <si>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</si>
  <si>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</si>
  <si>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</si>
  <si>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</si>
  <si>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</si>
  <si>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</si>
  <si>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</si>
  <si>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</si>
  <si>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</si>
  <si>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</si>
  <si>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</si>
  <si>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</si>
  <si>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</si>
  <si>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</si>
  <si>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</si>
  <si>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</si>
  <si>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</si>
  <si>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</si>
  <si>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</si>
  <si>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</si>
  <si>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</si>
  <si>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</si>
  <si>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</si>
  <si>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</si>
  <si>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</si>
  <si>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</si>
  <si>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</si>
  <si>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</si>
  <si>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</si>
  <si>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</si>
  <si>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</si>
  <si>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</si>
  <si>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</si>
  <si>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</si>
  <si>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</si>
  <si>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</si>
  <si>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</si>
  <si>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</si>
  <si>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Fuels keys</t>
  </si>
  <si>
    <t>Batteries Charge</t>
  </si>
  <si>
    <t>DSR</t>
  </si>
  <si>
    <t>Gas</t>
  </si>
  <si>
    <t>Others non-renewable</t>
  </si>
  <si>
    <t>Others renewable</t>
  </si>
  <si>
    <t>Solar PV large</t>
  </si>
  <si>
    <t>Solar PV rooftop</t>
  </si>
  <si>
    <t>Wind Onshore</t>
  </si>
  <si>
    <t>electrolyser</t>
  </si>
  <si>
    <t>H2 storage</t>
  </si>
  <si>
    <t>Biofuel</t>
  </si>
  <si>
    <t>Wind Offshore</t>
  </si>
  <si>
    <t>Solar CSP</t>
  </si>
  <si>
    <t>Lithium ion battery</t>
  </si>
  <si>
    <t>Hydropower</t>
  </si>
  <si>
    <t>Pumped hydro</t>
  </si>
  <si>
    <t>hydrogen CHP</t>
  </si>
  <si>
    <t>hydrogen combined cycle</t>
  </si>
  <si>
    <t>hydrogen turbine</t>
  </si>
  <si>
    <t>Derived Gas</t>
  </si>
  <si>
    <t>Oil</t>
  </si>
  <si>
    <t>BiogasRetro</t>
  </si>
  <si>
    <t>this is hydrogen</t>
  </si>
  <si>
    <t>this is natural gas</t>
  </si>
  <si>
    <t>*battery prices were in Eur/kwh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</si>
</sst>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  <numFmt numFmtId="169" formatCode="_ * #,##0_ ;_ * \-#,##0_ ;_ * &quot;-&quot;??_ ;_ @_ "/>
  </numFmts>
  <fonts count="28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8" fillId="0" borderId="0" applyBorder="0" applyProtection="0"/>
    <xf numFmtId="0" fontId="2" fillId="0" borderId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>
      <alignment horizontal="left"/>
    </xf>
    <xf numFmtId="0" fontId="3" fillId="0" borderId="0" applyBorder="0" applyProtection="0">
      <alignment horizontal="left"/>
    </xf>
    <xf numFmtId="0" fontId="3" fillId="0" borderId="0" applyBorder="0" applyProtection="0"/>
    <xf numFmtId="0" fontId="4" fillId="2" borderId="0" applyBorder="0" applyProtection="0"/>
    <xf numFmtId="0" fontId="15" fillId="3" borderId="0" applyBorder="0" applyProtection="0"/>
    <xf numFmtId="43" fontId="23" fillId="0" borderId="0" applyFont="0" applyFill="0" applyBorder="0" applyAlignment="0" applyProtection="0"/>
  </cellStyleXfs>
  <cellXfs count="116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3" fillId="0" borderId="0" xfId="3"/>
    <xf numFmtId="49" fontId="0" fillId="0" borderId="1" xfId="0" applyNumberFormat="1" applyBorder="1"/>
    <xf numFmtId="0" fontId="23" fillId="0" borderId="2" xfId="4" applyBorder="1"/>
    <xf numFmtId="0" fontId="23" fillId="0" borderId="3" xfId="3" applyBorder="1"/>
    <xf numFmtId="0" fontId="23" fillId="0" borderId="4" xfId="4" applyBorder="1"/>
    <xf numFmtId="0" fontId="23" fillId="0" borderId="5" xfId="3" applyBorder="1"/>
    <xf numFmtId="0" fontId="23" fillId="0" borderId="6" xfId="6" applyBorder="1">
      <alignment horizontal="left"/>
    </xf>
    <xf numFmtId="0" fontId="23" fillId="0" borderId="7" xfId="6" applyBorder="1">
      <alignment horizontal="left"/>
    </xf>
    <xf numFmtId="0" fontId="23" fillId="0" borderId="8" xfId="6" applyBorder="1">
      <alignment horizontal="left"/>
    </xf>
    <xf numFmtId="0" fontId="23" fillId="0" borderId="9" xfId="5" applyBorder="1"/>
    <xf numFmtId="0" fontId="23" fillId="0" borderId="10" xfId="5" applyBorder="1"/>
    <xf numFmtId="0" fontId="23" fillId="0" borderId="11" xfId="6" applyBorder="1">
      <alignment horizontal="left"/>
    </xf>
    <xf numFmtId="0" fontId="23" fillId="0" borderId="12" xfId="5" applyBorder="1"/>
    <xf numFmtId="0" fontId="23" fillId="0" borderId="13" xfId="5" applyBorder="1"/>
    <xf numFmtId="0" fontId="23" fillId="0" borderId="6" xfId="5" applyBorder="1"/>
    <xf numFmtId="0" fontId="23" fillId="0" borderId="7" xfId="5" applyBorder="1"/>
    <xf numFmtId="0" fontId="3" fillId="0" borderId="14" xfId="7" applyBorder="1">
      <alignment horizontal="left"/>
    </xf>
    <xf numFmtId="0" fontId="3" fillId="0" borderId="15" xfId="8" applyBorder="1"/>
    <xf numFmtId="0" fontId="3" fillId="0" borderId="16" xfId="8" applyBorder="1"/>
    <xf numFmtId="0" fontId="2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4" fillId="2" borderId="0" xfId="9" applyBorder="1" applyProtection="1"/>
    <xf numFmtId="1" fontId="0" fillId="0" borderId="1" xfId="0" applyNumberFormat="1" applyBorder="1"/>
    <xf numFmtId="0" fontId="5" fillId="0" borderId="0" xfId="0" applyFont="1"/>
    <xf numFmtId="0" fontId="6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7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8" fillId="0" borderId="0" xfId="1" applyBorder="1" applyProtection="1"/>
    <xf numFmtId="0" fontId="9" fillId="0" borderId="0" xfId="0" applyFont="1"/>
    <xf numFmtId="165" fontId="0" fillId="8" borderId="1" xfId="0" applyNumberFormat="1" applyFill="1" applyBorder="1"/>
    <xf numFmtId="166" fontId="3" fillId="0" borderId="1" xfId="0" applyNumberFormat="1" applyFont="1" applyBorder="1"/>
    <xf numFmtId="0" fontId="10" fillId="0" borderId="1" xfId="0" applyFont="1" applyBorder="1"/>
    <xf numFmtId="2" fontId="10" fillId="0" borderId="1" xfId="0" applyNumberFormat="1" applyFont="1" applyBorder="1"/>
    <xf numFmtId="166" fontId="11" fillId="0" borderId="1" xfId="0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165" fontId="3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3" fillId="0" borderId="1" xfId="0" applyFont="1" applyBorder="1"/>
    <xf numFmtId="166" fontId="10" fillId="0" borderId="1" xfId="0" applyNumberFormat="1" applyFont="1" applyBorder="1"/>
    <xf numFmtId="0" fontId="12" fillId="0" borderId="0" xfId="0" applyFont="1"/>
    <xf numFmtId="0" fontId="0" fillId="0" borderId="1" xfId="0" applyBorder="1" applyAlignment="1">
      <alignment wrapText="1"/>
    </xf>
    <xf numFmtId="0" fontId="13" fillId="0" borderId="1" xfId="0" applyFont="1" applyBorder="1" applyAlignment="1">
      <alignment horizontal="center" vertical="top" wrapText="1"/>
    </xf>
    <xf numFmtId="0" fontId="12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3" fillId="0" borderId="1" xfId="0" applyFont="1" applyBorder="1" applyAlignment="1">
      <alignment horizontal="center" vertical="top"/>
    </xf>
    <xf numFmtId="0" fontId="12" fillId="8" borderId="1" xfId="0" applyFont="1" applyFill="1" applyBorder="1"/>
    <xf numFmtId="0" fontId="13" fillId="0" borderId="0" xfId="0" applyFont="1" applyAlignment="1">
      <alignment horizontal="center" vertical="top"/>
    </xf>
    <xf numFmtId="0" fontId="7" fillId="0" borderId="0" xfId="0" applyFont="1"/>
    <xf numFmtId="0" fontId="12" fillId="0" borderId="1" xfId="0" applyFont="1" applyBorder="1"/>
    <xf numFmtId="166" fontId="4" fillId="0" borderId="0" xfId="9" applyNumberFormat="1" applyFill="1" applyBorder="1" applyProtection="1"/>
    <xf numFmtId="166" fontId="12" fillId="0" borderId="0" xfId="0" applyNumberFormat="1" applyFont="1"/>
    <xf numFmtId="2" fontId="10" fillId="0" borderId="0" xfId="0" applyNumberFormat="1" applyFont="1"/>
    <xf numFmtId="166" fontId="10" fillId="0" borderId="0" xfId="0" applyNumberFormat="1" applyFont="1"/>
    <xf numFmtId="0" fontId="10" fillId="8" borderId="0" xfId="0" applyFont="1" applyFill="1"/>
    <xf numFmtId="2" fontId="3" fillId="10" borderId="17" xfId="0" applyNumberFormat="1" applyFont="1" applyFill="1" applyBorder="1"/>
    <xf numFmtId="0" fontId="23" fillId="0" borderId="18" xfId="4" applyBorder="1"/>
    <xf numFmtId="0" fontId="0" fillId="9" borderId="1" xfId="0" applyFill="1" applyBorder="1"/>
    <xf numFmtId="0" fontId="4" fillId="9" borderId="1" xfId="9" applyFill="1" applyBorder="1" applyProtection="1"/>
    <xf numFmtId="0" fontId="23" fillId="0" borderId="19" xfId="6" applyBorder="1">
      <alignment horizontal="left"/>
    </xf>
    <xf numFmtId="0" fontId="3" fillId="0" borderId="20" xfId="7" applyBorder="1">
      <alignment horizontal="left"/>
    </xf>
    <xf numFmtId="0" fontId="23" fillId="0" borderId="21" xfId="5" applyBorder="1"/>
    <xf numFmtId="0" fontId="23" fillId="0" borderId="22" xfId="5" applyBorder="1"/>
    <xf numFmtId="0" fontId="3" fillId="0" borderId="23" xfId="8" applyBorder="1"/>
    <xf numFmtId="0" fontId="23" fillId="0" borderId="0" xfId="5"/>
    <xf numFmtId="0" fontId="23" fillId="0" borderId="24" xfId="5" applyBorder="1"/>
    <xf numFmtId="0" fontId="3" fillId="0" borderId="25" xfId="8" applyBorder="1"/>
    <xf numFmtId="0" fontId="23" fillId="0" borderId="19" xfId="5" applyBorder="1"/>
    <xf numFmtId="0" fontId="23" fillId="0" borderId="26" xfId="5" applyBorder="1"/>
    <xf numFmtId="0" fontId="3" fillId="0" borderId="27" xfId="8" applyBorder="1"/>
    <xf numFmtId="0" fontId="3" fillId="0" borderId="28" xfId="8" applyBorder="1"/>
    <xf numFmtId="0" fontId="3" fillId="0" borderId="29" xfId="8" applyBorder="1"/>
    <xf numFmtId="0" fontId="3" fillId="0" borderId="30" xfId="8" applyBorder="1"/>
    <xf numFmtId="0" fontId="13" fillId="11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14" fillId="0" borderId="0" xfId="0" applyFont="1" applyAlignment="1">
      <alignment vertical="center"/>
    </xf>
    <xf numFmtId="0" fontId="15" fillId="3" borderId="0" xfId="10" applyBorder="1" applyProtection="1"/>
    <xf numFmtId="167" fontId="0" fillId="0" borderId="0" xfId="0" applyNumberFormat="1"/>
    <xf numFmtId="0" fontId="16" fillId="0" borderId="0" xfId="0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0" fontId="3" fillId="0" borderId="0" xfId="0" applyFont="1"/>
    <xf numFmtId="0" fontId="3" fillId="8" borderId="0" xfId="0" applyFont="1" applyFill="1"/>
    <xf numFmtId="1" fontId="0" fillId="7" borderId="0" xfId="0" applyNumberFormat="1" applyFill="1"/>
    <xf numFmtId="1" fontId="19" fillId="2" borderId="0" xfId="9" applyNumberFormat="1" applyFont="1" applyBorder="1" applyProtection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vertical="center"/>
    </xf>
    <xf numFmtId="168" fontId="3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4" fillId="0" borderId="0" xfId="0" applyFont="1"/>
    <xf numFmtId="0" fontId="25" fillId="0" borderId="0" xfId="0" applyFont="1"/>
    <xf numFmtId="169" fontId="0" fillId="0" borderId="0" xfId="11" applyNumberFormat="1" applyFont="1"/>
    <xf numFmtId="0" fontId="26" fillId="0" borderId="0" xfId="0" applyFont="1"/>
    <xf numFmtId="0" fontId="27" fillId="0" borderId="0" xfId="0" applyFont="1"/>
    <xf numFmtId="0" fontId="0" fillId="12" borderId="1" xfId="0" applyFill="1" applyBorder="1"/>
    <xf numFmtId="0" fontId="26" fillId="12" borderId="0" xfId="0" applyFont="1" applyFill="1"/>
    <xf numFmtId="0" fontId="1" fillId="0" borderId="0" xfId="0" applyFont="1"/>
    <xf numFmtId="169" fontId="0" fillId="12" borderId="0" xfId="11" applyNumberFormat="1" applyFont="1" applyFill="1"/>
  </cellXfs>
  <cellStyles count="12">
    <cellStyle name="Comma" xfId="11" builtinId="3"/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F34" sqref="F34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A6" sqref="A6:H6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C43" sqref="C43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A30" sqref="A30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O2" sqref="O2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#REF!</v>
      </c>
      <c r="C3" s="92" t="e">
        <f>VLOOKUP(C2,nodeOLD!$A$1:$C$16,4,0)</f>
        <v>#REF!</v>
      </c>
      <c r="D3" s="92" t="e">
        <f>VLOOKUP(D2,nodeOLD!$A$1:$C$16,4,0)</f>
        <v>#REF!</v>
      </c>
      <c r="E3" s="92" t="e">
        <f>VLOOKUP(E2,nodeOLD!$A$1:$C$16,4,0)</f>
        <v>#REF!</v>
      </c>
      <c r="F3" s="92" t="e">
        <f>VLOOKUP(F2,nodeOLD!$A$1:$C$16,4,0)</f>
        <v>#REF!</v>
      </c>
      <c r="G3" s="92" t="e">
        <f>VLOOKUP(G2,nodeOLD!$A$1:$C$16,4,0)</f>
        <v>#N/A</v>
      </c>
      <c r="H3" s="92" t="e">
        <f>VLOOKUP(H2,nodeOLD!$A$1:$C$16,4,0)</f>
        <v>#REF!</v>
      </c>
      <c r="I3" s="92" t="e">
        <f>VLOOKUP(I2,nodeOLD!$A$1:$C$16,4,0)</f>
        <v>#REF!</v>
      </c>
      <c r="J3" s="92" t="e">
        <f>VLOOKUP(J2,nodeOLD!$A$1:$C$16,4,0)</f>
        <v>#REF!</v>
      </c>
      <c r="K3" s="92" t="e">
        <f>VLOOKUP(K2,nodeOLD!$A$1:$C$16,4,0)</f>
        <v>#REF!</v>
      </c>
      <c r="L3" s="92" t="e">
        <f>VLOOKUP(L2,nodeOLD!$A$1:$C$16,4,0)</f>
        <v>#REF!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#REF!</v>
      </c>
      <c r="I4" s="92" t="e">
        <f>VLOOKUP(I2,nodeOLD!$A$17:$C$30,4,0)</f>
        <v>#REF!</v>
      </c>
      <c r="J4" s="92" t="e">
        <f>VLOOKUP(J2,nodeOLD!$A$17:$C$30,4,0)</f>
        <v>#REF!</v>
      </c>
      <c r="K4" s="92" t="e">
        <f>VLOOKUP(K2,nodeOLD!$A$17:$C$30,4,0)</f>
        <v>#REF!</v>
      </c>
      <c r="L4" s="92" t="e">
        <f>VLOOKUP(L2,nodeOLD!$A$17:$C$30,4,0)</f>
        <v>#REF!</v>
      </c>
      <c r="M4" s="92" t="e">
        <f>VLOOKUP(M2,nodeOLD!$A$17:$C$30,4,0)</f>
        <v>#REF!</v>
      </c>
      <c r="N4" s="92" t="e">
        <f>VLOOKUP(N2,nodeOLD!$A$17:$C$30,4,0)</f>
        <v>#REF!</v>
      </c>
      <c r="O4" s="92" t="e">
        <f>VLOOKUP(O2,nodeOLD!$A$17:$C$30,4,0)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#REF!</v>
      </c>
      <c r="C5" s="92" t="e">
        <f>VLOOKUP(C2,nodeOLD!$A$32:$C$47,4,0)</f>
        <v>#REF!</v>
      </c>
      <c r="D5" s="92" t="e">
        <f>VLOOKUP(D2,nodeOLD!$A$32:$C$47,4,0)</f>
        <v>#REF!</v>
      </c>
      <c r="E5" s="92" t="e">
        <f>VLOOKUP(E2,nodeOLD!$A$32:$C$47,4,0)</f>
        <v>#REF!</v>
      </c>
      <c r="F5" s="92" t="e">
        <f>VLOOKUP(F2,nodeOLD!$A$32:$C$47,4,0)</f>
        <v>#REF!</v>
      </c>
      <c r="G5" s="92" t="e">
        <f>VLOOKUP(G2,nodeOLD!$A$32:$C$47,4,0)</f>
        <v>#N/A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#REF!</v>
      </c>
      <c r="K5" s="92" t="e">
        <f>VLOOKUP(K2,nodeOLD!$A$32:$C$47,4,0)</f>
        <v>#REF!</v>
      </c>
      <c r="L5" s="92" t="e">
        <f>VLOOKUP(L2,nodeOLD!$A$32:$C$47,4,0)</f>
        <v>#REF!</v>
      </c>
      <c r="M5" s="92" t="e">
        <f>VLOOKUP(M2,nodeOLD!$A$32:$C$47,4,0)</f>
        <v>#REF!</v>
      </c>
      <c r="N5" s="92" t="e">
        <f>VLOOKUP(N2,nodeOLD!$A$32:$C$47,4,0)</f>
        <v>#REF!</v>
      </c>
      <c r="O5" s="92" t="e">
        <f>VLOOKUP(O2,nodeOLD!$A$32:$C$47,4,0)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3AC0-C286-4832-973E-33BE549E25F2}">
  <sheetPr>
    <tabColor rgb="FFE945D2"/>
  </sheetPr>
  <dimension ref="A1:E15"/>
  <sheetViews>
    <sheetView tabSelected="1" workbookViewId="0">
      <selection activeCell="F15" sqref="F15"/>
    </sheetView>
  </sheetViews>
  <sheetFormatPr defaultRowHeight="15"/>
  <cols>
    <col min="1" max="1" width="31.140625" customWidth="1"/>
    <col min="3" max="3" width="12.5703125" style="109" bestFit="1" customWidth="1"/>
  </cols>
  <sheetData>
    <row r="1" spans="1:5">
      <c r="A1" t="s">
        <v>1</v>
      </c>
      <c r="B1" t="s">
        <v>185</v>
      </c>
      <c r="C1" s="109" t="s">
        <v>23</v>
      </c>
    </row>
    <row r="2" spans="1:5">
      <c r="A2" t="s">
        <v>307</v>
      </c>
      <c r="B2">
        <v>2050</v>
      </c>
      <c r="C2" s="115">
        <f>284000*4</f>
        <v>1136000</v>
      </c>
      <c r="E2" t="s">
        <v>318</v>
      </c>
    </row>
    <row r="3" spans="1:5">
      <c r="A3" t="s">
        <v>299</v>
      </c>
      <c r="B3">
        <v>2050</v>
      </c>
      <c r="C3" s="109">
        <v>380000</v>
      </c>
    </row>
    <row r="4" spans="1:5">
      <c r="A4" t="s">
        <v>300</v>
      </c>
      <c r="B4">
        <v>2050</v>
      </c>
      <c r="C4" s="109">
        <v>640000</v>
      </c>
    </row>
    <row r="5" spans="1:5">
      <c r="A5" t="s">
        <v>301</v>
      </c>
      <c r="B5">
        <v>2050</v>
      </c>
      <c r="C5" s="109">
        <v>1040000</v>
      </c>
    </row>
    <row r="6" spans="1:5">
      <c r="A6" t="s">
        <v>305</v>
      </c>
      <c r="B6">
        <v>2050</v>
      </c>
      <c r="C6" s="109">
        <v>1800000</v>
      </c>
    </row>
    <row r="7" spans="1:5">
      <c r="A7" t="s">
        <v>98</v>
      </c>
      <c r="B7">
        <v>2050</v>
      </c>
      <c r="C7" s="109">
        <v>7940450</v>
      </c>
    </row>
    <row r="8" spans="1:5">
      <c r="A8" t="s">
        <v>304</v>
      </c>
      <c r="B8">
        <v>2050</v>
      </c>
      <c r="C8" s="109">
        <v>2400000</v>
      </c>
    </row>
    <row r="9" spans="1:5">
      <c r="A9" s="114" t="s">
        <v>308</v>
      </c>
      <c r="B9">
        <v>2050</v>
      </c>
      <c r="C9" s="109">
        <v>600000</v>
      </c>
    </row>
    <row r="10" spans="1:5">
      <c r="A10" s="114" t="s">
        <v>309</v>
      </c>
      <c r="B10">
        <v>2050</v>
      </c>
      <c r="C10" s="109">
        <v>600000</v>
      </c>
    </row>
    <row r="11" spans="1:5">
      <c r="A11" s="114" t="s">
        <v>87</v>
      </c>
      <c r="B11">
        <v>2050</v>
      </c>
      <c r="C11" s="109">
        <v>2990000</v>
      </c>
    </row>
    <row r="12" spans="1:5">
      <c r="A12" s="114" t="s">
        <v>310</v>
      </c>
      <c r="B12">
        <v>2050</v>
      </c>
      <c r="C12" s="109">
        <v>730000</v>
      </c>
    </row>
    <row r="13" spans="1:5">
      <c r="A13" s="114" t="s">
        <v>311</v>
      </c>
      <c r="B13">
        <v>2050</v>
      </c>
      <c r="C13" s="109">
        <v>750000</v>
      </c>
    </row>
    <row r="14" spans="1:5">
      <c r="A14" s="114" t="s">
        <v>312</v>
      </c>
      <c r="B14">
        <v>2050</v>
      </c>
      <c r="C14" s="109">
        <v>435000</v>
      </c>
    </row>
    <row r="15" spans="1:5">
      <c r="A15" s="5" t="s">
        <v>206</v>
      </c>
      <c r="B15" s="36">
        <v>2050</v>
      </c>
      <c r="C15" s="39">
        <v>350000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2B4-5931-48E0-9D87-BB3C49EE7BE9}">
  <sheetPr>
    <tabColor rgb="FFE945D2"/>
  </sheetPr>
  <dimension ref="A1:C19"/>
  <sheetViews>
    <sheetView workbookViewId="0">
      <selection activeCell="J30" sqref="J30"/>
    </sheetView>
  </sheetViews>
  <sheetFormatPr defaultRowHeight="15"/>
  <cols>
    <col min="1" max="1" width="17.28515625" customWidth="1"/>
  </cols>
  <sheetData>
    <row r="1" spans="1:3">
      <c r="A1" t="s">
        <v>1</v>
      </c>
      <c r="B1">
        <v>2050</v>
      </c>
    </row>
    <row r="2" spans="1:3">
      <c r="A2" t="s">
        <v>307</v>
      </c>
      <c r="B2">
        <v>540</v>
      </c>
    </row>
    <row r="3" spans="1:3">
      <c r="A3" t="s">
        <v>299</v>
      </c>
      <c r="B3">
        <v>9500</v>
      </c>
    </row>
    <row r="4" spans="1:3">
      <c r="A4" t="s">
        <v>300</v>
      </c>
      <c r="B4">
        <v>10700</v>
      </c>
    </row>
    <row r="5" spans="1:3">
      <c r="A5" t="s">
        <v>301</v>
      </c>
      <c r="B5">
        <v>12600</v>
      </c>
    </row>
    <row r="6" spans="1:3">
      <c r="A6" t="s">
        <v>305</v>
      </c>
      <c r="B6">
        <v>39000</v>
      </c>
    </row>
    <row r="7" spans="1:3">
      <c r="A7" t="s">
        <v>98</v>
      </c>
      <c r="B7">
        <v>111166.3</v>
      </c>
    </row>
    <row r="8" spans="1:3">
      <c r="A8" t="s">
        <v>304</v>
      </c>
      <c r="B8">
        <v>64000</v>
      </c>
    </row>
    <row r="9" spans="1:3">
      <c r="A9" s="110" t="s">
        <v>308</v>
      </c>
      <c r="B9">
        <v>9000</v>
      </c>
    </row>
    <row r="10" spans="1:3">
      <c r="A10" s="110" t="s">
        <v>309</v>
      </c>
      <c r="B10">
        <v>20000</v>
      </c>
    </row>
    <row r="11" spans="1:3">
      <c r="A11" s="5" t="s">
        <v>87</v>
      </c>
      <c r="B11">
        <v>14950</v>
      </c>
    </row>
    <row r="12" spans="1:3">
      <c r="A12" s="5" t="s">
        <v>310</v>
      </c>
      <c r="B12" s="105">
        <v>30000</v>
      </c>
    </row>
    <row r="13" spans="1:3">
      <c r="A13" s="5" t="s">
        <v>311</v>
      </c>
      <c r="B13" s="105">
        <v>11250</v>
      </c>
    </row>
    <row r="14" spans="1:3">
      <c r="A14" s="5" t="s">
        <v>312</v>
      </c>
      <c r="B14" s="105">
        <v>8700</v>
      </c>
    </row>
    <row r="15" spans="1:3">
      <c r="A15" s="5" t="s">
        <v>206</v>
      </c>
      <c r="B15" s="105">
        <v>7000</v>
      </c>
      <c r="C15" s="105"/>
    </row>
    <row r="19" spans="1:2">
      <c r="A19" t="s">
        <v>306</v>
      </c>
      <c r="B19">
        <v>68680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D5DC-052F-4AEA-BB64-E368ECAF2641}">
  <sheetPr>
    <tabColor rgb="FFE945D2"/>
  </sheetPr>
  <dimension ref="A1:E19"/>
  <sheetViews>
    <sheetView workbookViewId="0">
      <selection activeCell="M17" sqref="M17"/>
    </sheetView>
  </sheetViews>
  <sheetFormatPr defaultRowHeight="15"/>
  <cols>
    <col min="1" max="1" width="21.5703125" customWidth="1"/>
  </cols>
  <sheetData>
    <row r="1" spans="1:5">
      <c r="A1" s="113" t="s">
        <v>160</v>
      </c>
      <c r="B1" s="111">
        <v>2050</v>
      </c>
      <c r="C1" s="111">
        <v>26.81</v>
      </c>
    </row>
    <row r="2" spans="1:5">
      <c r="A2" t="s">
        <v>313</v>
      </c>
      <c r="B2" s="111">
        <v>2050</v>
      </c>
      <c r="C2" s="111">
        <v>26.81</v>
      </c>
    </row>
    <row r="3" spans="1:5">
      <c r="A3" s="110" t="s">
        <v>151</v>
      </c>
      <c r="B3" s="111">
        <v>2050</v>
      </c>
      <c r="C3" s="111">
        <v>8.93</v>
      </c>
    </row>
    <row r="4" spans="1:5">
      <c r="A4" s="110" t="s">
        <v>146</v>
      </c>
      <c r="B4" s="111">
        <v>2050</v>
      </c>
      <c r="C4" s="111">
        <v>6.48</v>
      </c>
    </row>
    <row r="5" spans="1:5">
      <c r="A5" s="110" t="s">
        <v>149</v>
      </c>
      <c r="B5" s="111">
        <v>2050</v>
      </c>
      <c r="C5" s="111">
        <v>1.69</v>
      </c>
    </row>
    <row r="6" spans="1:5">
      <c r="A6" t="s">
        <v>314</v>
      </c>
      <c r="B6" s="111">
        <v>2050</v>
      </c>
      <c r="C6" s="111">
        <v>40.68</v>
      </c>
    </row>
    <row r="7" spans="1:5">
      <c r="A7" s="110" t="s">
        <v>156</v>
      </c>
      <c r="B7" s="111">
        <v>2050</v>
      </c>
      <c r="C7" s="111">
        <v>74.66</v>
      </c>
    </row>
    <row r="8" spans="1:5">
      <c r="A8" t="s">
        <v>315</v>
      </c>
      <c r="B8" s="111">
        <v>2050</v>
      </c>
      <c r="C8" s="111">
        <v>74.66</v>
      </c>
    </row>
    <row r="9" spans="1:5">
      <c r="A9" s="110" t="s">
        <v>152</v>
      </c>
      <c r="B9" s="111">
        <v>2050</v>
      </c>
      <c r="C9" s="111">
        <v>15</v>
      </c>
    </row>
    <row r="10" spans="1:5">
      <c r="A10" s="5" t="s">
        <v>147</v>
      </c>
      <c r="B10" s="5">
        <v>2050</v>
      </c>
      <c r="C10" s="5">
        <v>46.996000000000002</v>
      </c>
    </row>
    <row r="11" spans="1:5">
      <c r="A11" s="5" t="s">
        <v>53</v>
      </c>
      <c r="B11" s="5">
        <v>2050</v>
      </c>
      <c r="C11" s="5">
        <v>1</v>
      </c>
    </row>
    <row r="12" spans="1:5">
      <c r="A12" s="27" t="s">
        <v>148</v>
      </c>
      <c r="B12" s="5">
        <v>2050</v>
      </c>
      <c r="C12" s="28">
        <v>48.579252851200003</v>
      </c>
      <c r="E12" t="s">
        <v>317</v>
      </c>
    </row>
    <row r="13" spans="1:5">
      <c r="A13" s="5" t="s">
        <v>144</v>
      </c>
      <c r="B13" s="5">
        <v>2050</v>
      </c>
      <c r="C13" s="5">
        <v>32.83</v>
      </c>
    </row>
    <row r="14" spans="1:5">
      <c r="A14" s="5" t="s">
        <v>150</v>
      </c>
      <c r="B14" s="5">
        <v>2050</v>
      </c>
      <c r="C14" s="5">
        <v>14.148</v>
      </c>
    </row>
    <row r="15" spans="1:5">
      <c r="A15" s="5" t="s">
        <v>155</v>
      </c>
      <c r="B15" s="5">
        <v>2050</v>
      </c>
      <c r="C15" s="5">
        <v>82.5</v>
      </c>
    </row>
    <row r="16" spans="1:5">
      <c r="A16" s="5" t="s">
        <v>153</v>
      </c>
      <c r="B16" s="5">
        <v>2050</v>
      </c>
      <c r="C16" s="5">
        <v>35</v>
      </c>
    </row>
    <row r="17" spans="1:5">
      <c r="A17" s="5" t="s">
        <v>158</v>
      </c>
      <c r="B17" s="5">
        <v>2050</v>
      </c>
      <c r="C17" s="28">
        <v>168</v>
      </c>
    </row>
    <row r="18" spans="1:5">
      <c r="A18" s="5" t="s">
        <v>139</v>
      </c>
      <c r="B18" s="5">
        <v>2050</v>
      </c>
      <c r="C18" s="5">
        <v>79.69</v>
      </c>
    </row>
    <row r="19" spans="1:5">
      <c r="A19" s="112" t="s">
        <v>141</v>
      </c>
      <c r="B19" s="5">
        <v>2050</v>
      </c>
      <c r="C19" s="5">
        <v>45.1</v>
      </c>
      <c r="E19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FE09-5EF5-48F4-B82E-38CEA3597FAA}">
  <sheetPr>
    <tabColor rgb="FFE945D2"/>
  </sheetPr>
  <dimension ref="A1:G25"/>
  <sheetViews>
    <sheetView workbookViewId="0">
      <selection activeCell="K18" sqref="K18"/>
    </sheetView>
  </sheetViews>
  <sheetFormatPr defaultRowHeight="15"/>
  <cols>
    <col min="1" max="1" width="24.5703125" customWidth="1"/>
  </cols>
  <sheetData>
    <row r="1" spans="1:7">
      <c r="A1" t="s">
        <v>293</v>
      </c>
      <c r="B1" s="59" t="s">
        <v>25</v>
      </c>
      <c r="C1" s="59" t="s">
        <v>211</v>
      </c>
      <c r="D1" s="60" t="s">
        <v>213</v>
      </c>
      <c r="E1" s="60" t="s">
        <v>212</v>
      </c>
      <c r="F1" s="60" t="s">
        <v>214</v>
      </c>
      <c r="G1" s="60" t="s">
        <v>215</v>
      </c>
    </row>
    <row r="2" spans="1:7">
      <c r="A2" t="s">
        <v>307</v>
      </c>
      <c r="B2">
        <v>1.8</v>
      </c>
      <c r="C2">
        <v>0.9</v>
      </c>
      <c r="D2">
        <v>0.92</v>
      </c>
      <c r="E2">
        <v>4</v>
      </c>
      <c r="F2">
        <v>0.92</v>
      </c>
      <c r="G2">
        <v>0.92</v>
      </c>
    </row>
    <row r="3" spans="1:7">
      <c r="A3" t="s">
        <v>299</v>
      </c>
      <c r="B3">
        <v>0.5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 t="s">
        <v>300</v>
      </c>
      <c r="B4">
        <v>0.5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 t="s">
        <v>301</v>
      </c>
      <c r="B5">
        <v>0.5</v>
      </c>
      <c r="C5">
        <v>1</v>
      </c>
      <c r="D5">
        <v>0</v>
      </c>
      <c r="E5">
        <v>0</v>
      </c>
      <c r="F5">
        <v>0</v>
      </c>
      <c r="G5">
        <v>0</v>
      </c>
    </row>
    <row r="6" spans="1:7">
      <c r="A6" t="s">
        <v>305</v>
      </c>
      <c r="B6">
        <v>0.5</v>
      </c>
      <c r="C6">
        <v>1</v>
      </c>
      <c r="D6">
        <v>0</v>
      </c>
      <c r="E6">
        <v>0</v>
      </c>
      <c r="F6">
        <v>0</v>
      </c>
      <c r="G6">
        <v>0</v>
      </c>
    </row>
    <row r="7" spans="1:7">
      <c r="A7" t="s">
        <v>98</v>
      </c>
      <c r="B7">
        <v>3.5</v>
      </c>
      <c r="C7">
        <v>0.35</v>
      </c>
      <c r="D7">
        <v>0</v>
      </c>
      <c r="E7">
        <v>0</v>
      </c>
      <c r="F7">
        <v>0</v>
      </c>
      <c r="G7">
        <v>0</v>
      </c>
    </row>
    <row r="8" spans="1:7">
      <c r="A8" t="s">
        <v>304</v>
      </c>
      <c r="B8">
        <v>2.6</v>
      </c>
      <c r="C8">
        <v>0.309</v>
      </c>
      <c r="D8">
        <v>0</v>
      </c>
      <c r="E8">
        <v>0</v>
      </c>
      <c r="F8">
        <v>0</v>
      </c>
      <c r="G8">
        <v>0</v>
      </c>
    </row>
    <row r="9" spans="1:7">
      <c r="A9" s="110" t="s">
        <v>308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</row>
    <row r="10" spans="1:7">
      <c r="A10" s="110" t="s">
        <v>309</v>
      </c>
      <c r="B10">
        <v>1</v>
      </c>
      <c r="C10">
        <v>1</v>
      </c>
      <c r="D10">
        <v>0.89</v>
      </c>
      <c r="E10">
        <v>10</v>
      </c>
      <c r="F10">
        <v>0.89</v>
      </c>
      <c r="G10">
        <v>0.89</v>
      </c>
    </row>
    <row r="11" spans="1:7">
      <c r="A11" s="5" t="s">
        <v>87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>
      <c r="A12" s="5" t="s">
        <v>310</v>
      </c>
      <c r="B12" s="5">
        <v>2.7</v>
      </c>
      <c r="C12" s="5">
        <v>0.85</v>
      </c>
      <c r="D12">
        <v>0</v>
      </c>
      <c r="E12">
        <v>0</v>
      </c>
      <c r="F12">
        <v>0</v>
      </c>
      <c r="G12">
        <v>0</v>
      </c>
    </row>
    <row r="13" spans="1:7">
      <c r="A13" s="5" t="s">
        <v>311</v>
      </c>
      <c r="B13" s="5">
        <f>B12</f>
        <v>2.7</v>
      </c>
      <c r="C13" s="5">
        <v>0.61</v>
      </c>
      <c r="D13">
        <v>0</v>
      </c>
      <c r="E13">
        <v>0</v>
      </c>
      <c r="F13">
        <v>0</v>
      </c>
      <c r="G13">
        <v>0</v>
      </c>
    </row>
    <row r="14" spans="1:7">
      <c r="A14" s="5" t="s">
        <v>312</v>
      </c>
      <c r="B14" s="5">
        <v>1.5</v>
      </c>
      <c r="C14" s="5">
        <v>0.4</v>
      </c>
      <c r="D14">
        <v>0</v>
      </c>
      <c r="E14">
        <v>0</v>
      </c>
      <c r="F14">
        <v>0</v>
      </c>
      <c r="G14">
        <v>0</v>
      </c>
    </row>
    <row r="15" spans="1:7">
      <c r="A15" s="5" t="s">
        <v>206</v>
      </c>
      <c r="B15" s="5">
        <v>0</v>
      </c>
      <c r="C15" s="5">
        <v>0.74</v>
      </c>
      <c r="D15">
        <v>0</v>
      </c>
      <c r="E15">
        <v>0</v>
      </c>
      <c r="F15">
        <v>0</v>
      </c>
      <c r="G15">
        <v>0</v>
      </c>
    </row>
    <row r="18" spans="1:7">
      <c r="A18" t="s">
        <v>295</v>
      </c>
      <c r="B18">
        <v>208.82539682539681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>
      <c r="A19" t="s">
        <v>296</v>
      </c>
      <c r="B19">
        <v>0</v>
      </c>
      <c r="C19">
        <v>0.56000000000000005</v>
      </c>
      <c r="D19">
        <v>0</v>
      </c>
      <c r="E19">
        <v>0</v>
      </c>
      <c r="F19">
        <v>0</v>
      </c>
      <c r="G19">
        <v>0</v>
      </c>
    </row>
    <row r="20" spans="1:7">
      <c r="A20" t="s">
        <v>297</v>
      </c>
      <c r="B20">
        <v>0</v>
      </c>
      <c r="C20">
        <v>0.42</v>
      </c>
      <c r="D20">
        <v>0</v>
      </c>
      <c r="E20">
        <v>0</v>
      </c>
      <c r="F20">
        <v>0</v>
      </c>
      <c r="G20">
        <v>0</v>
      </c>
    </row>
    <row r="21" spans="1:7">
      <c r="A21" t="s">
        <v>298</v>
      </c>
      <c r="B21">
        <v>0</v>
      </c>
      <c r="C21">
        <v>0.25</v>
      </c>
      <c r="D21">
        <v>0</v>
      </c>
      <c r="E21">
        <v>0</v>
      </c>
      <c r="F21">
        <v>0</v>
      </c>
      <c r="G21">
        <v>0</v>
      </c>
    </row>
    <row r="22" spans="1:7">
      <c r="A22" t="s">
        <v>302</v>
      </c>
      <c r="B22">
        <v>0</v>
      </c>
      <c r="C22">
        <v>0.7</v>
      </c>
      <c r="D22">
        <v>0</v>
      </c>
      <c r="E22">
        <v>0</v>
      </c>
      <c r="F22">
        <v>0</v>
      </c>
      <c r="G22">
        <v>0</v>
      </c>
    </row>
    <row r="23" spans="1:7">
      <c r="A23" t="s">
        <v>294</v>
      </c>
      <c r="B23">
        <v>0</v>
      </c>
      <c r="C23">
        <v>0.9</v>
      </c>
      <c r="D23">
        <v>0</v>
      </c>
      <c r="E23">
        <v>0</v>
      </c>
      <c r="F23">
        <v>0</v>
      </c>
      <c r="G23">
        <v>0</v>
      </c>
    </row>
    <row r="24" spans="1:7">
      <c r="A24" t="s">
        <v>303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>
      <c r="A25" t="s">
        <v>306</v>
      </c>
      <c r="B25">
        <v>0.5</v>
      </c>
      <c r="C25">
        <v>1</v>
      </c>
      <c r="D25">
        <v>0</v>
      </c>
      <c r="E25">
        <v>0</v>
      </c>
      <c r="F25">
        <v>0</v>
      </c>
      <c r="G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W97"/>
  <sheetViews>
    <sheetView zoomScaleNormal="100" workbookViewId="0">
      <selection activeCell="F15" sqref="F15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>
      <c r="A39" s="5" t="s">
        <v>149</v>
      </c>
      <c r="B39" s="5">
        <v>2050</v>
      </c>
      <c r="C39" s="5">
        <v>1.69</v>
      </c>
      <c r="E39" t="s">
        <v>140</v>
      </c>
    </row>
    <row r="40" spans="1:17">
      <c r="A40" s="5" t="s">
        <v>150</v>
      </c>
      <c r="B40" s="5">
        <v>2050</v>
      </c>
      <c r="C40" s="5">
        <v>14.148</v>
      </c>
      <c r="E40" t="s">
        <v>140</v>
      </c>
    </row>
    <row r="41" spans="1:17">
      <c r="A41" s="5" t="s">
        <v>151</v>
      </c>
      <c r="B41" s="5">
        <v>2050</v>
      </c>
      <c r="C41" s="5">
        <v>6.73</v>
      </c>
      <c r="E41" t="s">
        <v>145</v>
      </c>
    </row>
    <row r="42" spans="1:17">
      <c r="A42" s="5" t="s">
        <v>152</v>
      </c>
      <c r="B42" s="5">
        <v>2050</v>
      </c>
      <c r="C42" s="5">
        <v>7.5</v>
      </c>
      <c r="E42" t="s">
        <v>140</v>
      </c>
    </row>
    <row r="43" spans="1:17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>
      <c r="A44" s="5" t="s">
        <v>155</v>
      </c>
      <c r="B44" s="5">
        <v>2050</v>
      </c>
      <c r="C44" s="5">
        <v>82.5</v>
      </c>
      <c r="E44" t="s">
        <v>140</v>
      </c>
    </row>
    <row r="45" spans="1:17">
      <c r="A45" s="5" t="s">
        <v>156</v>
      </c>
      <c r="B45" s="5">
        <v>2050</v>
      </c>
      <c r="C45" s="5">
        <v>50.29</v>
      </c>
      <c r="E45" t="s">
        <v>140</v>
      </c>
    </row>
    <row r="46" spans="1:17">
      <c r="A46" s="5" t="s">
        <v>158</v>
      </c>
      <c r="B46" s="5">
        <v>2050</v>
      </c>
      <c r="C46" s="28">
        <v>168</v>
      </c>
      <c r="E46" t="s">
        <v>145</v>
      </c>
    </row>
    <row r="47" spans="1:17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/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7" tint="0.79998168889431442"/>
  </sheetPr>
  <dimension ref="A1:L51"/>
  <sheetViews>
    <sheetView zoomScaleNormal="100" workbookViewId="0">
      <selection activeCell="A29" sqref="A29:C29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 hidden="1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 hidden="1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 hidden="1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 hidden="1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 hidden="1">
      <c r="A6" s="5" t="s">
        <v>115</v>
      </c>
      <c r="B6" s="36">
        <v>2020</v>
      </c>
      <c r="C6" s="39">
        <v>2000000</v>
      </c>
      <c r="F6" t="s">
        <v>194</v>
      </c>
    </row>
    <row r="7" spans="1:12" hidden="1">
      <c r="A7" s="5" t="s">
        <v>195</v>
      </c>
      <c r="B7" s="36">
        <v>2020</v>
      </c>
      <c r="C7" s="39">
        <v>2500000</v>
      </c>
      <c r="F7" t="s">
        <v>196</v>
      </c>
    </row>
    <row r="8" spans="1:12" hidden="1">
      <c r="A8" s="5" t="s">
        <v>57</v>
      </c>
      <c r="B8" s="36">
        <v>2020</v>
      </c>
      <c r="C8" s="39">
        <v>2270000</v>
      </c>
      <c r="E8" s="35">
        <v>1800000</v>
      </c>
    </row>
    <row r="9" spans="1:12" hidden="1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 hidden="1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 hidden="1">
      <c r="A11" s="5" t="s">
        <v>195</v>
      </c>
      <c r="B11" s="36">
        <v>2030</v>
      </c>
      <c r="C11" s="43">
        <v>2400000</v>
      </c>
      <c r="F11" t="s">
        <v>55</v>
      </c>
    </row>
    <row r="12" spans="1:12">
      <c r="A12" s="5" t="s">
        <v>195</v>
      </c>
      <c r="B12" s="36">
        <v>2050</v>
      </c>
      <c r="C12" s="43">
        <v>2300000</v>
      </c>
      <c r="F12" t="s">
        <v>196</v>
      </c>
    </row>
    <row r="13" spans="1:12" hidden="1">
      <c r="A13" s="44" t="s">
        <v>107</v>
      </c>
      <c r="B13" s="45">
        <v>2020</v>
      </c>
      <c r="C13" s="46">
        <v>2150000</v>
      </c>
      <c r="F13" s="47" t="s">
        <v>199</v>
      </c>
    </row>
    <row r="14" spans="1:12" hidden="1">
      <c r="A14" s="44" t="s">
        <v>107</v>
      </c>
      <c r="B14" s="45">
        <v>2030</v>
      </c>
      <c r="C14" s="46">
        <v>2040000</v>
      </c>
      <c r="F14" s="47" t="s">
        <v>199</v>
      </c>
    </row>
    <row r="15" spans="1:12" hidden="1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 hidden="1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 hidden="1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 hidden="1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 hidden="1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 hidden="1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 hidden="1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 hidden="1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 hidden="1">
      <c r="A23" s="5" t="s">
        <v>111</v>
      </c>
      <c r="B23" s="36">
        <v>2030</v>
      </c>
      <c r="C23" s="42">
        <f>622000*4</f>
        <v>2488000</v>
      </c>
      <c r="F23" t="s">
        <v>198</v>
      </c>
      <c r="L23" s="48"/>
    </row>
    <row r="24" spans="1:12" hidden="1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 hidden="1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 hidden="1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>
      <c r="A35" s="5" t="s">
        <v>83</v>
      </c>
      <c r="B35" s="36">
        <v>2050</v>
      </c>
      <c r="C35" s="39">
        <v>2685000</v>
      </c>
      <c r="F35" t="s">
        <v>198</v>
      </c>
    </row>
    <row r="36" spans="1:12">
      <c r="A36" s="5" t="s">
        <v>87</v>
      </c>
      <c r="B36" s="36">
        <v>2050</v>
      </c>
      <c r="C36" s="39">
        <v>2970000</v>
      </c>
      <c r="F36" t="s">
        <v>198</v>
      </c>
    </row>
    <row r="37" spans="1:12">
      <c r="A37" s="5" t="s">
        <v>111</v>
      </c>
      <c r="B37" s="36">
        <v>2050</v>
      </c>
      <c r="C37" s="42">
        <f>255000*4</f>
        <v>1020000</v>
      </c>
      <c r="F37" t="s">
        <v>198</v>
      </c>
    </row>
    <row r="38" spans="1:12">
      <c r="A38" s="5" t="s">
        <v>92</v>
      </c>
      <c r="B38" s="36">
        <v>2050</v>
      </c>
      <c r="C38" s="39">
        <v>412000</v>
      </c>
      <c r="F38" t="s">
        <v>198</v>
      </c>
    </row>
    <row r="39" spans="1:12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 hidden="1">
      <c r="A41" s="5" t="s">
        <v>207</v>
      </c>
      <c r="B41" s="36">
        <v>2030</v>
      </c>
      <c r="C41" s="39">
        <v>1390000</v>
      </c>
      <c r="F41" t="s">
        <v>208</v>
      </c>
    </row>
    <row r="42" spans="1:12" hidden="1">
      <c r="A42" s="5" t="s">
        <v>207</v>
      </c>
      <c r="B42" s="36">
        <v>2030</v>
      </c>
      <c r="C42" s="39">
        <v>1280000</v>
      </c>
      <c r="F42" t="s">
        <v>208</v>
      </c>
    </row>
    <row r="43" spans="1:12" hidden="1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 hidden="1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 hidden="1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 hidden="1">
      <c r="A47" s="5" t="s">
        <v>67</v>
      </c>
      <c r="B47" s="36">
        <v>2030</v>
      </c>
      <c r="C47" s="39">
        <v>444000</v>
      </c>
      <c r="F47" t="s">
        <v>197</v>
      </c>
    </row>
    <row r="48" spans="1:12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 hidden="1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 hidden="1">
      <c r="A50" s="5" t="s">
        <v>60</v>
      </c>
      <c r="B50" s="36">
        <v>2030</v>
      </c>
      <c r="C50" s="39">
        <v>1017000</v>
      </c>
      <c r="F50" t="s">
        <v>197</v>
      </c>
    </row>
    <row r="51" spans="1:6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filterColumn colId="1">
      <filters>
        <filter val="2050,00"/>
      </filters>
    </filterColumn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zoomScaleNormal="100" workbookViewId="0">
      <selection activeCell="A17" sqref="A17:E17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danish</vt:lpstr>
      <vt:lpstr>investmentCosts</vt:lpstr>
      <vt:lpstr>fixedCosts</vt:lpstr>
      <vt:lpstr>node</vt:lpstr>
      <vt:lpstr>unit2050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2023-11-12T22:40:46Z</dcterms:modified>
  <dc:language>en-US</dc:language>
</cp:coreProperties>
</file>