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D7BA6DC-D9A1-4D07-AD8A-D31BF2737443}" xr6:coauthVersionLast="47" xr6:coauthVersionMax="47" xr10:uidLastSave="{00000000-0000-0000-0000-000000000000}"/>
  <bookViews>
    <workbookView xWindow="-120" yWindow="-120" windowWidth="29040" windowHeight="17640" tabRatio="763" activeTab="5" xr2:uid="{00000000-000D-0000-FFFF-FFFF00000000}"/>
  </bookViews>
  <sheets>
    <sheet name="explanation" sheetId="1" r:id="rId1"/>
    <sheet name="danish" sheetId="2" r:id="rId2"/>
    <sheet name="node" sheetId="3" r:id="rId3"/>
    <sheet name="investmentCosts" sheetId="4" r:id="rId4"/>
    <sheet name="fixedCosts" sheetId="5" r:id="rId5"/>
    <sheet name="unit2020" sheetId="6" r:id="rId6"/>
    <sheet name="unit2030" sheetId="7" r:id="rId7"/>
    <sheet name="unit2050" sheetId="8" r:id="rId8"/>
    <sheet name="unitcostsgraph" sheetId="9" r:id="rId9"/>
    <sheet name="nodecostsgraph" sheetId="10" r:id="rId10"/>
    <sheet name="screening curve" sheetId="11" r:id="rId11"/>
    <sheet name="node2020" sheetId="12" r:id="rId12"/>
    <sheet name="unit2030-noneWRONG" sheetId="13" r:id="rId13"/>
    <sheet name="unit2040-2050" sheetId="14" r:id="rId14"/>
    <sheet name="unit2030-none_traderes" sheetId="15" r:id="rId15"/>
  </sheets>
  <definedNames>
    <definedName name="_xlnm._FilterDatabase" localSheetId="3" hidden="1">investmentCosts!$A$1:$F$51</definedName>
    <definedName name="_xlnm._FilterDatabase" localSheetId="2" hidden="1">node!$A$1:$C$50</definedName>
  </definedNames>
  <calcPr calcId="191029"/>
  <pivotCaches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" i="6" l="1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V28" i="11"/>
  <c r="U28" i="11"/>
  <c r="T28" i="11"/>
  <c r="S28" i="11"/>
  <c r="R28" i="11"/>
  <c r="W28" i="11" s="1"/>
  <c r="V27" i="11"/>
  <c r="U27" i="11"/>
  <c r="T27" i="11"/>
  <c r="S27" i="11"/>
  <c r="R27" i="11"/>
  <c r="W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V22" i="11"/>
  <c r="U22" i="11"/>
  <c r="T22" i="11"/>
  <c r="S22" i="11"/>
  <c r="R22" i="11"/>
  <c r="W22" i="11" s="1"/>
  <c r="X22" i="11" s="1"/>
  <c r="Y22" i="11" s="1"/>
  <c r="V21" i="11"/>
  <c r="U21" i="11"/>
  <c r="T21" i="11"/>
  <c r="S21" i="11"/>
  <c r="R21" i="11"/>
  <c r="W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45" i="4"/>
  <c r="C44" i="4"/>
  <c r="C43" i="4"/>
  <c r="C34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 l="1"/>
  <c r="Y27" i="11" s="1"/>
  <c r="X21" i="11"/>
  <c r="Y21" i="11" s="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I55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C51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I52" i="11"/>
  <c r="C13" i="11"/>
  <c r="K13" i="11"/>
  <c r="C57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71" i="11" l="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<sst xmlns="http://schemas.openxmlformats.org/spreadsheetml/2006/main" count="3396" uniqueCount="293">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</sst>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70" formatCode="&quot;€&quot;\ #,##0"/>
  </numFmts>
  <fonts count="25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</cellStyleXfs>
  <cellXfs count="109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170" fontId="2" fillId="0" borderId="1" xfId="0" applyNumberFormat="1" applyFont="1" applyBorder="1"/>
    <xf numFmtId="170" fontId="0" fillId="0" borderId="1" xfId="0" applyNumberFormat="1" applyBorder="1"/>
    <xf numFmtId="170" fontId="0" fillId="0" borderId="0" xfId="0" applyNumberFormat="1"/>
    <xf numFmtId="0" fontId="23" fillId="0" borderId="0" xfId="0" applyFont="1"/>
    <xf numFmtId="0" fontId="24" fillId="0" borderId="0" xfId="0" applyFont="1"/>
  </cellXfs>
  <cellStyles count="11"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3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4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I37" sqref="I37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L20" sqref="L20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VLOOKUP(B2,node!$A$1:$C$16,4,0)</f>
        <v>#REF!</v>
      </c>
      <c r="C3" s="92" t="e">
        <f>VLOOKUP(C2,node!$A$1:$C$16,4,0)</f>
        <v>#REF!</v>
      </c>
      <c r="D3" s="92" t="e">
        <f>VLOOKUP(D2,node!$A$1:$C$16,4,0)</f>
        <v>#REF!</v>
      </c>
      <c r="E3" s="92" t="e">
        <f>VLOOKUP(E2,node!$A$1:$C$16,4,0)</f>
        <v>#REF!</v>
      </c>
      <c r="F3" s="92" t="e">
        <f>VLOOKUP(F2,node!$A$1:$C$16,4,0)</f>
        <v>#REF!</v>
      </c>
      <c r="G3" s="92" t="e">
        <f>VLOOKUP(G2,node!$A$1:$C$16,4,0)</f>
        <v>#N/A</v>
      </c>
      <c r="H3" s="92" t="e">
        <f>VLOOKUP(H2,node!$A$1:$C$16,4,0)</f>
        <v>#REF!</v>
      </c>
      <c r="I3" s="92" t="e">
        <f>VLOOKUP(I2,node!$A$1:$C$16,4,0)</f>
        <v>#REF!</v>
      </c>
      <c r="J3" s="92" t="e">
        <f>VLOOKUP(J2,node!$A$1:$C$16,4,0)</f>
        <v>#REF!</v>
      </c>
      <c r="K3" s="92" t="e">
        <f>VLOOKUP(K2,node!$A$1:$C$16,4,0)</f>
        <v>#REF!</v>
      </c>
      <c r="L3" s="92" t="e">
        <f>VLOOKUP(L2,node!$A$1:$C$16,4,0)</f>
        <v>#REF!</v>
      </c>
      <c r="M3" s="92" t="e">
        <f>VLOOKUP(M2,node!$A$1:$C$16,4,0)</f>
        <v>#REF!</v>
      </c>
      <c r="N3" s="92" t="e">
        <f>VLOOKUP(N2,node!$A$1:$C$16,4,0)</f>
        <v>#REF!</v>
      </c>
      <c r="O3" s="92" t="e">
        <f>VLOOKUP(O2,node!$A$1:$C$16,4,0)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VLOOKUP(B2,node!$A$17:$C$30,4,0)</f>
        <v>#REF!</v>
      </c>
      <c r="C4" s="92" t="e">
        <f>VLOOKUP(C2,node!$A$17:$C$30,4,0)</f>
        <v>#REF!</v>
      </c>
      <c r="D4" s="92" t="e">
        <f>VLOOKUP(D2,node!$A$17:$C$30,4,0)</f>
        <v>#REF!</v>
      </c>
      <c r="E4" s="92" t="e">
        <f>VLOOKUP(E2,node!$A$17:$C$30,4,0)</f>
        <v>#REF!</v>
      </c>
      <c r="F4" s="92" t="e">
        <f>VLOOKUP(F2,node!$A$17:$C$30,4,0)</f>
        <v>#REF!</v>
      </c>
      <c r="G4" s="92" t="e">
        <f>VLOOKUP(G2,node!$A$17:$C$30,4,0)</f>
        <v>#N/A</v>
      </c>
      <c r="H4" s="92" t="e">
        <f>VLOOKUP(H2,node!$A$17:$C$30,4,0)</f>
        <v>#REF!</v>
      </c>
      <c r="I4" s="92" t="e">
        <f>VLOOKUP(I2,node!$A$17:$C$30,4,0)</f>
        <v>#REF!</v>
      </c>
      <c r="J4" s="92" t="e">
        <f>VLOOKUP(J2,node!$A$17:$C$30,4,0)</f>
        <v>#REF!</v>
      </c>
      <c r="K4" s="92" t="e">
        <f>VLOOKUP(K2,node!$A$17:$C$30,4,0)</f>
        <v>#REF!</v>
      </c>
      <c r="L4" s="92" t="e">
        <f>VLOOKUP(L2,node!$A$17:$C$30,4,0)</f>
        <v>#REF!</v>
      </c>
      <c r="M4" s="92" t="e">
        <f>VLOOKUP(M2,node!$A$17:$C$30,4,0)</f>
        <v>#REF!</v>
      </c>
      <c r="N4" s="92" t="e">
        <f>VLOOKUP(N2,node!$A$17:$C$30,4,0)</f>
        <v>#REF!</v>
      </c>
      <c r="O4" s="92" t="e">
        <f>VLOOKUP(O2,node!$A$17:$C$30,4,0)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VLOOKUP(B2,node!$A$32:$C$47,4,0)</f>
        <v>#REF!</v>
      </c>
      <c r="C5" s="92" t="e">
        <f>VLOOKUP(C2,node!$A$32:$C$47,4,0)</f>
        <v>#REF!</v>
      </c>
      <c r="D5" s="92" t="e">
        <f>VLOOKUP(D2,node!$A$32:$C$47,4,0)</f>
        <v>#REF!</v>
      </c>
      <c r="E5" s="92" t="e">
        <f>VLOOKUP(E2,node!$A$32:$C$47,4,0)</f>
        <v>#REF!</v>
      </c>
      <c r="F5" s="92" t="e">
        <f>VLOOKUP(F2,node!$A$32:$C$47,4,0)</f>
        <v>#REF!</v>
      </c>
      <c r="G5" s="92" t="e">
        <f>VLOOKUP(G2,node!$A$32:$C$47,4,0)</f>
        <v>#N/A</v>
      </c>
      <c r="H5" s="92" t="e">
        <f>VLOOKUP(H2,node!$A$32:$C$47,4,0)</f>
        <v>#REF!</v>
      </c>
      <c r="I5" s="92" t="e">
        <f>VLOOKUP(I2,node!$A$32:$C$47,4,0)</f>
        <v>#REF!</v>
      </c>
      <c r="J5" s="92" t="e">
        <f>VLOOKUP(J2,node!$A$32:$C$47,4,0)</f>
        <v>#REF!</v>
      </c>
      <c r="K5" s="92" t="e">
        <f>VLOOKUP(K2,node!$A$32:$C$47,4,0)</f>
        <v>#REF!</v>
      </c>
      <c r="L5" s="92" t="e">
        <f>VLOOKUP(L2,node!$A$32:$C$47,4,0)</f>
        <v>#REF!</v>
      </c>
      <c r="M5" s="92" t="e">
        <f>VLOOKUP(M2,node!$A$32:$C$47,4,0)</f>
        <v>#REF!</v>
      </c>
      <c r="N5" s="92" t="e">
        <f>VLOOKUP(N2,node!$A$32:$C$47,4,0)</f>
        <v>#REF!</v>
      </c>
      <c r="O5" s="92" t="e">
        <f>VLOOKUP(O2,node!$A$32:$C$47,4,0)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58">
        <f>unit2020!C9</f>
        <v>0</v>
      </c>
      <c r="V20" s="34">
        <f>unit2020!D9</f>
        <v>0</v>
      </c>
      <c r="W20" s="34" t="e">
        <f>VLOOKUP(R20,unit2030!$A$1:$D$23,8,0)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34">
        <f>unit2020!D10</f>
        <v>0</v>
      </c>
      <c r="W21" s="34" t="e">
        <f>VLOOKUP(R21,unit2030!$A$1:$D$23,8,0)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34">
        <f>unit2020!D11</f>
        <v>0</v>
      </c>
      <c r="W22" s="34" t="e">
        <f>VLOOKUP(R22,unit2030!$A$1:$D$23,8,0)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34">
        <f>unit2020!D12</f>
        <v>0</v>
      </c>
      <c r="W23" s="34" t="e">
        <f>VLOOKUP(R23,unit2030!$A$1:$D$23,8,0)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34">
        <f>unit2020!D13</f>
        <v>0</v>
      </c>
      <c r="W24" s="34" t="e">
        <f>VLOOKUP(R24,unit2030!$A$1:$D$23,8,0)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34">
        <f>unit2020!D14</f>
        <v>0</v>
      </c>
      <c r="W25" s="34" t="e">
        <f>VLOOKUP(R25,unit2030!$A$1:$D$23,8,0)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34">
        <f>unit2020!D15</f>
        <v>0</v>
      </c>
      <c r="W26" s="34" t="e">
        <f>VLOOKUP(R26,unit2030!$A$1:$D$23,8,0)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58">
        <f>unit2020!B16</f>
        <v>0</v>
      </c>
      <c r="T27" t="e">
        <f>unit2020!#REF!</f>
        <v>#REF!</v>
      </c>
      <c r="U27">
        <f>unit2020!C16</f>
        <v>0</v>
      </c>
      <c r="V27" s="34">
        <f>unit2020!D16</f>
        <v>0</v>
      </c>
      <c r="W27" s="34" t="e">
        <f>VLOOKUP(R27,unit2030!$A$1:$D$23,8,0)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34">
        <f>unit2020!D17</f>
        <v>0</v>
      </c>
      <c r="W28" s="34" t="e">
        <f>VLOOKUP(R28,unit2030!$A$1:$D$23,8,0)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34">
        <f>unit2020!D18</f>
        <v>0</v>
      </c>
      <c r="W29" s="34" t="e">
        <f>VLOOKUP(R29,unit2030!$A$1:$D$23,8,0)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99"/>
  </sheetPr>
  <dimension ref="A1:W97"/>
  <sheetViews>
    <sheetView topLeftCell="J1" zoomScaleNormal="100" workbookViewId="0">
      <selection activeCell="S29" sqref="S29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6699"/>
  </sheetPr>
  <dimension ref="A1:L51"/>
  <sheetViews>
    <sheetView zoomScaleNormal="100" workbookViewId="0">
      <selection activeCell="D89" sqref="D89:D91"/>
    </sheetView>
  </sheetViews>
  <sheetFormatPr defaultColWidth="8.5703125" defaultRowHeight="15"/>
  <cols>
    <col min="1" max="1" width="28.85546875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 hidden="1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L23" s="48"/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 hidden="1">
      <c r="A25" s="5" t="s">
        <v>201</v>
      </c>
      <c r="B25" s="36">
        <v>2050</v>
      </c>
      <c r="C25" s="39">
        <v>800000</v>
      </c>
      <c r="F25" t="s">
        <v>198</v>
      </c>
      <c r="L25" s="48"/>
    </row>
    <row r="26" spans="1:12" hidden="1">
      <c r="A26" s="5" t="s">
        <v>202</v>
      </c>
      <c r="B26" s="36">
        <v>2050</v>
      </c>
      <c r="C26" s="39">
        <v>730000</v>
      </c>
      <c r="E26" s="35" t="s">
        <v>203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 hidden="1">
      <c r="A28" s="5" t="s">
        <v>204</v>
      </c>
      <c r="B28" s="36">
        <v>2050</v>
      </c>
      <c r="C28" s="39">
        <v>750000</v>
      </c>
      <c r="F28" t="s">
        <v>198</v>
      </c>
      <c r="L28" s="48"/>
    </row>
    <row r="29" spans="1:12" hidden="1">
      <c r="A29" s="5" t="s">
        <v>205</v>
      </c>
      <c r="B29" s="36">
        <v>2050</v>
      </c>
      <c r="C29" s="39">
        <v>435000</v>
      </c>
      <c r="E29" s="35" t="s">
        <v>203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 hidden="1">
      <c r="A31" s="5" t="s">
        <v>57</v>
      </c>
      <c r="B31" s="36">
        <v>2050</v>
      </c>
      <c r="C31" s="42">
        <v>1444000</v>
      </c>
      <c r="E31" s="35">
        <v>1640000</v>
      </c>
      <c r="F31" t="s">
        <v>197</v>
      </c>
      <c r="L31" s="48"/>
    </row>
    <row r="32" spans="1:12" hidden="1">
      <c r="A32" s="5" t="s">
        <v>51</v>
      </c>
      <c r="B32" s="36">
        <v>2050</v>
      </c>
      <c r="C32" s="49">
        <v>1127000</v>
      </c>
      <c r="E32" s="35">
        <v>960000</v>
      </c>
      <c r="F32" t="s">
        <v>197</v>
      </c>
      <c r="L32" s="48"/>
    </row>
    <row r="33" spans="1:12" hidden="1">
      <c r="A33" s="5" t="s">
        <v>206</v>
      </c>
      <c r="B33" s="36">
        <v>2050</v>
      </c>
      <c r="C33" s="39">
        <v>350000</v>
      </c>
      <c r="F33" t="s">
        <v>198</v>
      </c>
      <c r="L33" s="48"/>
    </row>
    <row r="34" spans="1:12" hidden="1">
      <c r="A34" s="5" t="s">
        <v>111</v>
      </c>
      <c r="B34" s="36">
        <v>2050</v>
      </c>
      <c r="C34" s="42">
        <f>255000*4</f>
        <v>1020000</v>
      </c>
      <c r="F34" t="s">
        <v>198</v>
      </c>
      <c r="L34" s="48"/>
    </row>
    <row r="35" spans="1:12" hidden="1">
      <c r="A35" s="5" t="s">
        <v>83</v>
      </c>
      <c r="B35" s="36">
        <v>2050</v>
      </c>
      <c r="C35" s="39">
        <v>2685000</v>
      </c>
      <c r="F35" t="s">
        <v>198</v>
      </c>
    </row>
    <row r="36" spans="1:12" hidden="1">
      <c r="A36" s="5" t="s">
        <v>92</v>
      </c>
      <c r="B36" s="36">
        <v>2050</v>
      </c>
      <c r="C36" s="39">
        <v>412000</v>
      </c>
      <c r="F36" t="s">
        <v>198</v>
      </c>
    </row>
    <row r="37" spans="1:12" hidden="1">
      <c r="A37" s="44" t="s">
        <v>107</v>
      </c>
      <c r="B37" s="45">
        <v>2050</v>
      </c>
      <c r="C37" s="53">
        <v>1900000</v>
      </c>
      <c r="F37" s="47" t="s">
        <v>199</v>
      </c>
    </row>
    <row r="38" spans="1:12" hidden="1">
      <c r="A38" s="5" t="s">
        <v>95</v>
      </c>
      <c r="B38" s="36">
        <v>2050</v>
      </c>
      <c r="C38" s="39">
        <v>800000</v>
      </c>
      <c r="F38" t="s">
        <v>198</v>
      </c>
    </row>
    <row r="39" spans="1:12" hidden="1">
      <c r="A39" s="5" t="s">
        <v>103</v>
      </c>
      <c r="B39" s="36">
        <v>2050</v>
      </c>
      <c r="C39" s="39">
        <v>1100000</v>
      </c>
      <c r="F39" t="s">
        <v>198</v>
      </c>
    </row>
    <row r="40" spans="1:12" hidden="1">
      <c r="A40" s="5" t="s">
        <v>87</v>
      </c>
      <c r="B40" s="36">
        <v>2050</v>
      </c>
      <c r="C40" s="39">
        <v>2970000</v>
      </c>
      <c r="F40" t="s">
        <v>198</v>
      </c>
    </row>
    <row r="41" spans="1:12" hidden="1">
      <c r="A41" s="5" t="s">
        <v>207</v>
      </c>
      <c r="B41" s="36">
        <v>2030</v>
      </c>
      <c r="C41" s="39">
        <v>1390000</v>
      </c>
      <c r="F41" t="s">
        <v>208</v>
      </c>
    </row>
    <row r="42" spans="1:12" hidden="1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 hidden="1">
      <c r="A45" s="5" t="s">
        <v>209</v>
      </c>
      <c r="B45" s="36">
        <v>2050</v>
      </c>
      <c r="C45" s="39">
        <f>+(C48+C51)/2</f>
        <v>519000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 hidden="1">
      <c r="A48" s="5" t="s">
        <v>67</v>
      </c>
      <c r="B48" s="36">
        <v>2050</v>
      </c>
      <c r="C48" s="39">
        <v>350000</v>
      </c>
      <c r="E48" s="35">
        <v>290000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 hidden="1">
      <c r="A51" s="5" t="s">
        <v>60</v>
      </c>
      <c r="B51" s="36">
        <v>2050</v>
      </c>
      <c r="C51" s="39">
        <v>688000</v>
      </c>
      <c r="E51" s="35">
        <v>640000</v>
      </c>
      <c r="F51" t="s">
        <v>197</v>
      </c>
    </row>
  </sheetData>
  <autoFilter ref="A1:F51" xr:uid="{00000000-0009-0000-0000-000003000000}">
    <filterColumn colId="0">
      <filters>
        <filter val="Nuclear"/>
      </filters>
    </filterColumn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F28"/>
  <sheetViews>
    <sheetView zoomScaleNormal="100" workbookViewId="0">
      <selection activeCell="I41" sqref="I41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1:N26"/>
  <sheetViews>
    <sheetView tabSelected="1" zoomScaleNormal="100" workbookViewId="0">
      <selection activeCell="I34" sqref="I34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A1:L56"/>
  <sheetViews>
    <sheetView zoomScaleNormal="100" workbookViewId="0">
      <selection activeCell="A2" sqref="A2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99"/>
  </sheetPr>
  <dimension ref="A1:H28"/>
  <sheetViews>
    <sheetView zoomScaleNormal="100" workbookViewId="0">
      <selection activeCell="H30" sqref="H30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G39" sqref="G39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2023-11-08T16:41:09Z</dcterms:modified>
  <dc:language>en-US</dc:language>
</cp:coreProperties>
</file>