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oolbox-amiris-emlab\data\"/>
    </mc:Choice>
  </mc:AlternateContent>
  <xr:revisionPtr revIDLastSave="0" documentId="13_ncr:1_{DCC4ED83-8338-4EA8-9A25-14F5A0418F56}" xr6:coauthVersionLast="47" xr6:coauthVersionMax="47" xr10:uidLastSave="{00000000-0000-0000-0000-000000000000}"/>
  <bookViews>
    <workbookView xWindow="-9920" yWindow="-21710" windowWidth="38620" windowHeight="21220" activeTab="1" xr2:uid="{0615D95F-70E0-4B73-ABCC-D3A4B52943C0}"/>
  </bookViews>
  <sheets>
    <sheet name="Import Priorities" sheetId="2" r:id="rId1"/>
    <sheet name="Coupling Parameters" sheetId="1" r:id="rId2"/>
    <sheet name="optionsConfig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0" i="1" l="1"/>
  <c r="C11" i="1"/>
  <c r="B49" i="1"/>
  <c r="C14" i="1"/>
  <c r="B10" i="1"/>
  <c r="C10" i="1" s="1"/>
  <c r="B48" i="1"/>
  <c r="C18" i="1"/>
  <c r="C12" i="1"/>
  <c r="C13" i="1"/>
  <c r="B53" i="1"/>
  <c r="C21" i="1"/>
  <c r="C28" i="1"/>
  <c r="C33" i="1"/>
  <c r="C35" i="1"/>
  <c r="C34" i="1"/>
  <c r="B52" i="1"/>
  <c r="B51" i="1"/>
  <c r="B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tc={FC7160CF-9625-4262-8134-AF72A56F26EA}</author>
  </authors>
  <commentList>
    <comment ref="B42" authorId="0" shapeId="0" xr:uid="{FC7160CF-9625-4262-8134-AF72A56F26EA}">
      <text>
        <t>[Threaded comment]
Your version of Excel allows you to read this threaded comment; however, any edits to it will get removed if the file is opened in a newer version of Excel. Learn more: https://go.microsoft.com/fwlink/?linkid=870924
Comment:
    dont modify values in gray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7EA27C2-0E86-4AE4-8812-9DE8DA8D869C}" keepAlive="1" name="Query - FuelMap" description="Connection to the 'FuelMap' query in the workbook." type="5" refreshedVersion="7" background="1" saveData="1">
    <dbPr connection="Provider=Microsoft.Mashup.OleDb.1;Data Source=$Workbook$;Location=FuelMap;Extended Properties=&quot;&quot;" command="SELECT * FROM [FuelMap]"/>
  </connection>
</connections>
</file>

<file path=xl/sharedStrings.xml><?xml version="1.0" encoding="utf-8"?>
<sst xmlns="http://schemas.openxmlformats.org/spreadsheetml/2006/main" count="124" uniqueCount="119">
  <si>
    <t>Start Year</t>
  </si>
  <si>
    <t>End Year</t>
  </si>
  <si>
    <t>Look Ahead</t>
  </si>
  <si>
    <t>CurrentYear</t>
  </si>
  <si>
    <t>node</t>
  </si>
  <si>
    <t>unit</t>
  </si>
  <si>
    <t>EnergyProducers</t>
  </si>
  <si>
    <t>Fuels</t>
  </si>
  <si>
    <t>FuelPriceTrends</t>
  </si>
  <si>
    <t>priority</t>
  </si>
  <si>
    <t>TechnologyPotentials</t>
  </si>
  <si>
    <t>Country</t>
  </si>
  <si>
    <t>InvestmentIteration</t>
  </si>
  <si>
    <t>PowerPlantsInstalled</t>
  </si>
  <si>
    <t>Decommissioned</t>
  </si>
  <si>
    <t>maximum_investment_capacity_per_year</t>
  </si>
  <si>
    <t>max_permit_build_time</t>
  </si>
  <si>
    <t>pastTimeHorizon</t>
  </si>
  <si>
    <t>Be sure that there is data ready until 'End Year' + 'Look Ahead'</t>
  </si>
  <si>
    <t>Count of number of iterations per year. This is changed by the program</t>
  </si>
  <si>
    <t>IF more than one agent make sure that candidate power plants also have the producer</t>
  </si>
  <si>
    <t>typeofProfitforPastHorizon</t>
  </si>
  <si>
    <t>to calculate the profits for dismantling. Should be smaller than start year dismantling and future market clearing</t>
  </si>
  <si>
    <t>StrategicReserveOperator</t>
  </si>
  <si>
    <t>GeometricTrends</t>
  </si>
  <si>
    <t>StepTrends</t>
  </si>
  <si>
    <t>npv_with_annuity</t>
  </si>
  <si>
    <t>realistic_candidate_capacities_tobe_installed</t>
  </si>
  <si>
    <t>targetinvestment_per_year</t>
  </si>
  <si>
    <t>If this is true, the real capacity  of the power plants is chosen to be installed</t>
  </si>
  <si>
    <t>Testing different capacity than the one being installed can cause deviations in reality</t>
  </si>
  <si>
    <t xml:space="preserve">If the dummy capacity will be installed, it could be very different than expected </t>
  </si>
  <si>
    <t>yearly_CO2_prices</t>
  </si>
  <si>
    <t>NL</t>
  </si>
  <si>
    <t>start_tick_fuel_trends</t>
  </si>
  <si>
    <t>install_at_look_ahead_year</t>
  </si>
  <si>
    <t>fix_fuel_prices_to_year</t>
  </si>
  <si>
    <t>fix_price_year</t>
  </si>
  <si>
    <t>If this is TRUE, power plants are installed when they are tested in the future, otherwise they are installed after they seem to be profitable in the future</t>
  </si>
  <si>
    <t>install_missing_capacity_as_one_pp</t>
  </si>
  <si>
    <t>Checking inputs</t>
  </si>
  <si>
    <t>so far only yearly prices for  NL. If False then the price is fixed to the fix_price_year</t>
  </si>
  <si>
    <t>decommission_from_input</t>
  </si>
  <si>
    <t>MW. Planned power plants from the input are also considered. So the maximum should be large</t>
  </si>
  <si>
    <t>Name variables</t>
  </si>
  <si>
    <t>The higher the number the earlier the data is read into the repository.</t>
  </si>
  <si>
    <t xml:space="preserve">Some data needs other data. For example Technologies need fuels. </t>
  </si>
  <si>
    <t>Don’t change this data</t>
  </si>
  <si>
    <t>Power plants year</t>
  </si>
  <si>
    <t>Limit investment to potentials</t>
  </si>
  <si>
    <t>for verification runs</t>
  </si>
  <si>
    <t>Run investment loop from "investment initialization years" before start year</t>
  </si>
  <si>
    <t>investment_initialization_years</t>
  </si>
  <si>
    <t>initialization_investment</t>
  </si>
  <si>
    <t>iteration</t>
  </si>
  <si>
    <t>Technologies</t>
  </si>
  <si>
    <t>dummy_capacity_to_test</t>
  </si>
  <si>
    <t>MW capacity to be assigned to new power plant</t>
  </si>
  <si>
    <t>MW capacity to be tested</t>
  </si>
  <si>
    <t>realistic_candidate_capacities_to_test</t>
  </si>
  <si>
    <t>dummy_capacity_to_be_installed</t>
  </si>
  <si>
    <t>available_years_data</t>
  </si>
  <si>
    <t>simulation year when fuel prices (and demand) are not longer interpolated, but determined through triangular trend. Minimum 5. Future prices are calculated according to a trend</t>
  </si>
  <si>
    <t>Fix fuel prices  and electricity demand to  fix_price_year</t>
  </si>
  <si>
    <t>available load and RES profiles for more years analysis (2019 to 2050)? If FALSE, demand is interpolated according to input load_DE/ pv_DE/…</t>
  </si>
  <si>
    <t>start_dismantling_tick</t>
  </si>
  <si>
    <t>minimal_last_years_IRR</t>
  </si>
  <si>
    <t xml:space="preserve">should be at least y years -&gt; minimum permit and lead time of candidate technologies (check emlab parameters) </t>
  </si>
  <si>
    <t>last_years_IRR_or_NPV</t>
  </si>
  <si>
    <t>minimal_last_years_NPV</t>
  </si>
  <si>
    <t>Either IRR or NPV must be None</t>
  </si>
  <si>
    <t>NOTSET</t>
  </si>
  <si>
    <t>groups power plants per installed year</t>
  </si>
  <si>
    <t>years that it consider to don’t keep investing in a technology</t>
  </si>
  <si>
    <t>to make faster simulations</t>
  </si>
  <si>
    <t>stops invest in technologies if the IRR has been less than x%. Choose value between 0 and 1</t>
  </si>
  <si>
    <t xml:space="preserve">stops invest in technologies if the NPV has been negative in last years. </t>
  </si>
  <si>
    <t>scenarioWeatheryearsExcel</t>
  </si>
  <si>
    <t>Representative year</t>
  </si>
  <si>
    <t>fix_demand_to_representative_year</t>
  </si>
  <si>
    <t>fix_profiles_to_representative_year</t>
  </si>
  <si>
    <t>increase_demand</t>
  </si>
  <si>
    <t>capacity_remuneration_mechanism</t>
  </si>
  <si>
    <t>totalProfits or   totalProfitswLoans or irr or none. Total profits are the operational profits excluding the loans</t>
  </si>
  <si>
    <t>totalProfitswLoans</t>
  </si>
  <si>
    <t>In any case power plants are not decommissioned if their lifetime is not reached</t>
  </si>
  <si>
    <t>simulation year when the dismantling begins.  Should be more than 1. Otherwise there are no pass resutls</t>
  </si>
  <si>
    <t>ALSO change the LOAD SHEDDERS(electrolyzer)!!!!</t>
  </si>
  <si>
    <t>40weatherYears2050TNO-HalfFlexElectrolyzers.xlsx</t>
  </si>
  <si>
    <t>load_shifter</t>
  </si>
  <si>
    <t>Industrial_load_shifter</t>
  </si>
  <si>
    <t>round_for_capacity_market</t>
  </si>
  <si>
    <t>don’t change this</t>
  </si>
  <si>
    <t>change_IRR</t>
  </si>
  <si>
    <t>capacity_market</t>
  </si>
  <si>
    <t>capacity_subscription</t>
  </si>
  <si>
    <t>strategic_reserve_ger</t>
  </si>
  <si>
    <t>strategic_reserve_swe</t>
  </si>
  <si>
    <t>forward_capacity_market</t>
  </si>
  <si>
    <t>don’t modify values in gray</t>
  </si>
  <si>
    <t>options CRM</t>
  </si>
  <si>
    <t>.Should be between 0 and look ahead -1. If this is 3 then the initialization loop should not be executed, if it is 0 then it the initialization loop is executed</t>
  </si>
  <si>
    <t>none</t>
  </si>
  <si>
    <t>iterationLOWtoHIGHvRES</t>
  </si>
  <si>
    <t>based on past results the IRR of the technology is changed. Profitable technologies would be more installed</t>
  </si>
  <si>
    <t>iterationHISTORICAL</t>
  </si>
  <si>
    <t>iteration2</t>
  </si>
  <si>
    <t>iteration3</t>
  </si>
  <si>
    <t>iteration4</t>
  </si>
  <si>
    <t>iteration5</t>
  </si>
  <si>
    <t>iteration6</t>
  </si>
  <si>
    <t>iteration7</t>
  </si>
  <si>
    <t>iteration8</t>
  </si>
  <si>
    <t>iteration9</t>
  </si>
  <si>
    <t>iteration10</t>
  </si>
  <si>
    <t>40weatherYears2050TNO.xlsx</t>
  </si>
  <si>
    <t>40weatherYears2050TNO-2004.xlsx</t>
  </si>
  <si>
    <t>maximum_installed_share_initialization</t>
  </si>
  <si>
    <t>factor_fromVOLL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</si>
</sst>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6" borderId="0" xfId="0" applyFill="1"/>
    <xf numFmtId="0" fontId="1" fillId="0" borderId="0" xfId="0" applyFont="1"/>
    <xf numFmtId="0" fontId="0" fillId="2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1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10" Type="http://schemas.openxmlformats.org/officeDocument/2006/relationships/customXml" Target="../customXml/item1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ngrid Sanchez Jimenez" id="{25945705-F1AC-479C-96F0-42955EACCAA3}" userId="S::isanchezjimene@tudelft.nl::cc90341c-89c3-4988-92a9-0175758ccb6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42" dT="2022-10-12T15:10:06.51" personId="{25945705-F1AC-479C-96F0-42955EACCAA3}" id="{FC7160CF-9625-4262-8134-AF72A56F26EA}">
    <text>dont modify values in gray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E0C69-FB37-45BF-B076-16BB67F17D89}">
  <dimension ref="A1:D13"/>
  <sheetViews>
    <sheetView workbookViewId="0">
      <selection activeCell="D11" sqref="D11"/>
    </sheetView>
  </sheetViews>
  <sheetFormatPr defaultRowHeight="15" x14ac:dyDescent="0.25"/>
  <cols>
    <col min="1" max="1" width="30.28515625" customWidth="1"/>
    <col min="4" max="4" width="39.42578125" customWidth="1"/>
    <col min="5" max="5" width="27.5703125" customWidth="1"/>
  </cols>
  <sheetData>
    <row r="1" spans="1:4" x14ac:dyDescent="0.25">
      <c r="A1" t="s">
        <v>44</v>
      </c>
      <c r="B1" t="s">
        <v>9</v>
      </c>
      <c r="D1" s="2" t="s">
        <v>47</v>
      </c>
    </row>
    <row r="2" spans="1:4" x14ac:dyDescent="0.25">
      <c r="A2" t="s">
        <v>8</v>
      </c>
      <c r="B2">
        <v>12</v>
      </c>
      <c r="D2" t="s">
        <v>46</v>
      </c>
    </row>
    <row r="3" spans="1:4" x14ac:dyDescent="0.25">
      <c r="A3" t="s">
        <v>24</v>
      </c>
      <c r="B3">
        <v>11</v>
      </c>
      <c r="D3" t="s">
        <v>45</v>
      </c>
    </row>
    <row r="4" spans="1:4" x14ac:dyDescent="0.25">
      <c r="A4" t="s">
        <v>25</v>
      </c>
      <c r="B4">
        <v>10</v>
      </c>
    </row>
    <row r="5" spans="1:4" x14ac:dyDescent="0.25">
      <c r="A5" t="s">
        <v>4</v>
      </c>
      <c r="B5">
        <v>9</v>
      </c>
    </row>
    <row r="6" spans="1:4" x14ac:dyDescent="0.25">
      <c r="A6" t="s">
        <v>7</v>
      </c>
      <c r="B6">
        <v>8</v>
      </c>
    </row>
    <row r="7" spans="1:4" x14ac:dyDescent="0.25">
      <c r="A7" t="s">
        <v>6</v>
      </c>
      <c r="B7">
        <v>7</v>
      </c>
    </row>
    <row r="8" spans="1:4" x14ac:dyDescent="0.25">
      <c r="A8" t="s">
        <v>23</v>
      </c>
      <c r="B8">
        <v>7</v>
      </c>
    </row>
    <row r="9" spans="1:4" x14ac:dyDescent="0.25">
      <c r="A9" t="s">
        <v>55</v>
      </c>
      <c r="B9">
        <v>6</v>
      </c>
    </row>
    <row r="10" spans="1:4" x14ac:dyDescent="0.25">
      <c r="A10" t="s">
        <v>5</v>
      </c>
      <c r="B10">
        <v>5</v>
      </c>
    </row>
    <row r="11" spans="1:4" x14ac:dyDescent="0.25">
      <c r="A11" t="s">
        <v>10</v>
      </c>
      <c r="B11">
        <v>4</v>
      </c>
    </row>
    <row r="12" spans="1:4" x14ac:dyDescent="0.25">
      <c r="A12" t="s">
        <v>14</v>
      </c>
      <c r="B12">
        <v>3</v>
      </c>
    </row>
    <row r="13" spans="1:4" x14ac:dyDescent="0.25">
      <c r="A13" t="s">
        <v>13</v>
      </c>
      <c r="B13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2435D-079F-4D06-9F35-FF543A265F4C}">
  <dimension ref="A1:D53"/>
  <sheetViews>
    <sheetView tabSelected="1" zoomScale="115" zoomScaleNormal="115" workbookViewId="0">
      <selection activeCell="B4" sqref="B4"/>
    </sheetView>
  </sheetViews>
  <sheetFormatPr defaultRowHeight="15" x14ac:dyDescent="0.25"/>
  <cols>
    <col min="1" max="1" width="48.5703125" customWidth="1"/>
    <col min="2" max="2" width="38.5703125" style="10" customWidth="1"/>
    <col min="3" max="3" width="63.7109375" customWidth="1"/>
  </cols>
  <sheetData>
    <row r="1" spans="1:3" x14ac:dyDescent="0.25">
      <c r="A1" t="s">
        <v>11</v>
      </c>
      <c r="B1" s="4" t="s">
        <v>33</v>
      </c>
      <c r="C1" t="s">
        <v>20</v>
      </c>
    </row>
    <row r="2" spans="1:3" x14ac:dyDescent="0.25">
      <c r="A2" t="s">
        <v>0</v>
      </c>
      <c r="B2" s="4">
        <v>2050</v>
      </c>
    </row>
    <row r="3" spans="1:3" x14ac:dyDescent="0.25">
      <c r="A3" t="s">
        <v>1</v>
      </c>
      <c r="B3" s="4">
        <v>2089</v>
      </c>
    </row>
    <row r="4" spans="1:3" x14ac:dyDescent="0.25">
      <c r="A4" t="s">
        <v>82</v>
      </c>
      <c r="B4" s="4" t="s">
        <v>95</v>
      </c>
    </row>
    <row r="5" spans="1:3" x14ac:dyDescent="0.25">
      <c r="A5" t="s">
        <v>93</v>
      </c>
      <c r="B5" s="4" t="b">
        <v>0</v>
      </c>
      <c r="C5" t="s">
        <v>104</v>
      </c>
    </row>
    <row r="6" spans="1:3" x14ac:dyDescent="0.25">
      <c r="A6" t="s">
        <v>53</v>
      </c>
      <c r="B6" s="4" t="b">
        <v>1</v>
      </c>
      <c r="C6" t="s">
        <v>51</v>
      </c>
    </row>
    <row r="7" spans="1:3" x14ac:dyDescent="0.25">
      <c r="A7" t="s">
        <v>2</v>
      </c>
      <c r="B7" s="4">
        <v>4</v>
      </c>
      <c r="C7" t="s">
        <v>18</v>
      </c>
    </row>
    <row r="8" spans="1:3" x14ac:dyDescent="0.25">
      <c r="A8" t="s">
        <v>52</v>
      </c>
      <c r="B8" s="4">
        <v>0</v>
      </c>
      <c r="C8" t="s">
        <v>101</v>
      </c>
    </row>
    <row r="9" spans="1:3" x14ac:dyDescent="0.25">
      <c r="A9" t="s">
        <v>117</v>
      </c>
      <c r="B9" s="4">
        <v>0.2</v>
      </c>
    </row>
    <row r="10" spans="1:3" x14ac:dyDescent="0.25">
      <c r="A10" t="s">
        <v>48</v>
      </c>
      <c r="B10" s="4">
        <f>B2</f>
        <v>2050</v>
      </c>
      <c r="C10" t="str">
        <f>IF(B2=B10,"same year as start year -&gt;do nothing","The difference of the year of the power plants is added to the age of power plants in the first decommission step")</f>
        <v>same year as start year -&gt;do nothing</v>
      </c>
    </row>
    <row r="11" spans="1:3" x14ac:dyDescent="0.25">
      <c r="A11" t="s">
        <v>78</v>
      </c>
      <c r="B11" s="4">
        <v>2004</v>
      </c>
      <c r="C11" t="str">
        <f xml:space="preserve"> IF(AND(B12=FALSE,B13=FALSE),"NOTSET","if NOTSET then future year considers look ahead. Otherwise it considers this future year")</f>
        <v>NOTSET</v>
      </c>
    </row>
    <row r="12" spans="1:3" x14ac:dyDescent="0.25">
      <c r="A12" t="s">
        <v>79</v>
      </c>
      <c r="B12" s="4" t="b">
        <v>0</v>
      </c>
      <c r="C12" t="str">
        <f>IF(B12=FALSE,"DE don’t have more than one load, demand changes every year","demand same as representative year")</f>
        <v>DE don’t have more than one load, demand changes every year</v>
      </c>
    </row>
    <row r="13" spans="1:3" x14ac:dyDescent="0.25">
      <c r="A13" t="s">
        <v>80</v>
      </c>
      <c r="B13" s="4" t="b">
        <v>0</v>
      </c>
      <c r="C13" t="str">
        <f>IF(B13=FALSE,"profiles for the ACTUAL year but not for the future year (investors see only representative year)","actual year and investment year are representiative year")</f>
        <v>profiles for the ACTUAL year but not for the future year (investors see only representative year)</v>
      </c>
    </row>
    <row r="14" spans="1:3" x14ac:dyDescent="0.25">
      <c r="A14" t="s">
        <v>81</v>
      </c>
      <c r="B14" s="4" t="b">
        <v>0</v>
      </c>
      <c r="C14" t="str">
        <f>IF(AND(B14=TRUE,OR(B12&lt;&gt;TRUE,B13&lt;&gt;TRUE)),"demand and profiles must be fix!!!!!!!!!!","- &gt; NOT ACTIVE")</f>
        <v>- &gt; NOT ACTIVE</v>
      </c>
    </row>
    <row r="15" spans="1:3" x14ac:dyDescent="0.25">
      <c r="A15" s="1" t="s">
        <v>17</v>
      </c>
      <c r="B15" s="6">
        <v>4</v>
      </c>
      <c r="C15" t="s">
        <v>22</v>
      </c>
    </row>
    <row r="16" spans="1:3" x14ac:dyDescent="0.25">
      <c r="A16" t="s">
        <v>16</v>
      </c>
      <c r="B16" s="6">
        <v>4</v>
      </c>
      <c r="C16" t="s">
        <v>67</v>
      </c>
    </row>
    <row r="17" spans="1:4" x14ac:dyDescent="0.25">
      <c r="A17" t="s">
        <v>21</v>
      </c>
      <c r="B17" s="6" t="s">
        <v>84</v>
      </c>
      <c r="C17" t="s">
        <v>83</v>
      </c>
      <c r="D17" s="3" t="s">
        <v>85</v>
      </c>
    </row>
    <row r="18" spans="1:4" ht="20.65" customHeight="1" x14ac:dyDescent="0.25">
      <c r="A18" t="s">
        <v>26</v>
      </c>
      <c r="B18" s="6" t="b">
        <v>1</v>
      </c>
      <c r="C18" t="str">
        <f>IF(B18=TRUE,"the npv is calculated with the annuity","the npv is calculated with the restpayment _ &gt;don’t use this")</f>
        <v>the npv is calculated with the annuity</v>
      </c>
    </row>
    <row r="19" spans="1:4" x14ac:dyDescent="0.25">
      <c r="A19" t="s">
        <v>35</v>
      </c>
      <c r="B19" s="6" t="b">
        <v>1</v>
      </c>
      <c r="C19" t="s">
        <v>38</v>
      </c>
    </row>
    <row r="20" spans="1:4" x14ac:dyDescent="0.25">
      <c r="A20" t="s">
        <v>27</v>
      </c>
      <c r="B20" s="7" t="b">
        <v>0</v>
      </c>
      <c r="C20" t="s">
        <v>29</v>
      </c>
    </row>
    <row r="21" spans="1:4" ht="16.5" customHeight="1" x14ac:dyDescent="0.25">
      <c r="A21" t="s">
        <v>59</v>
      </c>
      <c r="B21" s="7" t="b">
        <v>0</v>
      </c>
      <c r="C21" t="str">
        <f>IF(B21=TRUE," capacity of the candidate power plants is considered for the FUTURE testing","dummy capacity for the FUTURE testing")</f>
        <v>dummy capacity for the FUTURE testing</v>
      </c>
    </row>
    <row r="22" spans="1:4" ht="16.5" customHeight="1" x14ac:dyDescent="0.25">
      <c r="A22" t="s">
        <v>60</v>
      </c>
      <c r="B22" s="7">
        <v>1000</v>
      </c>
      <c r="C22" t="s">
        <v>57</v>
      </c>
    </row>
    <row r="23" spans="1:4" x14ac:dyDescent="0.25">
      <c r="A23" t="s">
        <v>56</v>
      </c>
      <c r="B23" s="7">
        <v>1</v>
      </c>
      <c r="C23" t="s">
        <v>58</v>
      </c>
    </row>
    <row r="24" spans="1:4" ht="15.4" customHeight="1" x14ac:dyDescent="0.25">
      <c r="A24" t="s">
        <v>65</v>
      </c>
      <c r="B24" s="8">
        <v>1</v>
      </c>
      <c r="C24" s="1" t="s">
        <v>86</v>
      </c>
    </row>
    <row r="25" spans="1:4" x14ac:dyDescent="0.25">
      <c r="A25" t="s">
        <v>34</v>
      </c>
      <c r="B25" s="8">
        <v>100</v>
      </c>
      <c r="C25" t="s">
        <v>62</v>
      </c>
    </row>
    <row r="26" spans="1:4" x14ac:dyDescent="0.25">
      <c r="A26" t="s">
        <v>32</v>
      </c>
      <c r="B26" s="8" t="b">
        <v>0</v>
      </c>
      <c r="C26" t="s">
        <v>41</v>
      </c>
    </row>
    <row r="27" spans="1:4" ht="13.9" customHeight="1" x14ac:dyDescent="0.25">
      <c r="A27" t="s">
        <v>36</v>
      </c>
      <c r="B27" s="8" t="b">
        <v>1</v>
      </c>
      <c r="C27" t="s">
        <v>63</v>
      </c>
    </row>
    <row r="28" spans="1:4" ht="13.9" customHeight="1" x14ac:dyDescent="0.25">
      <c r="A28" t="s">
        <v>37</v>
      </c>
      <c r="B28" s="8">
        <v>2050</v>
      </c>
      <c r="C28" t="str">
        <f>IF(B27=FALSE,"- &gt; NOT ACTIVE, prices are not being fixed, to do so change previous like to TRUE","fixed prices for investment")</f>
        <v>fixed prices for investment</v>
      </c>
    </row>
    <row r="29" spans="1:4" x14ac:dyDescent="0.25">
      <c r="A29" t="s">
        <v>77</v>
      </c>
      <c r="B29" s="12" t="s">
        <v>116</v>
      </c>
      <c r="C29" t="s">
        <v>87</v>
      </c>
      <c r="D29" t="s">
        <v>88</v>
      </c>
    </row>
    <row r="30" spans="1:4" x14ac:dyDescent="0.25">
      <c r="A30" t="s">
        <v>54</v>
      </c>
      <c r="B30" s="12" t="s">
        <v>105</v>
      </c>
      <c r="C30" t="str">
        <f>IF(B13=TRUE,"- &gt; NOT ACTIVE. Only active when profiles are not fixed and demand is fixed","defines sequence of weather years")</f>
        <v>defines sequence of weather years</v>
      </c>
    </row>
    <row r="31" spans="1:4" x14ac:dyDescent="0.25">
      <c r="A31" t="s">
        <v>89</v>
      </c>
      <c r="B31" s="8" t="s">
        <v>90</v>
      </c>
    </row>
    <row r="32" spans="1:4" x14ac:dyDescent="0.25">
      <c r="A32" t="s">
        <v>61</v>
      </c>
      <c r="B32" s="4" t="b">
        <v>1</v>
      </c>
      <c r="C32" t="s">
        <v>64</v>
      </c>
    </row>
    <row r="33" spans="1:3" x14ac:dyDescent="0.25">
      <c r="A33" t="s">
        <v>42</v>
      </c>
      <c r="B33" s="9" t="b">
        <v>0</v>
      </c>
      <c r="C33" t="str">
        <f>IF(B33=FALSE,"- &gt; NOT ACTIVE"," Decommission as specified in power plants list")</f>
        <v>- &gt; NOT ACTIVE</v>
      </c>
    </row>
    <row r="34" spans="1:3" x14ac:dyDescent="0.25">
      <c r="A34" t="s">
        <v>28</v>
      </c>
      <c r="B34" s="9" t="b">
        <v>0</v>
      </c>
      <c r="C34" t="str">
        <f>IF(B34=FALSE,"- &gt; NOT ACTIVE"," VRES plants are invested according to trends/targets")</f>
        <v>- &gt; NOT ACTIVE</v>
      </c>
    </row>
    <row r="35" spans="1:3" x14ac:dyDescent="0.25">
      <c r="A35" t="s">
        <v>39</v>
      </c>
      <c r="B35" s="9" t="b">
        <v>1</v>
      </c>
      <c r="C35" t="str">
        <f>IF(OR(B35=FALSE, B34=FALSE),"- &gt; NOT ACTIVE"," target investments are invested as one power plant instead of many power plants")</f>
        <v>- &gt; NOT ACTIVE</v>
      </c>
    </row>
    <row r="36" spans="1:3" x14ac:dyDescent="0.25">
      <c r="A36" t="s">
        <v>15</v>
      </c>
      <c r="B36" s="9">
        <v>1000000000</v>
      </c>
      <c r="C36" t="s">
        <v>43</v>
      </c>
    </row>
    <row r="37" spans="1:3" ht="13.5" customHeight="1" x14ac:dyDescent="0.25">
      <c r="A37" t="s">
        <v>49</v>
      </c>
      <c r="B37" s="9" t="b">
        <v>1</v>
      </c>
      <c r="C37" t="s">
        <v>50</v>
      </c>
    </row>
    <row r="38" spans="1:3" ht="13.5" customHeight="1" x14ac:dyDescent="0.25">
      <c r="A38" t="s">
        <v>66</v>
      </c>
      <c r="B38" s="5" t="s">
        <v>71</v>
      </c>
      <c r="C38" t="s">
        <v>75</v>
      </c>
    </row>
    <row r="39" spans="1:3" x14ac:dyDescent="0.25">
      <c r="A39" t="s">
        <v>69</v>
      </c>
      <c r="B39" s="5" t="s">
        <v>71</v>
      </c>
      <c r="C39" t="s">
        <v>76</v>
      </c>
    </row>
    <row r="40" spans="1:3" x14ac:dyDescent="0.25">
      <c r="A40" t="s">
        <v>68</v>
      </c>
      <c r="B40" s="5">
        <v>2</v>
      </c>
      <c r="C40" t="s">
        <v>73</v>
      </c>
    </row>
    <row r="41" spans="1:3" x14ac:dyDescent="0.25">
      <c r="A41" t="s">
        <v>72</v>
      </c>
      <c r="B41" s="5" t="b">
        <v>1</v>
      </c>
      <c r="C41" t="s">
        <v>74</v>
      </c>
    </row>
    <row r="42" spans="1:3" x14ac:dyDescent="0.25">
      <c r="A42" t="s">
        <v>3</v>
      </c>
      <c r="B42" s="11">
        <v>0</v>
      </c>
      <c r="C42" t="s">
        <v>99</v>
      </c>
    </row>
    <row r="43" spans="1:3" x14ac:dyDescent="0.25">
      <c r="A43" t="s">
        <v>12</v>
      </c>
      <c r="B43" s="11">
        <v>-1</v>
      </c>
      <c r="C43" t="s">
        <v>19</v>
      </c>
    </row>
    <row r="44" spans="1:3" x14ac:dyDescent="0.25">
      <c r="A44" t="s">
        <v>91</v>
      </c>
      <c r="B44" s="11" t="b">
        <v>0</v>
      </c>
      <c r="C44" t="s">
        <v>92</v>
      </c>
    </row>
    <row r="45" spans="1:3" x14ac:dyDescent="0.25">
      <c r="A45" t="s">
        <v>118</v>
      </c>
      <c r="B45" s="10">
        <v>25</v>
      </c>
    </row>
    <row r="48" spans="1:3" x14ac:dyDescent="0.25">
      <c r="B48" s="10" t="str">
        <f>IF(OR(AND(B13=TRUE,B12=FALSE),AND(B13=FALSE,B12=TRUE)),"demand must be correlated with weather year","ok")</f>
        <v>ok</v>
      </c>
    </row>
    <row r="49" spans="1:3" x14ac:dyDescent="0.25">
      <c r="A49" t="s">
        <v>40</v>
      </c>
      <c r="B49" s="10" t="str">
        <f>IF(AND(B27=TRUE,B25&gt;0),"PRICES are fixed, no fuel trends are considered","ok")</f>
        <v>PRICES are fixed, no fuel trends are considered</v>
      </c>
    </row>
    <row r="50" spans="1:3" x14ac:dyDescent="0.25">
      <c r="B50" s="10" t="str">
        <f>IF(AND(B21=TRUE,B20=FALSE),"DANGER!!!!!","ok")</f>
        <v>ok</v>
      </c>
      <c r="C50" t="s">
        <v>31</v>
      </c>
    </row>
    <row r="51" spans="1:3" x14ac:dyDescent="0.25">
      <c r="B51" s="10" t="str">
        <f>IF(AND(B21=FALSE,B20=TRUE),"DANGER","ok")</f>
        <v>ok</v>
      </c>
      <c r="C51" t="s">
        <v>30</v>
      </c>
    </row>
    <row r="52" spans="1:3" x14ac:dyDescent="0.25">
      <c r="B52" s="10" t="str">
        <f>IF(AND(B28=TRUE,B27=TRUE),"DANGER","ok")</f>
        <v>ok</v>
      </c>
      <c r="C52" t="s">
        <v>30</v>
      </c>
    </row>
    <row r="53" spans="1:3" x14ac:dyDescent="0.25">
      <c r="B53" s="10" t="str">
        <f>IF(AND(B39&lt;&gt;"NOTSET",B38&lt;&gt;"NOTSET"),"Either NPV or IRR","ok")</f>
        <v>ok</v>
      </c>
      <c r="C53" t="s">
        <v>70</v>
      </c>
    </row>
  </sheetData>
  <conditionalFormatting sqref="B32">
    <cfRule type="cellIs" dxfId="1" priority="1" operator="notEqual">
      <formula>TRUE</formula>
    </cfRule>
  </conditionalFormatting>
  <conditionalFormatting sqref="B48:B53">
    <cfRule type="cellIs" dxfId="0" priority="3" operator="notEqual">
      <formula>"ok"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EDC299EA-81C2-457F-806D-99C3305DA382}">
          <x14:formula1>
            <xm:f>optionsConfig!$A$2:$A$4</xm:f>
          </x14:formula1>
          <xm:sqref>B6</xm:sqref>
        </x14:dataValidation>
        <x14:dataValidation type="list" allowBlank="1" showInputMessage="1" showErrorMessage="1" xr:uid="{57507607-0E9F-42D5-AE71-203D086A3E62}">
          <x14:formula1>
            <xm:f>optionsConfig!$A$2:$A$5</xm:f>
          </x14:formula1>
          <xm:sqref>B5</xm:sqref>
        </x14:dataValidation>
        <x14:dataValidation type="list" allowBlank="1" showInputMessage="1" showErrorMessage="1" xr:uid="{2C0A7128-3D4B-42D7-AFEA-0012BB796B35}">
          <x14:formula1>
            <xm:f>optionsConfig!$D$1:$D$11</xm:f>
          </x14:formula1>
          <xm:sqref>B30</xm:sqref>
        </x14:dataValidation>
        <x14:dataValidation type="list" allowBlank="1" showInputMessage="1" showErrorMessage="1" xr:uid="{10D17A74-D2A9-4280-B15D-FD2C197C64F6}">
          <x14:formula1>
            <xm:f>optionsConfig!$G$1:$G$4</xm:f>
          </x14:formula1>
          <xm:sqref>B29</xm:sqref>
        </x14:dataValidation>
        <x14:dataValidation type="list" allowBlank="1" showInputMessage="1" showErrorMessage="1" xr:uid="{608DD49F-9A25-4B8E-AF05-CC951B4A253F}">
          <x14:formula1>
            <xm:f>optionsConfig!$A$2:$A$6</xm:f>
          </x14:formula1>
          <xm:sqref>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371E9-A2E3-4123-9446-2AF3EECCE616}">
  <dimension ref="A1:G11"/>
  <sheetViews>
    <sheetView workbookViewId="0">
      <selection activeCell="A32" sqref="A32"/>
    </sheetView>
  </sheetViews>
  <sheetFormatPr defaultRowHeight="15" x14ac:dyDescent="0.25"/>
  <cols>
    <col min="1" max="1" width="26.42578125" customWidth="1"/>
  </cols>
  <sheetData>
    <row r="1" spans="1:7" x14ac:dyDescent="0.25">
      <c r="A1" t="s">
        <v>100</v>
      </c>
      <c r="D1" s="13" t="s">
        <v>105</v>
      </c>
    </row>
    <row r="2" spans="1:7" x14ac:dyDescent="0.25">
      <c r="A2" t="s">
        <v>94</v>
      </c>
      <c r="D2" s="13" t="s">
        <v>106</v>
      </c>
      <c r="G2" t="s">
        <v>115</v>
      </c>
    </row>
    <row r="3" spans="1:7" x14ac:dyDescent="0.25">
      <c r="A3" t="s">
        <v>95</v>
      </c>
      <c r="D3" s="13" t="s">
        <v>107</v>
      </c>
      <c r="G3" t="s">
        <v>116</v>
      </c>
    </row>
    <row r="4" spans="1:7" x14ac:dyDescent="0.25">
      <c r="A4" t="s">
        <v>96</v>
      </c>
      <c r="D4" s="13" t="s">
        <v>108</v>
      </c>
    </row>
    <row r="5" spans="1:7" x14ac:dyDescent="0.25">
      <c r="A5" t="s">
        <v>98</v>
      </c>
      <c r="D5" s="13" t="s">
        <v>109</v>
      </c>
    </row>
    <row r="6" spans="1:7" x14ac:dyDescent="0.25">
      <c r="A6" t="s">
        <v>102</v>
      </c>
      <c r="D6" s="13" t="s">
        <v>110</v>
      </c>
    </row>
    <row r="7" spans="1:7" x14ac:dyDescent="0.25">
      <c r="D7" s="13" t="s">
        <v>111</v>
      </c>
    </row>
    <row r="8" spans="1:7" x14ac:dyDescent="0.25">
      <c r="D8" s="13" t="s">
        <v>112</v>
      </c>
    </row>
    <row r="9" spans="1:7" x14ac:dyDescent="0.25">
      <c r="A9" t="s">
        <v>97</v>
      </c>
      <c r="D9" s="13" t="s">
        <v>113</v>
      </c>
    </row>
    <row r="10" spans="1:7" x14ac:dyDescent="0.25">
      <c r="D10" s="13" t="s">
        <v>114</v>
      </c>
    </row>
    <row r="11" spans="1:7" x14ac:dyDescent="0.25">
      <c r="D11" s="13" t="s">
        <v>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4 D A A B Q S w M E F A A C A A g A q l l S V H U o f X a k A A A A 9 g A A A B I A H A B D b 2 5 m a W c v U G F j a 2 F n Z S 5 4 b W w g o h g A K K A U A A A A A A A A A A A A A A A A A A A A A A A A A A A A h Y 9 B D o I w F E S v Q r q n L W i M I Z + y c A v G x M S 4 b W q F R v g Y W i x 3 c + G R v I I Y R d 2 5 n D d v M X O / 3 i A b m j q 4 6 M 6 a F l M S U U 4 C j a o 9 G C x T 0 r t j u C S Z g I 1 U J 1 n q Y J T R J o M 9 p K R y 7 p w w 5 r 2 n f k b b r m Q x 5 x H b F / l W V b q R 5 C O b / 3 J o 0 D q J S h M B u 9 c Y E d O I c 7 q Y j 5 u A T R A K g 1 8 h H r t n + w N h 1 d e u 7 7 T A O l z n w K Y I 7 P 1 B P A B Q S w M E F A A C A A g A q l l S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p Z U l Q l 4 h Z m 6 A A A A C o B A A A T A B w A R m 9 y b X V s Y X M v U 2 V j d G l v b j E u b S C i G A A o o B Q A A A A A A A A A A A A A A A A A A A A A A A A A A A B V j 0 9 r h D A Q x e + C 3 y H k p O C K F X r p 4 q F V l 1 3 K V l l b e l B Z Y h y 6 o Z q E T G w L p d + 9 i g u l 7 z I w b / 7 8 H g K 3 Q k l S r f V m 6 z q u g x d m o C e 7 C Y Y j 0 y Q h A 1 j X I b M q N R k O c + e e c 0 A M M 2 Z Z x x C 8 n R g g T J W 0 I C 1 6 N L 9 r M q N 0 p 7 6 a T 2 X e U T M O z T m D k c n + B K i V R E j V q M E C e n E U R / 7 j o X x I i 1 O z X G z S 4 l j m z 3 l F 8 h c S R 7 f R 5 u p u 9 s X r P h z 7 j v o B q V M D z M I T + x B v b I E v 5 4 9 g r A B M r J m g 9 Y M V + v w X Z O X / r i t + m V k S S o O D h T G h 1 w n a / t Q L Q O s 6 Q v 5 f 3 v 4 C U E s B A i 0 A F A A C A A g A q l l S V H U o f X a k A A A A 9 g A A A B I A A A A A A A A A A A A A A A A A A A A A A E N v b m Z p Z y 9 Q Y W N r Y W d l L n h t b F B L A Q I t A B Q A A g A I A K p Z U l Q P y u m r p A A A A O k A A A A T A A A A A A A A A A A A A A A A A P A A A A B b Q 2 9 u d G V u d F 9 U e X B l c 1 0 u e G 1 s U E s B A i 0 A F A A C A A g A q l l S V C X i F m b o A A A A K g E A A B M A A A A A A A A A A A A A A A A A 4 Q E A A E Z v c m 1 1 b G F z L 1 N l Y 3 R p b 2 4 x L m 1 Q S w U G A A A A A A M A A w D C A A A A F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N Q k A A A A A A A A T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1 Z W x N Y X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E N v d W 5 0 I i B W Y W x 1 Z T 0 i b D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2 L T A 3 V D E 0 O j M 1 O j E 1 L j Y z N T g 4 O D N a I i A v P j x F b n R y e S B U e X B l P S J G a W x s Q 2 9 s d W 1 u V H l w Z X M i I F Z h b H V l P S J z Q m d Z R 0 F n P T 0 i I C 8 + P E V u d H J 5 I F R 5 c G U 9 I k Z p b G x D b 2 x 1 b W 5 O Y W 1 l c y I g V m F s d W U 9 I n N b J n F 1 b 3 Q 7 R l V F T D E m c X V v d D s s J n F 1 b 3 Q 7 R l V F T D I m c X V v d D s s J n F 1 b 3 Q 7 R l V F T F R Z U E U m c X V v d D s s J n F 1 b 3 Q 7 T W F w c G l u Z y Z x d W 9 0 O 1 0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V l b E 1 h c C 9 B d X R v U m V t b 3 Z l Z E N v b H V t b n M x L n t G V U V M M S w w f S Z x d W 9 0 O y w m c X V v d D t T Z W N 0 a W 9 u M S 9 G d W V s T W F w L 0 F 1 d G 9 S Z W 1 v d m V k Q 2 9 s d W 1 u c z E u e 0 Z V R U w y L D F 9 J n F 1 b 3 Q 7 L C Z x d W 9 0 O 1 N l Y 3 R p b 2 4 x L 0 Z 1 Z W x N Y X A v Q X V 0 b 1 J l b W 9 2 Z W R D b 2 x 1 b W 5 z M S 5 7 R l V F T F R Z U E U s M n 0 m c X V v d D s s J n F 1 b 3 Q 7 U 2 V j d G l v b j E v R n V l b E 1 h c C 9 B d X R v U m V t b 3 Z l Z E N v b H V t b n M x L n t N Y X B w a W 5 n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Z 1 Z W x N Y X A v Q X V 0 b 1 J l b W 9 2 Z W R D b 2 x 1 b W 5 z M S 5 7 R l V F T D E s M H 0 m c X V v d D s s J n F 1 b 3 Q 7 U 2 V j d G l v b j E v R n V l b E 1 h c C 9 B d X R v U m V t b 3 Z l Z E N v b H V t b n M x L n t G V U V M M i w x f S Z x d W 9 0 O y w m c X V v d D t T Z W N 0 a W 9 u M S 9 G d W V s T W F w L 0 F 1 d G 9 S Z W 1 v d m V k Q 2 9 s d W 1 u c z E u e 0 Z V R U x U W V B F L D J 9 J n F 1 b 3 Q 7 L C Z x d W 9 0 O 1 N l Y 3 R p b 2 4 x L 0 Z 1 Z W x N Y X A v Q X V 0 b 1 J l b W 9 2 Z W R D b 2 x 1 b W 5 z M S 5 7 T W F w c G l u Z y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V l b E 1 h c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d W V s T W F w L 1 9 G d W V s T W F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E A C f U E M x U l I g J h G y P D n L 6 4 A A A A A A g A A A A A A A 2 Y A A M A A A A A Q A A A A Z 3 P J f R 7 W 7 X I 2 5 g P / h a D r 2 g A A A A A E g A A A o A A A A B A A A A A k S B Y E n l 8 + m j V t P Y l q 9 B i O U A A A A G p u V Z F F 9 h g s L Q e V L t O j / a r U t V R 9 w C L d S X 4 f s D 9 G T B 2 c E k t 0 N U i m b D l 4 o x K 7 O x j L F + 4 3 e z U w 2 a 7 q s U v l P n K I 2 + 5 m t / Y K a I I 3 K Q I 6 N P C + O Q C a F A A A A F r m y A d b P K f H H y D l J L F U k 9 I + 2 C y N < / D a t a M a s h u p > 
</file>

<file path=customXml/itemProps1.xml><?xml version="1.0" encoding="utf-8"?>
<ds:datastoreItem xmlns:ds="http://schemas.openxmlformats.org/officeDocument/2006/customXml" ds:itemID="{BE5AB925-9DEC-42F4-B22B-A2CD9E7FD8F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Import Priorities</vt:lpstr>
      <vt:lpstr>Coupling Parameters</vt:lpstr>
      <vt:lpstr>optionsConfig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Hommes</dc:creator>
  <cp:lastModifiedBy>Ingrid Sanchez Jimenez</cp:lastModifiedBy>
  <dcterms:created xsi:type="dcterms:W3CDTF">2021-07-20T20:45:09Z</dcterms:created>
  <dcterms:modified xsi:type="dcterms:W3CDTF">2024-04-22T08:22:56Z</dcterms:modified>
</cp:coreProperties>
</file>