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031A469-C4C9-4C3F-A2A2-C8186F036A49}" xr6:coauthVersionLast="47" xr6:coauthVersionMax="47" xr10:uidLastSave="{00000000-0000-0000-0000-000000000000}"/>
  <bookViews>
    <workbookView xWindow="-9920" yWindow="-21710" windowWidth="38620" windowHeight="21220" tabRatio="998" firstSheet="4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LoadShedders2" sheetId="68" r:id="rId20"/>
    <sheet name="VOLL" sheetId="69" r:id="rId21"/>
    <sheet name="TechnologyTargets" sheetId="26" r:id="rId22"/>
    <sheet name="YearlyTargets" sheetId="52" r:id="rId23"/>
    <sheet name="yearlyCO2" sheetId="53" r:id="rId24"/>
    <sheet name="technologyPotentials" sheetId="51" r:id="rId25"/>
    <sheet name="Dismantled" sheetId="49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3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8" l="1"/>
  <c r="F6" i="68"/>
  <c r="F5" i="68"/>
  <c r="F4" i="68"/>
  <c r="F3" i="68"/>
  <c r="G2" i="65"/>
  <c r="I3" i="65"/>
  <c r="I4" i="65"/>
  <c r="I5" i="65"/>
  <c r="I2" i="65"/>
  <c r="G5" i="65"/>
  <c r="C3" i="68"/>
  <c r="C4" i="68"/>
  <c r="C5" i="68"/>
  <c r="C6" i="68"/>
  <c r="C7" i="68"/>
  <c r="C8" i="68"/>
  <c r="C2" i="68"/>
  <c r="B2" i="68"/>
  <c r="B3" i="68"/>
  <c r="B4" i="68"/>
  <c r="B5" i="68"/>
  <c r="B6" i="68"/>
  <c r="B7" i="68"/>
  <c r="B8" i="68"/>
  <c r="E2" i="68"/>
  <c r="D9" i="68" l="1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L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K6" i="65"/>
  <c r="K7" i="65" s="1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H9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<sst xmlns="http://schemas.openxmlformats.org/spreadsheetml/2006/main" count="1120" uniqueCount="490">
  <si>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</si>
  <si>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</si>
  <si>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</si>
  <si>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</si>
  <si>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</si>
  <si>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</si>
  <si>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</si>
  <si>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</si>
  <si>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</si>
  <si>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</si>
  <si>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</si>
  <si>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</si>
  <si>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</si>
  <si>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</si>
  <si>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</si>
  <si>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</si>
  <si>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</si>
  <si>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</si>
  <si>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</si>
  <si>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</si>
  <si>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</si>
  <si>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</si>
  <si>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</si>
  <si>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</si>
  <si>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</si>
  <si>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</si>
  <si>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</si>
  <si>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</si>
  <si>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</si>
  <si>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</si>
  <si>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</si>
  <si>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</si>
  <si>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</si>
  <si>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</si>
  <si>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</si>
  <si>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</si>
  <si>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</si>
  <si>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</si>
  <si>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</si>
  <si>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</si>
  <si>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</si>
  <si>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</si>
  <si>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</si>
  <si>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</si>
  <si>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</si>
  <si>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</si>
  <si>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</si>
  <si>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</si>
  <si>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</si>
  <si>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</si>
  <si>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</si>
  <si>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</si>
  <si>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</si>
  <si>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</si>
  <si>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</si>
  <si>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</si>
  <si>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</si>
  <si>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</si>
  <si>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</si>
  <si>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</si>
  <si>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</si>
  <si>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</si>
  <si>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</si>
  <si>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</si>
  <si>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</si>
  <si>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</si>
  <si>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</si>
  <si>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</si>
  <si>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</si>
  <si>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</si>
  <si>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</si>
  <si>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</si>
  <si>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</si>
  <si>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</si>
  <si>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</si>
  <si>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</si>
  <si>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</si>
  <si>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</si>
  <si>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</si>
  <si>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</si>
  <si>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</si>
  <si>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</si>
  <si>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</si>
  <si>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</si>
  <si>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</si>
  <si>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</si>
  <si>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</si>
  <si>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</si>
  <si>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</si>
  <si>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</si>
  <si>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</si>
  <si>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</si>
  <si>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</si>
  <si>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</si>
  <si>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</si>
  <si>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</si>
  <si>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</si>
  <si>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</si>
  <si>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</si>
  <si>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</si>
  <si>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</si>
  <si>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</si>
  <si>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</si>
  <si>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</si>
  <si>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</si>
  <si>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</si>
  <si>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</si>
  <si>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</si>
  <si>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</si>
  <si>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</si>
  <si>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</si>
  <si>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</si>
  <si>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</si>
  <si>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</si>
  <si>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</si>
  <si>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</si>
  <si>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</si>
  <si>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</si>
  <si>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</si>
  <si>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</si>
  <si>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</si>
  <si>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</si>
  <si>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</si>
  <si>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</si>
  <si>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</si>
  <si>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</si>
  <si>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</si>
  <si>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</si>
  <si>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</si>
  <si>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</si>
  <si>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</si>
  <si>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</si>
  <si>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</si>
  <si>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</si>
  <si>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</si>
  <si>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</si>
  <si>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</si>
  <si>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</si>
  <si>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</si>
  <si>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</si>
  <si>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</si>
  <si>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</si>
  <si>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</si>
  <si>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</si>
  <si>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</si>
  <si>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</si>
  <si>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</si>
  <si>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</si>
  <si>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</si>
  <si>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</si>
  <si>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</si>
  <si>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</si>
  <si>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</si>
  <si>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</si>
  <si>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</si>
  <si>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</si>
  <si>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</si>
  <si>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</si>
  <si>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</si>
  <si>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</si>
  <si>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</si>
  <si>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</si>
  <si>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</si>
  <si>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</si>
  <si>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</si>
  <si>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</si>
  <si>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</si>
  <si>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</si>
  <si>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</si>
  <si>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</si>
  <si>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</si>
  <si>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</si>
  <si>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</si>
  <si>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</si>
  <si>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</si>
  <si>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</si>
  <si>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</si>
  <si>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</si>
  <si>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</si>
  <si>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</si>
  <si>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</si>
  <si>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</si>
  <si>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</si>
  <si>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</si>
  <si>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</si>
  <si>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</si>
  <si>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</si>
  <si>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</si>
  <si>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</si>
  <si>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</si>
  <si>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</si>
  <si>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</si>
  <si>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</si>
  <si>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</si>
  <si>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</si>
  <si>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</si>
  <si>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</si>
  <si>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</si>
  <si>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</si>
  <si>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</si>
  <si>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</si>
  <si>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</si>
  <si>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</si>
  <si>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</si>
  <si>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</si>
  <si>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</si>
  <si>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</si>
  <si>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</si>
  <si>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</si>
  <si>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</si>
  <si>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</si>
  <si>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</si>
  <si>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</si>
  <si>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</si>
  <si>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</si>
  <si>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</si>
  <si>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</si>
  <si>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</si>
  <si>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</si>
  <si>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</si>
  <si>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</si>
  <si>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</si>
  <si>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</si>
  <si>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</si>
  <si>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</si>
  <si>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</si>
  <si>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</si>
  <si>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</si>
  <si>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</si>
  <si>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</si>
  <si>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</si>
  <si>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</si>
  <si>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</si>
  <si>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</si>
  <si>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</si>
  <si>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</si>
  <si>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</si>
  <si>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</si>
  <si>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</si>
  <si>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</si>
  <si>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</si>
  <si>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</si>
  <si>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</si>
  <si>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</si>
  <si>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</si>
  <si>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</si>
  <si>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</si>
  <si>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</si>
  <si>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</si>
  <si>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</si>
  <si>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</si>
  <si>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</si>
  <si>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</si>
  <si>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</si>
  <si>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</si>
  <si>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</si>
  <si>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</si>
  <si>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</si>
  <si>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</si>
  <si>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</si>
  <si>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</si>
  <si>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</si>
  <si>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</si>
  <si>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</si>
  <si>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</si>
  <si>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</si>
  <si>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</si>
  <si>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</si>
  <si>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</si>
  <si>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</si>
  <si>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</si>
  <si>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</si>
  <si>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</si>
  <si>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</si>
  <si>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</si>
  <si>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</si>
  <si>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</si>
  <si>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</si>
  <si>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</si>
  <si>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</si>
  <si>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</si>
  <si>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</si>
  <si>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</si>
  <si>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</si>
  <si>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</si>
  <si>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</si>
  <si>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</si>
  <si>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</si>
  <si>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</si>
  <si>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</si>
  <si>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</si>
  <si>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</si>
  <si>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</si>
  <si>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</si>
  <si>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</si>
  <si>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</si>
  <si>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</si>
  <si>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</si>
  <si>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</si>
  <si>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</si>
  <si>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</si>
  <si>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</si>
  <si>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</si>
  <si>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</si>
  <si>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</si>
  <si>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</si>
  <si>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</si>
  <si>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</si>
  <si>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</si>
  <si>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</si>
  <si>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</si>
  <si>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</si>
  <si>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</si>
  <si>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</si>
  <si>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</si>
  <si>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</si>
  <si>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</si>
  <si>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</si>
  <si>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</si>
  <si>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</si>
  <si>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</si>
  <si>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</si>
  <si>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</si>
  <si>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</si>
  <si>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</si>
  <si>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</si>
  <si>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</si>
  <si>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</si>
  <si>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</si>
  <si>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</si>
  <si>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</si>
  <si>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</si>
  <si>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</si>
  <si>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</si>
  <si>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</si>
  <si>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</si>
  <si>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</si>
  <si>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</si>
  <si>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</si>
  <si>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</si>
  <si>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</si>
  <si>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</si>
  <si>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</si>
  <si>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</si>
  <si>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</si>
  <si>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</si>
  <si>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</si>
  <si>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</si>
  <si>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</si>
  <si>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</si>
  <si>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</si>
  <si>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</si>
  <si>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</si>
  <si>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</si>
  <si>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</si>
  <si>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</si>
  <si>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</si>
  <si>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</si>
  <si>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</si>
  <si>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</si>
  <si>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</si>
  <si>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</si>
  <si>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</si>
  <si>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</si>
  <si>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</si>
  <si>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</si>
  <si>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</si>
  <si>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</si>
  <si>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</si>
  <si>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</si>
  <si>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</si>
  <si>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</si>
  <si>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</si>
  <si>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</si>
  <si>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</si>
  <si>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</si>
  <si>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</si>
  <si>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</si>
  <si>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</si>
  <si>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</si>
  <si>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</si>
  <si>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</si>
  <si>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</si>
  <si>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</si>
  <si>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</si>
  <si>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</si>
  <si>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</si>
  <si>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</si>
  <si>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</si>
  <si>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</si>
  <si>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</si>
  <si>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</si>
  <si>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</si>
  <si>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</si>
  <si>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</si>
  <si>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</si>
  <si>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</si>
  <si>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</si>
  <si>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</si>
  <si>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</si>
  <si>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</si>
  <si>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</si>
  <si>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</si>
  <si>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</si>
  <si>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</si>
  <si>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</si>
  <si>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</si>
  <si>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</si>
  <si>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</si>
  <si>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</si>
  <si>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</si>
  <si>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</si>
  <si>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</si>
  <si>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</si>
  <si>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</si>
  <si>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</si>
  <si>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</si>
  <si>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</si>
  <si>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</si>
  <si>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</si>
  <si>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</si>
  <si>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</si>
  <si>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</si>
  <si>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</si>
  <si>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</si>
  <si>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</si>
  <si>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</si>
  <si>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</si>
  <si>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</si>
  <si>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</si>
  <si>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</si>
  <si>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</si>
  <si>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</si>
  <si>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</si>
  <si>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</si>
  <si>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</si>
  <si>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</si>
  <si>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</si>
  <si>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</si>
  <si>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</si>
  <si>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</si>
  <si>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</si>
  <si>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</si>
  <si>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</si>
  <si>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</si>
  <si>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</si>
  <si>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</si>
  <si>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</si>
  <si>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</si>
  <si>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</si>
  <si>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</si>
  <si>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</si>
  <si>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</si>
  <si>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</si>
  <si>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</si>
  <si>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</si>
  <si>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</si>
  <si>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</si>
  <si>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</si>
  <si>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</si>
  <si>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</si>
  <si>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</si>
  <si>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</si>
  <si>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</si>
  <si>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</si>
  <si>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</si>
  <si>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</si>
  <si>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</si>
  <si>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</si>
  <si>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</si>
  <si>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</si>
  <si>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</si>
  <si>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</si>
  <si>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</si>
  <si>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</si>
  <si>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</si>
  <si>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</si>
  <si>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</si>
  <si>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</si>
  <si>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</si>
  <si>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</si>
  <si>
    <t>one</t>
  </si>
  <si>
    <t>two</t>
  </si>
  <si>
    <t>three</t>
  </si>
  <si>
    <t>four</t>
  </si>
  <si>
    <t>five</t>
  </si>
  <si>
    <t>six</t>
  </si>
  <si>
    <t>CONE</t>
  </si>
  <si>
    <t>reliability_standard</t>
  </si>
  <si>
    <t>PriceCapTimesCONE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</si>
</sst>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9" dT="2023-11-09T16:08:32.41" personId="{9E95C7A5-7FDF-48FF-95DD-9C4C7D0F3D8F}" id="{7B5C1F1F-6E4E-4576-9930-0CFA2879427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31" sqref="G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300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9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O1" s="7" t="s">
        <v>374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0</v>
      </c>
      <c r="D2" s="11">
        <v>0</v>
      </c>
      <c r="E2" s="11">
        <v>30</v>
      </c>
      <c r="F2" s="11">
        <v>30</v>
      </c>
      <c r="G2" s="11" t="b">
        <v>0</v>
      </c>
      <c r="H2" s="11">
        <v>0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 s="11">
        <v>5</v>
      </c>
      <c r="P2" s="11" t="b">
        <v>1</v>
      </c>
      <c r="Q2" s="11">
        <v>1</v>
      </c>
      <c r="R2" s="11">
        <v>1</v>
      </c>
      <c r="S2" s="11">
        <f t="shared" ref="S2:S39" si="0">D2+C2</f>
        <v>0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0</v>
      </c>
      <c r="D3" s="11">
        <v>0</v>
      </c>
      <c r="E3" s="11">
        <v>30</v>
      </c>
      <c r="F3" s="11">
        <v>30</v>
      </c>
      <c r="G3" s="11" t="b">
        <v>0</v>
      </c>
      <c r="H3" s="11">
        <v>0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>
        <v>5</v>
      </c>
      <c r="P3" s="11" t="b">
        <v>1</v>
      </c>
      <c r="Q3" s="11">
        <v>1</v>
      </c>
      <c r="R3" s="11">
        <v>1</v>
      </c>
      <c r="S3">
        <f t="shared" ref="S3:S21" si="2">D3+C3</f>
        <v>0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0</v>
      </c>
      <c r="D4" s="11">
        <v>0</v>
      </c>
      <c r="E4" s="11">
        <v>45</v>
      </c>
      <c r="F4" s="11">
        <v>45</v>
      </c>
      <c r="G4" s="11" t="b">
        <v>0</v>
      </c>
      <c r="H4" s="11">
        <v>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O4" s="11">
        <v>10</v>
      </c>
      <c r="P4" s="11" t="b">
        <v>1</v>
      </c>
      <c r="Q4" s="11">
        <v>0</v>
      </c>
      <c r="R4" s="11">
        <v>0</v>
      </c>
      <c r="S4">
        <f t="shared" si="2"/>
        <v>0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0</v>
      </c>
      <c r="D5" s="11">
        <v>0</v>
      </c>
      <c r="E5" s="11">
        <v>30</v>
      </c>
      <c r="F5" s="11">
        <v>30</v>
      </c>
      <c r="G5" s="11" t="b">
        <v>0</v>
      </c>
      <c r="H5" s="11">
        <v>0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O5" s="11">
        <v>5</v>
      </c>
      <c r="P5" s="11" t="b">
        <v>1</v>
      </c>
      <c r="Q5" s="11">
        <v>1</v>
      </c>
      <c r="R5" s="11">
        <v>1</v>
      </c>
      <c r="S5">
        <f t="shared" si="2"/>
        <v>0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0</v>
      </c>
      <c r="D6" s="11">
        <v>0</v>
      </c>
      <c r="E6" s="11">
        <v>40</v>
      </c>
      <c r="F6" s="11">
        <v>40</v>
      </c>
      <c r="G6" s="11" t="b">
        <v>0</v>
      </c>
      <c r="H6" s="11">
        <v>0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>
        <v>5</v>
      </c>
      <c r="P6" s="11" t="b">
        <v>1</v>
      </c>
      <c r="Q6" s="11">
        <v>0</v>
      </c>
      <c r="R6" s="11">
        <v>0</v>
      </c>
      <c r="S6">
        <f t="shared" si="2"/>
        <v>0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0</v>
      </c>
      <c r="D7" s="11">
        <v>0</v>
      </c>
      <c r="E7" s="11">
        <v>40</v>
      </c>
      <c r="F7" s="11">
        <v>40</v>
      </c>
      <c r="G7" s="11" t="b">
        <v>0</v>
      </c>
      <c r="H7" s="11">
        <v>0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>
        <v>5</v>
      </c>
      <c r="P7" s="11" t="b">
        <v>1</v>
      </c>
      <c r="Q7" s="11">
        <v>0</v>
      </c>
      <c r="R7" s="11">
        <v>0</v>
      </c>
      <c r="S7">
        <f t="shared" si="2"/>
        <v>0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0</v>
      </c>
      <c r="D8" s="11">
        <v>0</v>
      </c>
      <c r="E8" s="11">
        <v>25</v>
      </c>
      <c r="F8" s="11">
        <v>25</v>
      </c>
      <c r="G8" s="11" t="b">
        <v>0</v>
      </c>
      <c r="H8" s="11">
        <v>0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>
        <v>5</v>
      </c>
      <c r="P8" s="11" t="b">
        <v>1</v>
      </c>
      <c r="Q8" s="11">
        <v>1</v>
      </c>
      <c r="R8" s="11">
        <v>1</v>
      </c>
      <c r="S8">
        <f t="shared" si="2"/>
        <v>0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11">
        <v>0</v>
      </c>
      <c r="D9" s="11">
        <v>0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>
        <v>0</v>
      </c>
      <c r="P9" s="31" t="b">
        <v>0</v>
      </c>
      <c r="Q9" s="31">
        <v>1</v>
      </c>
      <c r="R9" s="31">
        <v>1</v>
      </c>
      <c r="S9">
        <f t="shared" si="2"/>
        <v>0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11">
        <v>0</v>
      </c>
      <c r="D10" s="11">
        <v>0</v>
      </c>
      <c r="E10" s="11">
        <v>100</v>
      </c>
      <c r="F10" s="11">
        <v>100</v>
      </c>
      <c r="G10" s="11" t="b">
        <v>0</v>
      </c>
      <c r="H10" s="11">
        <v>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>
        <v>20</v>
      </c>
      <c r="P10" s="31" t="b">
        <v>0</v>
      </c>
      <c r="Q10" s="31">
        <v>1</v>
      </c>
      <c r="R10" s="31">
        <v>1</v>
      </c>
      <c r="S10">
        <f t="shared" si="2"/>
        <v>0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0</v>
      </c>
      <c r="D11" s="11">
        <v>0</v>
      </c>
      <c r="E11" s="11">
        <v>30</v>
      </c>
      <c r="F11" s="11">
        <v>30</v>
      </c>
      <c r="G11" s="11" t="b">
        <v>1</v>
      </c>
      <c r="H11" s="11">
        <v>0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>
        <v>3</v>
      </c>
      <c r="P11" s="11" t="b">
        <v>1</v>
      </c>
      <c r="Q11" s="11">
        <v>1</v>
      </c>
      <c r="R11" s="11">
        <v>1</v>
      </c>
      <c r="S11">
        <f t="shared" si="2"/>
        <v>0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0</v>
      </c>
      <c r="D12" s="11">
        <v>0</v>
      </c>
      <c r="E12" s="11">
        <v>25</v>
      </c>
      <c r="F12" s="11">
        <v>25</v>
      </c>
      <c r="G12" s="11" t="b">
        <v>1</v>
      </c>
      <c r="H12" s="11">
        <v>0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>
        <v>2</v>
      </c>
      <c r="P12" s="11" t="b">
        <v>1</v>
      </c>
      <c r="Q12" s="11">
        <v>1</v>
      </c>
      <c r="R12" s="11">
        <v>1</v>
      </c>
      <c r="S12">
        <f t="shared" si="2"/>
        <v>0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0</v>
      </c>
      <c r="D13" s="11">
        <v>0</v>
      </c>
      <c r="E13" s="11">
        <v>25</v>
      </c>
      <c r="F13" s="11">
        <v>25</v>
      </c>
      <c r="G13" s="11" t="b">
        <v>1</v>
      </c>
      <c r="H13" s="11">
        <v>0</v>
      </c>
      <c r="I13" s="11">
        <v>0.03</v>
      </c>
      <c r="K13" s="11" t="s">
        <v>474</v>
      </c>
      <c r="L13"/>
      <c r="M13" s="11">
        <v>1</v>
      </c>
      <c r="N13" s="11">
        <v>1</v>
      </c>
      <c r="O13" s="11">
        <v>1</v>
      </c>
      <c r="P13" s="11" t="b">
        <v>1</v>
      </c>
      <c r="Q13" s="11">
        <v>1</v>
      </c>
      <c r="R13" s="11">
        <v>1</v>
      </c>
      <c r="S13">
        <f t="shared" si="2"/>
        <v>0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0</v>
      </c>
      <c r="D14" s="11">
        <v>0</v>
      </c>
      <c r="E14" s="11">
        <v>25</v>
      </c>
      <c r="F14" s="11">
        <v>25</v>
      </c>
      <c r="G14" s="11" t="b">
        <v>1</v>
      </c>
      <c r="H14" s="11">
        <v>0</v>
      </c>
      <c r="I14" s="11">
        <v>0.03</v>
      </c>
      <c r="K14" s="11" t="s">
        <v>474</v>
      </c>
      <c r="L14" s="11"/>
      <c r="M14" s="11">
        <v>1</v>
      </c>
      <c r="N14" s="11">
        <v>1</v>
      </c>
      <c r="O14" s="11">
        <v>1</v>
      </c>
      <c r="S14">
        <f t="shared" si="2"/>
        <v>0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v>0</v>
      </c>
      <c r="D15" s="11">
        <v>0</v>
      </c>
      <c r="E15" s="11">
        <v>60</v>
      </c>
      <c r="F15" s="11">
        <v>60</v>
      </c>
      <c r="G15" s="11" t="b">
        <v>0</v>
      </c>
      <c r="H15" s="11">
        <v>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O15" s="11">
        <v>20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0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0</v>
      </c>
      <c r="D16" s="11">
        <v>0</v>
      </c>
      <c r="E16" s="11">
        <v>30</v>
      </c>
      <c r="F16" s="11">
        <v>30</v>
      </c>
      <c r="G16" t="b">
        <v>0</v>
      </c>
      <c r="H16" s="11">
        <v>0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O16" s="11">
        <v>3</v>
      </c>
      <c r="P16"/>
      <c r="Q16"/>
      <c r="R16"/>
      <c r="S16">
        <f t="shared" si="2"/>
        <v>0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0</v>
      </c>
      <c r="D17" s="11">
        <v>0</v>
      </c>
      <c r="E17" s="11">
        <v>30</v>
      </c>
      <c r="F17" s="11">
        <v>30</v>
      </c>
      <c r="G17" t="b">
        <v>0</v>
      </c>
      <c r="H17" s="11">
        <v>0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>
        <v>5</v>
      </c>
      <c r="S17">
        <f t="shared" si="2"/>
        <v>0</v>
      </c>
      <c r="AF17" s="11"/>
      <c r="AG17" s="11"/>
    </row>
    <row r="18" spans="1:38">
      <c r="A18" s="11" t="s">
        <v>464</v>
      </c>
      <c r="B18" s="11" t="s">
        <v>145</v>
      </c>
      <c r="C18" s="11">
        <v>0</v>
      </c>
      <c r="D18" s="11">
        <v>0</v>
      </c>
      <c r="E18" s="11">
        <v>30</v>
      </c>
      <c r="F18" s="11">
        <v>30</v>
      </c>
      <c r="G18" t="b">
        <v>0</v>
      </c>
      <c r="H18" s="11">
        <v>0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>
        <v>5</v>
      </c>
      <c r="S18">
        <f t="shared" si="2"/>
        <v>0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0</v>
      </c>
      <c r="D19" s="11">
        <v>0</v>
      </c>
      <c r="E19" s="11">
        <v>30</v>
      </c>
      <c r="F19" s="11">
        <v>30</v>
      </c>
      <c r="G19" s="11" t="b">
        <v>0</v>
      </c>
      <c r="H19" s="11">
        <v>0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O19" s="11">
        <v>5</v>
      </c>
      <c r="P19" s="11" t="b">
        <v>1</v>
      </c>
      <c r="Q19" s="11">
        <v>1</v>
      </c>
      <c r="R19" s="11">
        <v>1</v>
      </c>
      <c r="S19">
        <f t="shared" si="2"/>
        <v>0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 s="11">
        <v>0</v>
      </c>
      <c r="D20" s="11">
        <v>0</v>
      </c>
      <c r="E20">
        <v>20</v>
      </c>
      <c r="F20">
        <v>20</v>
      </c>
      <c r="G20" t="b">
        <v>0</v>
      </c>
      <c r="H20" s="11">
        <v>0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O20" s="11">
        <v>5</v>
      </c>
      <c r="P20" t="b">
        <v>1</v>
      </c>
      <c r="Q20">
        <v>1</v>
      </c>
      <c r="R20">
        <v>1</v>
      </c>
      <c r="S20">
        <f t="shared" si="2"/>
        <v>0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 s="11">
        <v>0</v>
      </c>
      <c r="D21" s="11">
        <v>0</v>
      </c>
      <c r="E21">
        <v>20</v>
      </c>
      <c r="F21">
        <v>20</v>
      </c>
      <c r="G21" t="b">
        <v>0</v>
      </c>
      <c r="H21" s="11">
        <v>0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O21" s="11">
        <v>5</v>
      </c>
      <c r="S21">
        <f t="shared" si="2"/>
        <v>0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v>0</v>
      </c>
      <c r="D22" s="11">
        <v>0</v>
      </c>
      <c r="E22" s="11">
        <v>35</v>
      </c>
      <c r="F22" s="11">
        <v>35</v>
      </c>
      <c r="G22" s="11" t="b">
        <v>0</v>
      </c>
      <c r="H22" s="11">
        <v>0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  <c r="O22" s="11">
        <v>5</v>
      </c>
    </row>
    <row r="23" spans="1:38">
      <c r="A23" s="68" t="s">
        <v>472</v>
      </c>
      <c r="B23" t="s">
        <v>145</v>
      </c>
      <c r="C23" s="11">
        <v>0</v>
      </c>
      <c r="D23" s="11"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  <c r="O23" s="11"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O25" s="11">
        <v>5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>
        <v>0</v>
      </c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>
        <v>0</v>
      </c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O28" s="11">
        <v>0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 s="11">
        <v>0</v>
      </c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O30" s="11">
        <v>0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 s="11">
        <v>0</v>
      </c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 s="11">
        <v>0</v>
      </c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 s="11">
        <v>0</v>
      </c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 s="11">
        <v>0</v>
      </c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 s="11">
        <v>0</v>
      </c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O36" s="11">
        <v>0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O37" s="11">
        <v>0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O38" s="11">
        <v>0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O39" s="11">
        <v>0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not active, max life extension 0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not active, max life extension 0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not active, max life extension 0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not active, max life extension 0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L16"/>
  <sheetViews>
    <sheetView workbookViewId="0">
      <selection activeCell="B2" sqref="B2:B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  <c r="G1" t="s">
        <v>488</v>
      </c>
    </row>
    <row r="2" spans="1:12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G2">
        <f>$J$11/B2</f>
        <v>10</v>
      </c>
      <c r="I2">
        <f>G2*B2</f>
        <v>40000</v>
      </c>
      <c r="J2" t="s">
        <v>300</v>
      </c>
    </row>
    <row r="3" spans="1:12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G3" s="18">
        <v>20</v>
      </c>
      <c r="H3" s="18"/>
      <c r="I3">
        <f t="shared" ref="I3:I5" si="0">G3*B3</f>
        <v>30000</v>
      </c>
      <c r="J3" t="s">
        <v>418</v>
      </c>
    </row>
    <row r="4" spans="1:12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G4">
        <v>100</v>
      </c>
      <c r="I4">
        <f t="shared" si="0"/>
        <v>50000</v>
      </c>
      <c r="J4" t="s">
        <v>419</v>
      </c>
    </row>
    <row r="5" spans="1:12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G5">
        <f t="shared" ref="G5" si="1">$J$11/B5</f>
        <v>160</v>
      </c>
      <c r="I5">
        <f t="shared" si="0"/>
        <v>40000</v>
      </c>
      <c r="J5" t="s">
        <v>420</v>
      </c>
      <c r="L5" t="s">
        <v>425</v>
      </c>
    </row>
    <row r="6" spans="1:12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G6">
        <v>1000</v>
      </c>
      <c r="J6" t="s">
        <v>423</v>
      </c>
      <c r="K6" s="18">
        <f>LoadShifterCap!B3*12</f>
        <v>51575940</v>
      </c>
      <c r="L6">
        <f>[1]nodeOLD!$C$34*0.74</f>
        <v>33.374000000000002</v>
      </c>
    </row>
    <row r="7" spans="1:12">
      <c r="E7" s="18"/>
      <c r="J7" t="s">
        <v>479</v>
      </c>
      <c r="K7">
        <f>K6*0.74</f>
        <v>38166195.600000001</v>
      </c>
    </row>
    <row r="8" spans="1:12">
      <c r="J8" s="18">
        <v>41070</v>
      </c>
      <c r="K8" t="s">
        <v>468</v>
      </c>
    </row>
    <row r="10" spans="1:12">
      <c r="J10" s="70" t="s">
        <v>487</v>
      </c>
    </row>
    <row r="11" spans="1:12">
      <c r="J11" s="70">
        <v>40000</v>
      </c>
    </row>
    <row r="16" spans="1:12">
      <c r="E16" s="2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rgb="FF7030A0"/>
  </sheetPr>
  <dimension ref="A1:H14"/>
  <sheetViews>
    <sheetView workbookViewId="0">
      <selection activeCell="L29" sqref="L29"/>
    </sheetView>
  </sheetViews>
  <sheetFormatPr defaultRowHeight="15"/>
  <cols>
    <col min="2" max="2" width="42.5703125" customWidth="1"/>
    <col min="3" max="3" width="56.42578125" customWidth="1"/>
  </cols>
  <sheetData>
    <row r="1" spans="1:8">
      <c r="A1" t="s">
        <v>0</v>
      </c>
      <c r="B1" t="s">
        <v>401</v>
      </c>
      <c r="C1" t="s">
        <v>429</v>
      </c>
      <c r="D1" t="s">
        <v>434</v>
      </c>
      <c r="E1" t="s">
        <v>424</v>
      </c>
      <c r="F1" t="s">
        <v>488</v>
      </c>
      <c r="H1" t="s">
        <v>400</v>
      </c>
    </row>
    <row r="2" spans="1:8">
      <c r="A2" t="s">
        <v>300</v>
      </c>
      <c r="B2" t="str">
        <f t="shared" ref="B2:B8" si="0">CONCATENATE("amiris-config/data/LS_",A2,".csv")</f>
        <v>amiris-config/data/LS_base.csv</v>
      </c>
      <c r="C2" t="str">
        <f t="shared" ref="C2:C8" si="1">CONCATENATE("amiris-config/data/future_LS_",A2,".csv")</f>
        <v>amiris-config/data/future_LS_base.csv</v>
      </c>
      <c r="D2" t="s">
        <v>86</v>
      </c>
      <c r="E2" s="61">
        <f>1-SUM(E3:E8)</f>
        <v>0.8</v>
      </c>
      <c r="F2" s="18">
        <f>$G$14/H2</f>
        <v>10</v>
      </c>
      <c r="H2">
        <v>4000</v>
      </c>
    </row>
    <row r="3" spans="1:8">
      <c r="A3" t="s">
        <v>481</v>
      </c>
      <c r="B3" t="str">
        <f t="shared" si="0"/>
        <v>amiris-config/data/LS_one.csv</v>
      </c>
      <c r="C3" t="str">
        <f t="shared" si="1"/>
        <v>amiris-config/data/future_LS_one.csv</v>
      </c>
      <c r="D3" t="s">
        <v>86</v>
      </c>
      <c r="E3" s="61">
        <v>0.05</v>
      </c>
      <c r="F3" s="18">
        <f>26</f>
        <v>26</v>
      </c>
      <c r="H3">
        <v>1500</v>
      </c>
    </row>
    <row r="4" spans="1:8">
      <c r="A4" t="s">
        <v>482</v>
      </c>
      <c r="B4" t="str">
        <f t="shared" si="0"/>
        <v>amiris-config/data/LS_two.csv</v>
      </c>
      <c r="C4" t="str">
        <f t="shared" si="1"/>
        <v>amiris-config/data/future_LS_two.csv</v>
      </c>
      <c r="D4" t="s">
        <v>86</v>
      </c>
      <c r="E4" s="61">
        <v>0.05</v>
      </c>
      <c r="F4" s="18">
        <f>31</f>
        <v>31</v>
      </c>
      <c r="H4">
        <v>1501</v>
      </c>
    </row>
    <row r="5" spans="1:8">
      <c r="A5" t="s">
        <v>483</v>
      </c>
      <c r="B5" t="str">
        <f t="shared" si="0"/>
        <v>amiris-config/data/LS_three.csv</v>
      </c>
      <c r="C5" t="str">
        <f t="shared" si="1"/>
        <v>amiris-config/data/future_LS_three.csv</v>
      </c>
      <c r="D5" t="s">
        <v>86</v>
      </c>
      <c r="E5" s="61">
        <v>2.5000000000000001E-2</v>
      </c>
      <c r="F5" s="18">
        <f>35</f>
        <v>35</v>
      </c>
      <c r="H5">
        <v>501</v>
      </c>
    </row>
    <row r="6" spans="1:8">
      <c r="A6" t="s">
        <v>484</v>
      </c>
      <c r="B6" t="str">
        <f t="shared" si="0"/>
        <v>amiris-config/data/LS_four.csv</v>
      </c>
      <c r="C6" t="str">
        <f t="shared" si="1"/>
        <v>amiris-config/data/future_LS_four.csv</v>
      </c>
      <c r="D6" t="s">
        <v>86</v>
      </c>
      <c r="E6" s="61">
        <v>2.5000000000000001E-2</v>
      </c>
      <c r="F6" s="18">
        <f>40</f>
        <v>40</v>
      </c>
      <c r="H6">
        <v>500</v>
      </c>
    </row>
    <row r="7" spans="1:8">
      <c r="A7" t="s">
        <v>485</v>
      </c>
      <c r="B7" t="str">
        <f t="shared" si="0"/>
        <v>amiris-config/data/LS_five.csv</v>
      </c>
      <c r="C7" t="str">
        <f t="shared" si="1"/>
        <v>amiris-config/data/future_LS_five.csv</v>
      </c>
      <c r="D7" t="s">
        <v>86</v>
      </c>
      <c r="E7" s="61">
        <v>2.5000000000000001E-2</v>
      </c>
      <c r="F7" s="18">
        <v>50</v>
      </c>
      <c r="H7">
        <v>250</v>
      </c>
    </row>
    <row r="8" spans="1:8">
      <c r="A8" t="s">
        <v>486</v>
      </c>
      <c r="B8" t="str">
        <f t="shared" si="0"/>
        <v>amiris-config/data/LS_six.csv</v>
      </c>
      <c r="C8" t="str">
        <f t="shared" si="1"/>
        <v>amiris-config/data/future_LS_six.csv</v>
      </c>
      <c r="D8" t="s">
        <v>86</v>
      </c>
      <c r="E8" s="61">
        <v>2.5000000000000001E-2</v>
      </c>
      <c r="F8" s="18">
        <v>70</v>
      </c>
      <c r="H8">
        <v>251</v>
      </c>
    </row>
    <row r="9" spans="1:8">
      <c r="A9" t="s">
        <v>124</v>
      </c>
      <c r="B9" t="s">
        <v>435</v>
      </c>
      <c r="C9" t="s">
        <v>448</v>
      </c>
      <c r="D9">
        <f>29090</f>
        <v>29090</v>
      </c>
      <c r="E9" t="s">
        <v>86</v>
      </c>
      <c r="H9" t="s">
        <v>86</v>
      </c>
    </row>
    <row r="13" spans="1:8">
      <c r="G13" s="70" t="s">
        <v>487</v>
      </c>
    </row>
    <row r="14" spans="1:8">
      <c r="G14" s="70">
        <v>40000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rgb="FF7030A0"/>
  </sheetPr>
  <dimension ref="A1:H10"/>
  <sheetViews>
    <sheetView workbookViewId="0">
      <selection activeCell="K20" sqref="K20"/>
    </sheetView>
  </sheetViews>
  <sheetFormatPr defaultRowHeight="15"/>
  <sheetData>
    <row r="1" spans="1:8">
      <c r="B1" t="s">
        <v>300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</row>
    <row r="2" spans="1:8">
      <c r="A2">
        <v>2050</v>
      </c>
      <c r="B2">
        <v>4000</v>
      </c>
      <c r="C2">
        <v>1500</v>
      </c>
      <c r="D2">
        <v>1501</v>
      </c>
      <c r="E2">
        <v>501</v>
      </c>
      <c r="F2">
        <v>500</v>
      </c>
      <c r="G2">
        <v>250</v>
      </c>
      <c r="H2">
        <v>251</v>
      </c>
    </row>
    <row r="8" spans="1:8">
      <c r="F8" s="61"/>
    </row>
    <row r="9" spans="1:8">
      <c r="F9" s="61"/>
    </row>
    <row r="10" spans="1:8">
      <c r="E10" s="18"/>
      <c r="F10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1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1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1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1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1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1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1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1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1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1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1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3"/>
  <sheetViews>
    <sheetView workbookViewId="0">
      <selection activeCell="N45" sqref="N45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20" customWidth="1"/>
    <col min="8" max="8" width="16.28515625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15" t="s">
        <v>489</v>
      </c>
    </row>
    <row r="2" spans="1:8">
      <c r="A2" s="15" t="s">
        <v>238</v>
      </c>
      <c r="B2" s="15">
        <v>0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  <c r="H2" s="15">
        <v>1</v>
      </c>
    </row>
    <row r="3" spans="1:8">
      <c r="A3" s="15" t="s">
        <v>243</v>
      </c>
      <c r="B3" s="15">
        <v>0</v>
      </c>
      <c r="C3" s="15">
        <v>0</v>
      </c>
      <c r="D3" s="15">
        <v>7.0000000000000007E-2</v>
      </c>
      <c r="E3" s="15">
        <v>60000</v>
      </c>
      <c r="F3" s="15" t="s">
        <v>1</v>
      </c>
      <c r="G3" s="15">
        <v>1</v>
      </c>
      <c r="H3" s="1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H50" sqref="H50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4000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LoadShedders2</vt:lpstr>
      <vt:lpstr>VOLL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2024-02-15T17:45:31Z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