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04D67B4-C973-49C8-B7A4-EB11C981E1EA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46" i="1"/>
  <c r="C13" i="1"/>
  <c r="B9" i="1"/>
  <c r="C9" i="1" s="1"/>
  <c r="B45" i="1"/>
  <c r="C17" i="1"/>
  <c r="C11" i="1"/>
  <c r="C12" i="1"/>
  <c r="B50" i="1"/>
  <c r="C29" i="1"/>
  <c r="C20" i="1"/>
  <c r="C27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<sst xmlns="http://schemas.openxmlformats.org/spreadsheetml/2006/main" count="120" uniqueCount="116">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</sst>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2089</v>
      </c>
    </row>
    <row r="4" spans="1:4" x14ac:dyDescent="0.25">
      <c r="A4" t="s">
        <v>82</v>
      </c>
      <c r="B4" s="4" t="s">
        <v>96</v>
      </c>
    </row>
    <row r="5" spans="1:4" x14ac:dyDescent="0.25">
      <c r="A5" t="s">
        <v>94</v>
      </c>
      <c r="B5" s="4" t="b">
        <v>0</v>
      </c>
      <c r="C5" t="s">
        <v>105</v>
      </c>
    </row>
    <row r="6" spans="1:4" x14ac:dyDescent="0.25">
      <c r="A6" t="s">
        <v>53</v>
      </c>
      <c r="B6" s="4" t="b">
        <v>1</v>
      </c>
      <c r="C6" t="s">
        <v>51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52</v>
      </c>
      <c r="B8" s="4">
        <v>3</v>
      </c>
      <c r="C8" t="s">
        <v>102</v>
      </c>
    </row>
    <row r="9" spans="1:4" x14ac:dyDescent="0.25">
      <c r="A9" t="s">
        <v>48</v>
      </c>
      <c r="B9" s="4">
        <f>B2</f>
        <v>2050</v>
      </c>
      <c r="C9" t="str">
        <f>IF(B2=B9,"same year as start year -&gt;do nothing","The difference of the year of the power plants is added to the age of power plants in the first decommission step")</f>
        <v>same year as start year -&gt;do nothing</v>
      </c>
    </row>
    <row r="10" spans="1:4" x14ac:dyDescent="0.25">
      <c r="A10" t="s">
        <v>78</v>
      </c>
      <c r="B10" s="4">
        <v>2004</v>
      </c>
      <c r="C10" t="str">
        <f xml:space="preserve"> IF(AND(B11=FALSE,B12=FALSE),"NOTSET","if NOTSET then future year considers look ahead. Otherwise it considers this future year")</f>
        <v>NOTSET</v>
      </c>
    </row>
    <row r="11" spans="1:4" x14ac:dyDescent="0.25">
      <c r="A11" t="s">
        <v>79</v>
      </c>
      <c r="B11" s="4" t="b">
        <v>0</v>
      </c>
      <c r="C11" t="str">
        <f>IF(B11=FALSE,"DE don’t have more than one load, demand changes every year","demand same as representative year")</f>
        <v>DE don’t have more than one load, demand changes every year</v>
      </c>
    </row>
    <row r="12" spans="1:4" x14ac:dyDescent="0.25">
      <c r="A12" t="s">
        <v>80</v>
      </c>
      <c r="B12" s="4" t="b">
        <v>0</v>
      </c>
      <c r="C12" t="str">
        <f>IF(B12=FALSE,"profiles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3" spans="1:4" x14ac:dyDescent="0.25">
      <c r="A13" t="s">
        <v>81</v>
      </c>
      <c r="B13" s="4" t="b">
        <v>0</v>
      </c>
      <c r="C13" t="str">
        <f>IF(AND(B13=TRUE,OR(B11&lt;&gt;TRUE,B12&lt;&gt;TRUE)),"demand and profiles must be fix!!!!!!!!!!","- &gt; NOT ACTIVE")</f>
        <v>- &gt; NOT ACTIVE</v>
      </c>
    </row>
    <row r="14" spans="1:4" x14ac:dyDescent="0.25">
      <c r="A14" s="1" t="s">
        <v>17</v>
      </c>
      <c r="B14" s="6">
        <v>4</v>
      </c>
      <c r="C14" t="s">
        <v>22</v>
      </c>
    </row>
    <row r="15" spans="1:4" x14ac:dyDescent="0.25">
      <c r="A15" t="s">
        <v>16</v>
      </c>
      <c r="B15" s="6">
        <v>4</v>
      </c>
      <c r="C15" t="s">
        <v>67</v>
      </c>
    </row>
    <row r="16" spans="1:4" x14ac:dyDescent="0.25">
      <c r="A16" t="s">
        <v>21</v>
      </c>
      <c r="B16" s="6" t="s">
        <v>84</v>
      </c>
      <c r="C16" t="s">
        <v>83</v>
      </c>
      <c r="D16" s="3" t="s">
        <v>85</v>
      </c>
    </row>
    <row r="17" spans="1:4" ht="20.65" customHeight="1" x14ac:dyDescent="0.25">
      <c r="A17" t="s">
        <v>26</v>
      </c>
      <c r="B17" s="6" t="b">
        <v>1</v>
      </c>
      <c r="C17" t="str">
        <f>IF(B17=TRUE,"the npv is calculated with the annuity","the npv is calculated with the restpayment _ &gt;don’t use this")</f>
        <v>the npv is calculated with the annuity</v>
      </c>
    </row>
    <row r="18" spans="1:4" x14ac:dyDescent="0.25">
      <c r="A18" t="s">
        <v>35</v>
      </c>
      <c r="B18" s="6" t="b">
        <v>1</v>
      </c>
      <c r="C18" t="s">
        <v>38</v>
      </c>
    </row>
    <row r="19" spans="1:4" x14ac:dyDescent="0.25">
      <c r="A19" t="s">
        <v>27</v>
      </c>
      <c r="B19" s="7" t="b">
        <v>0</v>
      </c>
      <c r="C19" t="s">
        <v>29</v>
      </c>
    </row>
    <row r="20" spans="1:4" ht="16.5" customHeight="1" x14ac:dyDescent="0.25">
      <c r="A20" t="s">
        <v>59</v>
      </c>
      <c r="B20" s="7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4" ht="16.5" customHeight="1" x14ac:dyDescent="0.25">
      <c r="A21" t="s">
        <v>60</v>
      </c>
      <c r="B21" s="7">
        <v>1000</v>
      </c>
      <c r="C21" t="s">
        <v>57</v>
      </c>
    </row>
    <row r="22" spans="1:4" x14ac:dyDescent="0.25">
      <c r="A22" t="s">
        <v>56</v>
      </c>
      <c r="B22" s="7">
        <v>1</v>
      </c>
      <c r="C22" t="s">
        <v>58</v>
      </c>
    </row>
    <row r="23" spans="1:4" ht="15.4" customHeight="1" x14ac:dyDescent="0.25">
      <c r="A23" t="s">
        <v>65</v>
      </c>
      <c r="B23" s="8">
        <v>1</v>
      </c>
      <c r="C23" s="1" t="s">
        <v>86</v>
      </c>
    </row>
    <row r="24" spans="1:4" x14ac:dyDescent="0.25">
      <c r="A24" t="s">
        <v>34</v>
      </c>
      <c r="B24" s="8">
        <v>100</v>
      </c>
      <c r="C24" t="s">
        <v>62</v>
      </c>
    </row>
    <row r="25" spans="1:4" x14ac:dyDescent="0.25">
      <c r="A25" t="s">
        <v>32</v>
      </c>
      <c r="B25" s="8" t="b">
        <v>0</v>
      </c>
      <c r="C25" t="s">
        <v>41</v>
      </c>
    </row>
    <row r="26" spans="1:4" ht="13.9" customHeight="1" x14ac:dyDescent="0.25">
      <c r="A26" t="s">
        <v>36</v>
      </c>
      <c r="B26" s="8" t="b">
        <v>1</v>
      </c>
      <c r="C26" t="s">
        <v>63</v>
      </c>
    </row>
    <row r="27" spans="1:4" ht="13.9" customHeight="1" x14ac:dyDescent="0.25">
      <c r="A27" t="s">
        <v>37</v>
      </c>
      <c r="B27" s="8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4" x14ac:dyDescent="0.25">
      <c r="A28" t="s">
        <v>77</v>
      </c>
      <c r="B28" s="8" t="s">
        <v>91</v>
      </c>
      <c r="C28" t="s">
        <v>87</v>
      </c>
      <c r="D28" t="s">
        <v>88</v>
      </c>
    </row>
    <row r="29" spans="1:4" x14ac:dyDescent="0.25">
      <c r="A29" t="s">
        <v>54</v>
      </c>
      <c r="B29" s="12" t="s">
        <v>106</v>
      </c>
      <c r="C29" t="str">
        <f>IF(B12=TRUE,"- &gt; NOT ACTIVE. Only active when profiles are not fixed and demand is fixed","defines order of weather years")</f>
        <v>defines order of weather years</v>
      </c>
    </row>
    <row r="30" spans="1:4" x14ac:dyDescent="0.25">
      <c r="A30" t="s">
        <v>89</v>
      </c>
      <c r="B30" s="8" t="s">
        <v>90</v>
      </c>
    </row>
    <row r="31" spans="1:4" x14ac:dyDescent="0.25">
      <c r="A31" t="s">
        <v>61</v>
      </c>
      <c r="B31" s="4" t="b">
        <v>1</v>
      </c>
      <c r="C31" t="s">
        <v>64</v>
      </c>
    </row>
    <row r="32" spans="1:4" x14ac:dyDescent="0.25">
      <c r="A32" t="s">
        <v>42</v>
      </c>
      <c r="B32" s="9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9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9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9">
        <v>1000000000</v>
      </c>
      <c r="C35" t="s">
        <v>43</v>
      </c>
    </row>
    <row r="36" spans="1:3" ht="13.5" customHeight="1" x14ac:dyDescent="0.25">
      <c r="A36" t="s">
        <v>49</v>
      </c>
      <c r="B36" s="9" t="b">
        <v>1</v>
      </c>
      <c r="C36" t="s">
        <v>50</v>
      </c>
    </row>
    <row r="37" spans="1:3" ht="13.5" customHeight="1" x14ac:dyDescent="0.25">
      <c r="A37" t="s">
        <v>66</v>
      </c>
      <c r="B37" s="5" t="s">
        <v>71</v>
      </c>
      <c r="C37" t="s">
        <v>75</v>
      </c>
    </row>
    <row r="38" spans="1:3" x14ac:dyDescent="0.25">
      <c r="A38" t="s">
        <v>69</v>
      </c>
      <c r="B38" s="5" t="s">
        <v>71</v>
      </c>
      <c r="C38" t="s">
        <v>76</v>
      </c>
    </row>
    <row r="39" spans="1:3" x14ac:dyDescent="0.25">
      <c r="A39" t="s">
        <v>68</v>
      </c>
      <c r="B39" s="5">
        <v>2</v>
      </c>
      <c r="C39" t="s">
        <v>73</v>
      </c>
    </row>
    <row r="40" spans="1:3" x14ac:dyDescent="0.25">
      <c r="A40" t="s">
        <v>72</v>
      </c>
      <c r="B40" s="5" t="b">
        <v>1</v>
      </c>
      <c r="C40" t="s">
        <v>74</v>
      </c>
    </row>
    <row r="41" spans="1:3" x14ac:dyDescent="0.25">
      <c r="A41" t="s">
        <v>3</v>
      </c>
      <c r="B41" s="11">
        <v>0</v>
      </c>
      <c r="C41" t="s">
        <v>100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92</v>
      </c>
      <c r="B43" s="11" t="b">
        <v>0</v>
      </c>
      <c r="C43" t="s">
        <v>93</v>
      </c>
    </row>
    <row r="45" spans="1:3" x14ac:dyDescent="0.25">
      <c r="B45" s="10" t="str">
        <f>IF(OR(AND(B12=TRUE,B11=FALSE),AND(B12=FALSE,B11=TRUE)),"demand must be correlated with weather year","ok")</f>
        <v>ok</v>
      </c>
    </row>
    <row r="46" spans="1:3" x14ac:dyDescent="0.25">
      <c r="A46" t="s">
        <v>40</v>
      </c>
      <c r="B46" s="10" t="str">
        <f>IF(AND(B26=TRUE,B24&gt;0),"PRICES are fixed, no fuel trends are considered","ok")</f>
        <v>PRICES are fixed, no fuel trends are considered</v>
      </c>
    </row>
    <row r="47" spans="1:3" x14ac:dyDescent="0.25">
      <c r="B47" s="10" t="str">
        <f>IF(AND(B20=TRUE,B19=FALSE),"DANGER!!!!!","ok")</f>
        <v>ok</v>
      </c>
      <c r="C47" t="s">
        <v>31</v>
      </c>
    </row>
    <row r="48" spans="1:3" x14ac:dyDescent="0.25">
      <c r="B48" s="10" t="str">
        <f>IF(AND(B20=FALSE,B19=TRUE),"DANGER","ok")</f>
        <v>ok</v>
      </c>
      <c r="C48" t="s">
        <v>30</v>
      </c>
    </row>
    <row r="49" spans="2:3" x14ac:dyDescent="0.25">
      <c r="B49" s="10" t="str">
        <f>IF(AND(B27=TRUE,B26=TRUE),"DANGER","ok")</f>
        <v>ok</v>
      </c>
      <c r="C49" t="s">
        <v>30</v>
      </c>
    </row>
    <row r="50" spans="2:3" x14ac:dyDescent="0.25">
      <c r="B50" s="10" t="str">
        <f>IF(AND(B38&lt;&gt;"NOTSET",B37&lt;&gt;"NOTSET"),"Either NPV or IRR","ok")</f>
        <v>ok</v>
      </c>
      <c r="C50" t="s">
        <v>70</v>
      </c>
    </row>
  </sheetData>
  <conditionalFormatting sqref="B31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B4:B5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D11"/>
  <sheetViews>
    <sheetView workbookViewId="0">
      <selection activeCell="F8" sqref="F8"/>
    </sheetView>
  </sheetViews>
  <sheetFormatPr defaultRowHeight="15" x14ac:dyDescent="0.25"/>
  <sheetData>
    <row r="1" spans="1:4" x14ac:dyDescent="0.25">
      <c r="A1" t="s">
        <v>101</v>
      </c>
      <c r="D1" s="13" t="s">
        <v>106</v>
      </c>
    </row>
    <row r="2" spans="1:4" x14ac:dyDescent="0.25">
      <c r="A2" t="s">
        <v>95</v>
      </c>
      <c r="D2" s="13" t="s">
        <v>107</v>
      </c>
    </row>
    <row r="3" spans="1:4" x14ac:dyDescent="0.25">
      <c r="A3" t="s">
        <v>96</v>
      </c>
      <c r="D3" s="13" t="s">
        <v>108</v>
      </c>
    </row>
    <row r="4" spans="1:4" x14ac:dyDescent="0.25">
      <c r="A4" t="s">
        <v>97</v>
      </c>
      <c r="D4" s="13" t="s">
        <v>109</v>
      </c>
    </row>
    <row r="5" spans="1:4" x14ac:dyDescent="0.25">
      <c r="A5" t="s">
        <v>103</v>
      </c>
      <c r="D5" s="13" t="s">
        <v>110</v>
      </c>
    </row>
    <row r="6" spans="1:4" x14ac:dyDescent="0.25">
      <c r="D6" s="13" t="s">
        <v>111</v>
      </c>
    </row>
    <row r="7" spans="1:4" x14ac:dyDescent="0.25">
      <c r="D7" s="13" t="s">
        <v>112</v>
      </c>
    </row>
    <row r="8" spans="1:4" x14ac:dyDescent="0.25">
      <c r="D8" s="13" t="s">
        <v>113</v>
      </c>
    </row>
    <row r="9" spans="1:4" x14ac:dyDescent="0.25">
      <c r="A9" t="s">
        <v>98</v>
      </c>
      <c r="D9" s="13" t="s">
        <v>114</v>
      </c>
    </row>
    <row r="10" spans="1:4" x14ac:dyDescent="0.25">
      <c r="A10" t="s">
        <v>99</v>
      </c>
      <c r="D10" s="13" t="s">
        <v>115</v>
      </c>
    </row>
    <row r="11" spans="1:4" x14ac:dyDescent="0.25">
      <c r="D11" s="13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2024-03-12T15:52:42Z</dcterms:modified>
</cp:coreProperties>
</file>