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A0F1362B-6CFA-4B71-80D5-984486C9A147}" xr6:coauthVersionLast="47" xr6:coauthVersionMax="47" xr10:uidLastSave="{00000000-0000-0000-0000-000000000000}"/>
  <bookViews>
    <workbookView xWindow="-28920" yWindow="-15" windowWidth="29040" windowHeight="158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15" i="1"/>
  <c r="C28" i="1"/>
  <c r="C29" i="1"/>
  <c r="B51" i="1"/>
  <c r="C39" i="1"/>
  <c r="C33" i="1" l="1"/>
  <c r="B9" i="1" l="1"/>
  <c r="C20" i="1" l="1"/>
  <c r="C27" i="1"/>
  <c r="C34" i="1"/>
  <c r="B47" i="1"/>
  <c r="C12" i="1"/>
  <c r="C36" i="1" l="1"/>
  <c r="C35" i="1"/>
  <c r="C5" i="1"/>
  <c r="B50" i="1" l="1"/>
  <c r="B49" i="1"/>
  <c r="B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<sst xmlns="http://schemas.openxmlformats.org/spreadsheetml/2006/main" count="95" uniqueCount="93">
  <si>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</si>
  <si>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</si>
  <si>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</si>
  <si>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</si>
  <si>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</si>
  <si>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</si>
  <si>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</si>
  <si>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</si>
  <si>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</si>
  <si>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</si>
  <si>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</si>
  <si>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</si>
  <si>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</si>
  <si>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</si>
  <si>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</si>
  <si>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</si>
  <si>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</si>
  <si>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</si>
  <si>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</si>
  <si>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</si>
  <si>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</si>
  <si>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</si>
  <si>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</si>
  <si>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</si>
  <si>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</si>
  <si>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</si>
  <si>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totalProfits or irr or none. Total profits are the operational profits excluding the loans</t>
  </si>
  <si>
    <t>GeometricTrends</t>
  </si>
  <si>
    <t>StepTrends</t>
  </si>
  <si>
    <t>totalProfits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</si>
  <si>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</si>
  <si>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</si>
  <si>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</si>
  <si>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</si>
  <si>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</si>
  <si>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</si>
  <si>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</si>
  <si>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</si>
  <si>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</si>
  <si>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</si>
  <si>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</si>
  <si>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</si>
  <si>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</si>
  <si>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</si>
  <si>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</si>
  <si>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</si>
  <si>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</si>
  <si>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</si>
  <si>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</si>
  <si>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</si>
  <si>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</si>
  <si>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</si>
  <si>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</si>
  <si>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</si>
  <si>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</si>
  <si>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</si>
  <si>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</si>
  <si>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</si>
  <si>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</si>
  <si>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</si>
  <si>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</si>
  <si>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</si>
  <si>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</si>
  <si>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</si>
  <si>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</si>
  <si>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</si>
  <si>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</si>
  <si>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</si>
  <si>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</si>
  <si>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</si>
  <si>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</si>
  <si>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</si>
  <si>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monthly_hydrogen_demand</t>
  </si>
  <si>
    <t>start_dismantling_tick</t>
  </si>
  <si>
    <t xml:space="preserve">simulation year when the dismantling begins. 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</si>
  <si>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</si>
  <si>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</si>
  <si>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</si>
  <si>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</si>
  <si>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</si>
  <si>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</si>
  <si>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</si>
  <si>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</si>
  <si>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</si>
  <si>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</si>
  <si>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</si>
  <si>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</si>
  <si>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40weatherYears2050TNO.xlsx</t>
  </si>
  <si>
    <t>Representative year</t>
  </si>
  <si>
    <t>fix_demand_to_representative_year</t>
  </si>
  <si>
    <t>fix_profiles_to_representative_year</t>
  </si>
  <si>
    <t>increase demand</t>
  </si>
  <si>
    <t>for transition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</si>
</sst>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7" borderId="0" xfId="0" applyFont="1" applyFill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4.5" x14ac:dyDescent="0.35"/>
  <cols>
    <col min="1" max="1" width="30.26953125" customWidth="1"/>
    <col min="4" max="4" width="39.453125" customWidth="1"/>
    <col min="5" max="5" width="27.54296875" customWidth="1"/>
  </cols>
  <sheetData>
    <row r="1" spans="1:4" x14ac:dyDescent="0.35">
      <c r="A1" t="s">
        <v>48</v>
      </c>
      <c r="B1" t="s">
        <v>10</v>
      </c>
      <c r="D1" s="7" t="s">
        <v>51</v>
      </c>
    </row>
    <row r="2" spans="1:4" x14ac:dyDescent="0.35">
      <c r="A2" t="s">
        <v>9</v>
      </c>
      <c r="B2">
        <v>12</v>
      </c>
      <c r="D2" t="s">
        <v>50</v>
      </c>
    </row>
    <row r="3" spans="1:4" x14ac:dyDescent="0.35">
      <c r="A3" t="s">
        <v>27</v>
      </c>
      <c r="B3">
        <v>11</v>
      </c>
      <c r="D3" t="s">
        <v>49</v>
      </c>
    </row>
    <row r="4" spans="1:4" x14ac:dyDescent="0.35">
      <c r="A4" t="s">
        <v>28</v>
      </c>
      <c r="B4">
        <v>10</v>
      </c>
    </row>
    <row r="5" spans="1:4" x14ac:dyDescent="0.35">
      <c r="A5" t="s">
        <v>5</v>
      </c>
      <c r="B5">
        <v>9</v>
      </c>
    </row>
    <row r="6" spans="1:4" x14ac:dyDescent="0.35">
      <c r="A6" t="s">
        <v>8</v>
      </c>
      <c r="B6">
        <v>8</v>
      </c>
    </row>
    <row r="7" spans="1:4" x14ac:dyDescent="0.35">
      <c r="A7" t="s">
        <v>7</v>
      </c>
      <c r="B7">
        <v>7</v>
      </c>
    </row>
    <row r="8" spans="1:4" x14ac:dyDescent="0.35">
      <c r="A8" t="s">
        <v>25</v>
      </c>
      <c r="B8">
        <v>7</v>
      </c>
    </row>
    <row r="9" spans="1:4" x14ac:dyDescent="0.35">
      <c r="A9" t="s">
        <v>61</v>
      </c>
      <c r="B9">
        <v>6</v>
      </c>
    </row>
    <row r="10" spans="1:4" x14ac:dyDescent="0.35">
      <c r="A10" t="s">
        <v>6</v>
      </c>
      <c r="B10">
        <v>5</v>
      </c>
    </row>
    <row r="11" spans="1:4" x14ac:dyDescent="0.35">
      <c r="A11" t="s">
        <v>11</v>
      </c>
      <c r="B11">
        <v>4</v>
      </c>
    </row>
    <row r="12" spans="1:4" x14ac:dyDescent="0.35">
      <c r="A12" t="s">
        <v>16</v>
      </c>
      <c r="B12">
        <v>3</v>
      </c>
    </row>
    <row r="13" spans="1:4" x14ac:dyDescent="0.35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C51"/>
  <sheetViews>
    <sheetView tabSelected="1" topLeftCell="A4" zoomScale="75" zoomScaleNormal="75" workbookViewId="0">
      <selection activeCell="B30" sqref="B30"/>
    </sheetView>
  </sheetViews>
  <sheetFormatPr defaultRowHeight="14.5" x14ac:dyDescent="0.35"/>
  <cols>
    <col min="1" max="1" width="48.54296875" customWidth="1"/>
    <col min="2" max="2" width="30.453125" customWidth="1"/>
    <col min="3" max="3" width="130.90625" customWidth="1"/>
  </cols>
  <sheetData>
    <row r="1" spans="1:3" x14ac:dyDescent="0.35">
      <c r="A1" t="s">
        <v>12</v>
      </c>
      <c r="B1" s="1" t="s">
        <v>37</v>
      </c>
      <c r="C1" t="s">
        <v>22</v>
      </c>
    </row>
    <row r="2" spans="1:3" x14ac:dyDescent="0.35">
      <c r="A2" t="s">
        <v>68</v>
      </c>
      <c r="B2" s="1" t="b">
        <v>1</v>
      </c>
      <c r="C2" t="s">
        <v>71</v>
      </c>
    </row>
    <row r="3" spans="1:3" x14ac:dyDescent="0.35">
      <c r="A3" t="s">
        <v>0</v>
      </c>
      <c r="B3" s="1">
        <v>2050</v>
      </c>
    </row>
    <row r="4" spans="1:3" x14ac:dyDescent="0.35">
      <c r="A4" t="s">
        <v>2</v>
      </c>
      <c r="B4" s="1">
        <v>2090</v>
      </c>
    </row>
    <row r="5" spans="1:3" x14ac:dyDescent="0.35">
      <c r="A5" t="s">
        <v>52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3" x14ac:dyDescent="0.35">
      <c r="A6" t="s">
        <v>1</v>
      </c>
      <c r="B6" s="6">
        <v>1</v>
      </c>
    </row>
    <row r="7" spans="1:3" x14ac:dyDescent="0.35">
      <c r="A7" t="s">
        <v>4</v>
      </c>
      <c r="B7" s="6">
        <v>0</v>
      </c>
    </row>
    <row r="8" spans="1:3" x14ac:dyDescent="0.35">
      <c r="A8" t="s">
        <v>14</v>
      </c>
      <c r="B8" s="6">
        <v>-1</v>
      </c>
      <c r="C8" t="s">
        <v>21</v>
      </c>
    </row>
    <row r="9" spans="1:3" x14ac:dyDescent="0.35">
      <c r="A9" s="2" t="s">
        <v>19</v>
      </c>
      <c r="B9" s="3">
        <f>IF(B28=TRUE,3,0)</f>
        <v>0</v>
      </c>
      <c r="C9" t="s">
        <v>24</v>
      </c>
    </row>
    <row r="10" spans="1:3" x14ac:dyDescent="0.35">
      <c r="A10" t="s">
        <v>3</v>
      </c>
      <c r="B10" s="3">
        <v>4</v>
      </c>
      <c r="C10" t="s">
        <v>20</v>
      </c>
    </row>
    <row r="11" spans="1:3" x14ac:dyDescent="0.35">
      <c r="A11" t="s">
        <v>53</v>
      </c>
      <c r="B11" s="3" t="b">
        <v>0</v>
      </c>
    </row>
    <row r="12" spans="1:3" x14ac:dyDescent="0.35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3" x14ac:dyDescent="0.35">
      <c r="A13" t="s">
        <v>18</v>
      </c>
      <c r="B13" s="3">
        <v>4</v>
      </c>
      <c r="C13" t="s">
        <v>76</v>
      </c>
    </row>
    <row r="14" spans="1:3" x14ac:dyDescent="0.35">
      <c r="A14" t="s">
        <v>23</v>
      </c>
      <c r="B14" s="3" t="s">
        <v>29</v>
      </c>
      <c r="C14" t="s">
        <v>26</v>
      </c>
    </row>
    <row r="15" spans="1:3" ht="20.5" customHeight="1" x14ac:dyDescent="0.35">
      <c r="A15" t="s">
        <v>30</v>
      </c>
      <c r="B15" s="3" t="b">
        <v>1</v>
      </c>
      <c r="C15" t="str">
        <f>IF(B15=TRUE,"the npv is calculated with the annuity","the npv is calculated with the restpayment _ &gt;don’t use this")</f>
        <v>the npv is calculated with the annuity</v>
      </c>
    </row>
    <row r="16" spans="1:3" x14ac:dyDescent="0.35">
      <c r="A16" t="s">
        <v>39</v>
      </c>
      <c r="B16" s="3" t="b">
        <v>1</v>
      </c>
      <c r="C16" t="s">
        <v>42</v>
      </c>
    </row>
    <row r="17" spans="1:3" x14ac:dyDescent="0.35">
      <c r="A17" t="s">
        <v>58</v>
      </c>
      <c r="B17" s="6" t="b">
        <v>1</v>
      </c>
      <c r="C17" t="s">
        <v>56</v>
      </c>
    </row>
    <row r="18" spans="1:3" x14ac:dyDescent="0.35">
      <c r="A18" t="s">
        <v>57</v>
      </c>
      <c r="B18" s="6">
        <v>0</v>
      </c>
      <c r="C18" t="s">
        <v>60</v>
      </c>
    </row>
    <row r="19" spans="1:3" x14ac:dyDescent="0.35">
      <c r="A19" t="s">
        <v>31</v>
      </c>
      <c r="B19" s="8" t="b">
        <v>0</v>
      </c>
      <c r="C19" t="s">
        <v>33</v>
      </c>
    </row>
    <row r="20" spans="1:3" ht="16.5" customHeight="1" x14ac:dyDescent="0.35">
      <c r="A20" t="s">
        <v>66</v>
      </c>
      <c r="B20" s="8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 x14ac:dyDescent="0.35">
      <c r="A21" t="s">
        <v>67</v>
      </c>
      <c r="B21" s="8">
        <v>1000</v>
      </c>
      <c r="C21" t="s">
        <v>64</v>
      </c>
    </row>
    <row r="22" spans="1:3" x14ac:dyDescent="0.35">
      <c r="A22" t="s">
        <v>63</v>
      </c>
      <c r="B22" s="8">
        <v>1</v>
      </c>
      <c r="C22" t="s">
        <v>65</v>
      </c>
    </row>
    <row r="23" spans="1:3" ht="15.5" customHeight="1" x14ac:dyDescent="0.35">
      <c r="A23" t="s">
        <v>73</v>
      </c>
      <c r="B23" s="7">
        <v>100</v>
      </c>
      <c r="C23" s="2" t="s">
        <v>74</v>
      </c>
    </row>
    <row r="24" spans="1:3" x14ac:dyDescent="0.35">
      <c r="A24" t="s">
        <v>38</v>
      </c>
      <c r="B24" s="5">
        <v>100</v>
      </c>
      <c r="C24" t="s">
        <v>69</v>
      </c>
    </row>
    <row r="25" spans="1:3" x14ac:dyDescent="0.35">
      <c r="A25" t="s">
        <v>36</v>
      </c>
      <c r="B25" s="5" t="b">
        <v>0</v>
      </c>
      <c r="C25" t="s">
        <v>45</v>
      </c>
    </row>
    <row r="26" spans="1:3" ht="14" customHeight="1" x14ac:dyDescent="0.35">
      <c r="A26" t="s">
        <v>40</v>
      </c>
      <c r="B26" s="5" t="b">
        <v>1</v>
      </c>
      <c r="C26" t="s">
        <v>70</v>
      </c>
    </row>
    <row r="27" spans="1:3" ht="14" customHeight="1" x14ac:dyDescent="0.35">
      <c r="A27" t="s">
        <v>41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3" x14ac:dyDescent="0.35">
      <c r="A28" t="s">
        <v>89</v>
      </c>
      <c r="B28" s="10" t="b">
        <v>0</v>
      </c>
      <c r="C28" t="str">
        <f>IF(B28=FALSE,"DE don’t have more than one load, demand changes every year","demand same as representative year")</f>
        <v>DE don’t have more than one load, demand changes every year</v>
      </c>
    </row>
    <row r="29" spans="1:3" x14ac:dyDescent="0.35">
      <c r="A29" t="s">
        <v>90</v>
      </c>
      <c r="B29" s="10" t="b">
        <v>0</v>
      </c>
      <c r="C29" t="str">
        <f>IF(B29=FALSE,"profiles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30" spans="1:3" x14ac:dyDescent="0.35">
      <c r="A30" t="s">
        <v>88</v>
      </c>
      <c r="B30" s="5">
        <v>2004</v>
      </c>
      <c r="C30" t="str">
        <f xml:space="preserve"> IF(AND(B28=FALSE,B29=FALSE),"NOTSET","if NOTSET then future year considers look ahead. Otherwise it considers this future year")</f>
        <v>NOTSET</v>
      </c>
    </row>
    <row r="31" spans="1:3" x14ac:dyDescent="0.35">
      <c r="A31" t="s">
        <v>91</v>
      </c>
      <c r="B31" s="5" t="b">
        <v>0</v>
      </c>
      <c r="C31" t="s">
        <v>92</v>
      </c>
    </row>
    <row r="32" spans="1:3" x14ac:dyDescent="0.35">
      <c r="A32" t="s">
        <v>86</v>
      </c>
      <c r="B32" s="5" t="s">
        <v>87</v>
      </c>
    </row>
    <row r="33" spans="1:3" x14ac:dyDescent="0.35">
      <c r="A33" t="s">
        <v>59</v>
      </c>
      <c r="B33" s="5" t="s">
        <v>62</v>
      </c>
      <c r="C33" t="str">
        <f>IF(B29=TRUE,"- &gt; NOT ACTIVE. Only active when profiles are not fixed and demand is fixed","defines order of weather years")</f>
        <v>defines order of weather years</v>
      </c>
    </row>
    <row r="34" spans="1:3" x14ac:dyDescent="0.35">
      <c r="A34" t="s">
        <v>46</v>
      </c>
      <c r="B34" s="4" t="b">
        <v>0</v>
      </c>
      <c r="C34" t="str">
        <f>IF(B34=FALSE,"- &gt; NOT ACTIVE"," Decommission as specified in power plants list")</f>
        <v>- &gt; NOT ACTIVE</v>
      </c>
    </row>
    <row r="35" spans="1:3" x14ac:dyDescent="0.35">
      <c r="A35" t="s">
        <v>32</v>
      </c>
      <c r="B35" s="4" t="b">
        <v>0</v>
      </c>
      <c r="C35" t="str">
        <f>IF(B35=FALSE,"- &gt; NOT ACTIVE"," VRES plants are invested according to trends/targets")</f>
        <v>- &gt; NOT ACTIVE</v>
      </c>
    </row>
    <row r="36" spans="1:3" x14ac:dyDescent="0.35">
      <c r="A36" t="s">
        <v>43</v>
      </c>
      <c r="B36" s="4" t="b">
        <v>1</v>
      </c>
      <c r="C36" t="str">
        <f>IF(OR(B36=FALSE, B35=FALSE),"- &gt; NOT ACTIVE"," target investments are invested as one power plant instead of many power plants")</f>
        <v>- &gt; NOT ACTIVE</v>
      </c>
    </row>
    <row r="37" spans="1:3" x14ac:dyDescent="0.35">
      <c r="A37" t="s">
        <v>17</v>
      </c>
      <c r="B37" s="4">
        <v>1000000000</v>
      </c>
      <c r="C37" t="s">
        <v>47</v>
      </c>
    </row>
    <row r="38" spans="1:3" ht="13.5" customHeight="1" x14ac:dyDescent="0.35">
      <c r="A38" t="s">
        <v>54</v>
      </c>
      <c r="B38" s="4" t="b">
        <v>1</v>
      </c>
      <c r="C38" t="s">
        <v>55</v>
      </c>
    </row>
    <row r="39" spans="1:3" ht="13.5" customHeight="1" x14ac:dyDescent="0.35">
      <c r="A39" t="s">
        <v>72</v>
      </c>
      <c r="B39" s="4" t="b">
        <v>0</v>
      </c>
      <c r="C39" t="str">
        <f>IF(B39=TRUE,"hydrogen demand is split unevenly across the months as specified by user", "average monthly demand given in emlab parameters.xslx")</f>
        <v>average monthly demand given in emlab parameters.xslx</v>
      </c>
    </row>
    <row r="40" spans="1:3" x14ac:dyDescent="0.35">
      <c r="A40" t="s">
        <v>75</v>
      </c>
      <c r="B40" s="9" t="s">
        <v>80</v>
      </c>
      <c r="C40" t="s">
        <v>84</v>
      </c>
    </row>
    <row r="41" spans="1:3" x14ac:dyDescent="0.35">
      <c r="A41" t="s">
        <v>78</v>
      </c>
      <c r="B41" s="9" t="s">
        <v>80</v>
      </c>
      <c r="C41" t="s">
        <v>85</v>
      </c>
    </row>
    <row r="42" spans="1:3" x14ac:dyDescent="0.35">
      <c r="A42" t="s">
        <v>77</v>
      </c>
      <c r="B42" s="9">
        <v>2</v>
      </c>
      <c r="C42" t="s">
        <v>82</v>
      </c>
    </row>
    <row r="43" spans="1:3" x14ac:dyDescent="0.35">
      <c r="A43" t="s">
        <v>81</v>
      </c>
      <c r="B43" s="9" t="b">
        <v>1</v>
      </c>
      <c r="C43" t="s">
        <v>83</v>
      </c>
    </row>
    <row r="46" spans="1:3" x14ac:dyDescent="0.35">
      <c r="A46" t="s">
        <v>44</v>
      </c>
    </row>
    <row r="47" spans="1:3" x14ac:dyDescent="0.35">
      <c r="B47" t="str">
        <f>IF(AND(B26=TRUE,B24&gt;0),"PRICES are fixed, no fuel trends are considered","ok")</f>
        <v>PRICES are fixed, no fuel trends are considered</v>
      </c>
    </row>
    <row r="48" spans="1:3" x14ac:dyDescent="0.35">
      <c r="B48" t="str">
        <f>IF(AND(B20=TRUE,B19=FALSE),"DANGER!!!!!","ok")</f>
        <v>ok</v>
      </c>
      <c r="C48" t="s">
        <v>35</v>
      </c>
    </row>
    <row r="49" spans="2:3" x14ac:dyDescent="0.35">
      <c r="B49" t="str">
        <f>IF(AND(B20=FALSE,B19=TRUE),"DANGER","ok")</f>
        <v>ok</v>
      </c>
      <c r="C49" t="s">
        <v>34</v>
      </c>
    </row>
    <row r="50" spans="2:3" x14ac:dyDescent="0.35">
      <c r="B50" t="str">
        <f>IF(AND(B27=TRUE,B26=TRUE),"DANGER","ok")</f>
        <v>ok</v>
      </c>
      <c r="C50" t="s">
        <v>34</v>
      </c>
    </row>
    <row r="51" spans="2:3" x14ac:dyDescent="0.35">
      <c r="B51" t="str">
        <f>IF(AND(B41&lt;&gt;"NOTSET",B40&lt;&gt;"NOTSET"),"Either NPV or IRR","ok")</f>
        <v>ok</v>
      </c>
      <c r="C51" t="s">
        <v>79</v>
      </c>
    </row>
  </sheetData>
  <conditionalFormatting sqref="B47:B51">
    <cfRule type="cellIs" dxfId="1" priority="3" operator="notEqual">
      <formula>"ok"</formula>
    </cfRule>
  </conditionalFormatting>
  <conditionalFormatting sqref="B2">
    <cfRule type="cellIs" dxfId="0" priority="1" operator="notEqual">
      <formula>TRUE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2023-05-21T08:57:24Z</dcterms:modified>
</cp:coreProperties>
</file>