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7698F1E-3F3B-4B6C-A99E-C2B02556DB46}" xr6:coauthVersionLast="47" xr6:coauthVersionMax="47" xr10:uidLastSave="{00000000-0000-0000-0000-000000000000}"/>
  <bookViews>
    <workbookView xWindow="-110" yWindow="-110" windowWidth="19420" windowHeight="10420" tabRatio="998" firstSheet="6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3" i="45"/>
  <c r="H10" i="45"/>
  <c r="I8" i="35"/>
  <c r="I11" i="35"/>
  <c r="M3" i="33" l="1"/>
  <c r="M18" i="33"/>
  <c r="M19" i="33"/>
  <c r="M20" i="33"/>
  <c r="M21" i="33"/>
  <c r="H7" i="45" s="1"/>
  <c r="M11" i="33"/>
  <c r="M12" i="33"/>
  <c r="M13" i="33"/>
  <c r="M14" i="33"/>
  <c r="M16" i="33" s="1"/>
  <c r="M15" i="33"/>
  <c r="M17" i="33"/>
  <c r="M22" i="33"/>
  <c r="M23" i="33"/>
  <c r="M24" i="33"/>
  <c r="M25" i="33"/>
  <c r="H2" i="45" s="1"/>
  <c r="M26" i="33"/>
  <c r="M7" i="33"/>
  <c r="M8" i="33"/>
  <c r="M9" i="33"/>
  <c r="M10" i="33"/>
  <c r="M4" i="33"/>
  <c r="M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<sst xmlns="http://schemas.openxmlformats.org/spreadsheetml/2006/main" count="1134" uniqueCount="434">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</sst>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388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387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386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24" sqref="D24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389</v>
      </c>
    </row>
    <row r="2" spans="1:10">
      <c r="A2" t="s">
        <v>397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402</v>
      </c>
      <c r="B7">
        <v>10</v>
      </c>
      <c r="D7" s="37"/>
      <c r="E7" s="37">
        <v>290.54545454545456</v>
      </c>
    </row>
    <row r="8" spans="1:10">
      <c r="A8" t="s">
        <v>401</v>
      </c>
      <c r="B8">
        <v>10</v>
      </c>
      <c r="D8" s="37"/>
      <c r="E8" s="37">
        <v>1821.6363636363637</v>
      </c>
    </row>
    <row r="9" spans="1:10">
      <c r="A9" t="s">
        <v>403</v>
      </c>
      <c r="B9">
        <v>10</v>
      </c>
      <c r="D9" s="37"/>
      <c r="E9" s="37">
        <v>1724.3181818181818</v>
      </c>
    </row>
    <row r="10" spans="1:10">
      <c r="A10" s="46" t="s">
        <v>402</v>
      </c>
      <c r="B10">
        <v>20</v>
      </c>
      <c r="C10" s="46"/>
      <c r="D10" s="46"/>
      <c r="E10">
        <v>228.4</v>
      </c>
    </row>
    <row r="11" spans="1:10">
      <c r="A11" s="46" t="s">
        <v>401</v>
      </c>
      <c r="B11">
        <v>20</v>
      </c>
      <c r="C11" s="46"/>
      <c r="D11" s="46"/>
      <c r="E11">
        <v>2450</v>
      </c>
    </row>
    <row r="12" spans="1:10">
      <c r="A12" s="46" t="s">
        <v>403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393</v>
      </c>
      <c r="C1" s="46" t="s">
        <v>404</v>
      </c>
      <c r="D1" s="46" t="s">
        <v>405</v>
      </c>
    </row>
    <row r="2" spans="1:4">
      <c r="A2" s="46" t="s">
        <v>402</v>
      </c>
      <c r="B2" s="46" t="s">
        <v>1</v>
      </c>
      <c r="C2" s="46" t="s">
        <v>146</v>
      </c>
      <c r="D2">
        <v>0</v>
      </c>
    </row>
    <row r="3" spans="1:4">
      <c r="A3" s="46" t="s">
        <v>401</v>
      </c>
      <c r="B3" t="s">
        <v>1</v>
      </c>
      <c r="C3" s="29" t="s">
        <v>145</v>
      </c>
      <c r="D3">
        <v>0</v>
      </c>
    </row>
    <row r="4" spans="1:4">
      <c r="A4" s="46" t="s">
        <v>403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36" sqref="H3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383</v>
      </c>
      <c r="B1" s="46" t="s">
        <v>402</v>
      </c>
      <c r="C1" s="46" t="s">
        <v>401</v>
      </c>
      <c r="D1" s="46" t="s">
        <v>403</v>
      </c>
      <c r="E1" s="29"/>
      <c r="F1" s="52" t="s">
        <v>400</v>
      </c>
      <c r="G1" s="48" t="s">
        <v>399</v>
      </c>
      <c r="H1" s="48" t="s">
        <v>398</v>
      </c>
      <c r="I1" s="48" t="s">
        <v>302</v>
      </c>
      <c r="J1" s="48" t="s">
        <v>303</v>
      </c>
      <c r="K1" s="48" t="s">
        <v>406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399</v>
      </c>
      <c r="I6" s="48" t="s">
        <v>302</v>
      </c>
      <c r="J6" s="48" t="s">
        <v>303</v>
      </c>
      <c r="K6" s="48" t="s">
        <v>406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407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409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408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F7" sqref="F7:F1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379</v>
      </c>
      <c r="B1" t="s">
        <v>383</v>
      </c>
      <c r="C1" s="44" t="s">
        <v>268</v>
      </c>
      <c r="E1" s="44" t="s">
        <v>380</v>
      </c>
    </row>
    <row r="2" spans="1:14">
      <c r="A2" s="44" t="s">
        <v>146</v>
      </c>
      <c r="B2" t="s">
        <v>424</v>
      </c>
      <c r="C2" s="37">
        <f>I2/1000</f>
        <v>42.191125290999999</v>
      </c>
      <c r="D2" s="37"/>
      <c r="E2" s="44" t="s">
        <v>381</v>
      </c>
      <c r="F2" s="44"/>
      <c r="I2" s="37">
        <v>42191.125290999997</v>
      </c>
      <c r="J2" s="37">
        <v>43336.125918999998</v>
      </c>
      <c r="K2" s="46" t="s">
        <v>381</v>
      </c>
    </row>
    <row r="3" spans="1:14">
      <c r="A3" s="44" t="s">
        <v>145</v>
      </c>
      <c r="B3" s="46" t="s">
        <v>424</v>
      </c>
      <c r="C3" s="37">
        <f t="shared" ref="C3:C4" si="0">I3/1000</f>
        <v>27.84</v>
      </c>
      <c r="D3" s="37"/>
      <c r="E3" s="46" t="s">
        <v>381</v>
      </c>
      <c r="F3" s="44"/>
      <c r="I3" s="37">
        <v>27840</v>
      </c>
      <c r="J3" s="37">
        <v>47745</v>
      </c>
      <c r="K3" s="46" t="s">
        <v>381</v>
      </c>
    </row>
    <row r="4" spans="1:14">
      <c r="A4" s="44" t="s">
        <v>143</v>
      </c>
      <c r="B4" s="46" t="s">
        <v>424</v>
      </c>
      <c r="C4" s="37">
        <f t="shared" si="0"/>
        <v>796.91069999999979</v>
      </c>
      <c r="D4" s="37"/>
      <c r="E4" s="46" t="s">
        <v>381</v>
      </c>
      <c r="I4" s="37">
        <v>796910.69999999984</v>
      </c>
      <c r="J4" s="37">
        <v>96145.2</v>
      </c>
      <c r="K4" s="46" t="s">
        <v>382</v>
      </c>
    </row>
    <row r="5" spans="1:14">
      <c r="A5" s="46" t="s">
        <v>126</v>
      </c>
      <c r="B5" s="59" t="s">
        <v>419</v>
      </c>
      <c r="C5" s="59">
        <f>H8+H13</f>
        <v>89.45</v>
      </c>
      <c r="D5" s="59"/>
      <c r="E5" s="46" t="s">
        <v>381</v>
      </c>
      <c r="G5" s="44"/>
    </row>
    <row r="6" spans="1:14" ht="15">
      <c r="A6" s="46" t="s">
        <v>126</v>
      </c>
      <c r="B6" s="59" t="s">
        <v>420</v>
      </c>
      <c r="C6" s="59">
        <f>H9+H14</f>
        <v>69.44</v>
      </c>
      <c r="D6" s="59"/>
      <c r="E6" s="46" t="s">
        <v>381</v>
      </c>
      <c r="F6" s="61"/>
      <c r="J6" s="58" t="s">
        <v>412</v>
      </c>
      <c r="K6" s="58" t="s">
        <v>413</v>
      </c>
      <c r="L6" s="58" t="s">
        <v>414</v>
      </c>
      <c r="M6" s="58" t="s">
        <v>416</v>
      </c>
      <c r="N6" s="58" t="s">
        <v>380</v>
      </c>
    </row>
    <row r="7" spans="1:14" ht="15" customHeight="1">
      <c r="A7" s="46" t="s">
        <v>126</v>
      </c>
      <c r="B7" s="59" t="s">
        <v>421</v>
      </c>
      <c r="C7" s="59">
        <f>H10+H15</f>
        <v>65.680000000000007</v>
      </c>
      <c r="D7" s="59"/>
      <c r="E7" s="46" t="s">
        <v>381</v>
      </c>
      <c r="F7" s="64" t="s">
        <v>433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422</v>
      </c>
      <c r="C8" s="59">
        <f>H11+H16</f>
        <v>64.430000000000007</v>
      </c>
      <c r="D8" s="59"/>
      <c r="E8" s="46" t="s">
        <v>381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384</v>
      </c>
    </row>
    <row r="9" spans="1:14" ht="14.5" customHeight="1">
      <c r="A9" t="s">
        <v>126</v>
      </c>
      <c r="B9" s="59" t="s">
        <v>423</v>
      </c>
      <c r="C9" s="59">
        <f>H12+H17</f>
        <v>68.34</v>
      </c>
      <c r="D9" s="59"/>
      <c r="E9" s="46" t="s">
        <v>381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384</v>
      </c>
    </row>
    <row r="10" spans="1:14">
      <c r="A10" s="46" t="s">
        <v>146</v>
      </c>
      <c r="B10" s="46" t="s">
        <v>425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384</v>
      </c>
    </row>
    <row r="11" spans="1:14">
      <c r="A11" s="46" t="s">
        <v>145</v>
      </c>
      <c r="B11" s="46" t="s">
        <v>425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384</v>
      </c>
    </row>
    <row r="12" spans="1:14">
      <c r="A12" s="46" t="s">
        <v>143</v>
      </c>
      <c r="B12" s="46" t="s">
        <v>425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384</v>
      </c>
    </row>
    <row r="13" spans="1:14">
      <c r="A13" s="46" t="s">
        <v>126</v>
      </c>
      <c r="B13" s="59" t="s">
        <v>426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415</v>
      </c>
      <c r="K13" s="45">
        <v>2019</v>
      </c>
      <c r="L13" s="45">
        <v>462</v>
      </c>
      <c r="M13" s="45">
        <v>19</v>
      </c>
      <c r="N13" s="46" t="s">
        <v>384</v>
      </c>
    </row>
    <row r="14" spans="1:14">
      <c r="A14" s="46" t="s">
        <v>126</v>
      </c>
      <c r="B14" s="59" t="s">
        <v>427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415</v>
      </c>
      <c r="K14" s="45">
        <v>2020</v>
      </c>
      <c r="L14" s="45">
        <v>335</v>
      </c>
      <c r="M14" s="45">
        <v>19</v>
      </c>
      <c r="N14" s="46" t="s">
        <v>384</v>
      </c>
    </row>
    <row r="15" spans="1:14">
      <c r="A15" s="46" t="s">
        <v>126</v>
      </c>
      <c r="B15" s="59" t="s">
        <v>428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415</v>
      </c>
      <c r="K15" s="45">
        <v>2030</v>
      </c>
      <c r="L15" s="45">
        <v>309</v>
      </c>
      <c r="M15" s="45">
        <v>22</v>
      </c>
      <c r="N15" s="46" t="s">
        <v>384</v>
      </c>
    </row>
    <row r="16" spans="1:14">
      <c r="A16" s="46" t="s">
        <v>126</v>
      </c>
      <c r="B16" s="59" t="s">
        <v>429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415</v>
      </c>
      <c r="K16" s="45">
        <v>2040</v>
      </c>
      <c r="L16" s="45">
        <v>299</v>
      </c>
      <c r="M16" s="45">
        <v>25</v>
      </c>
      <c r="N16" s="46" t="s">
        <v>384</v>
      </c>
    </row>
    <row r="17" spans="1:14">
      <c r="A17" s="46" t="s">
        <v>126</v>
      </c>
      <c r="B17" s="59" t="s">
        <v>430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415</v>
      </c>
      <c r="K17" s="45">
        <v>2050</v>
      </c>
      <c r="L17" s="45">
        <v>321</v>
      </c>
      <c r="M17" s="45">
        <v>28</v>
      </c>
      <c r="N17" s="46" t="s">
        <v>384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417</v>
      </c>
    </row>
    <row r="4" spans="4:14">
      <c r="N4" t="s">
        <v>418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390</v>
      </c>
      <c r="N1" s="46" t="s">
        <v>391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390</v>
      </c>
      <c r="N2" s="46" t="s">
        <v>391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390</v>
      </c>
      <c r="N3" s="46" t="s">
        <v>391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390</v>
      </c>
      <c r="N4" s="46" t="s">
        <v>391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390</v>
      </c>
      <c r="N5" s="46" t="s">
        <v>391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383</v>
      </c>
      <c r="B1" t="s">
        <v>268</v>
      </c>
      <c r="D1" t="s">
        <v>410</v>
      </c>
      <c r="E1" s="46" t="s">
        <v>383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383</v>
      </c>
      <c r="B1" s="46" t="s">
        <v>1</v>
      </c>
      <c r="F1" s="46" t="s">
        <v>411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39" sqref="B39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2" t="s">
        <v>431</v>
      </c>
      <c r="B4" t="s">
        <v>432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J6" sqref="J6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6</v>
      </c>
      <c r="B2" t="s">
        <v>139</v>
      </c>
      <c r="C2" t="s">
        <v>332</v>
      </c>
      <c r="D2" t="b">
        <v>1</v>
      </c>
      <c r="E2">
        <v>100</v>
      </c>
      <c r="H2">
        <f>LOOKUP(B2,TechnologiesEmlab!$A$2:$A$31,TechnologiesEmlab!$M$2:$M$31)</f>
        <v>3</v>
      </c>
    </row>
    <row r="3" spans="1:9">
      <c r="A3">
        <v>7</v>
      </c>
      <c r="B3" t="s">
        <v>145</v>
      </c>
      <c r="C3" t="s">
        <v>332</v>
      </c>
      <c r="D3" t="b">
        <v>1</v>
      </c>
      <c r="E3" s="46">
        <v>500</v>
      </c>
      <c r="H3">
        <f>LOOKUP(B3,TechnologiesEmlab!$A$2:$A$31,TechnologiesEmlab!$M$2:$M$31)</f>
        <v>2</v>
      </c>
    </row>
    <row r="6" spans="1:9">
      <c r="A6">
        <v>3</v>
      </c>
      <c r="B6" t="s">
        <v>146</v>
      </c>
      <c r="C6" t="s">
        <v>332</v>
      </c>
      <c r="D6" t="b">
        <v>1</v>
      </c>
      <c r="E6">
        <v>220</v>
      </c>
      <c r="H6">
        <f>LOOKUP(B6,TechnologiesEmlab!$A$2:$A$31,TechnologiesEmlab!$M$2:$M$31)</f>
        <v>2</v>
      </c>
    </row>
    <row r="7" spans="1:9">
      <c r="A7">
        <v>9</v>
      </c>
      <c r="B7" t="s">
        <v>250</v>
      </c>
      <c r="C7" t="s">
        <v>332</v>
      </c>
      <c r="D7" t="b">
        <v>1</v>
      </c>
      <c r="E7">
        <v>50</v>
      </c>
      <c r="H7">
        <f>LOOKUP(B7,TechnologiesEmlab!$A$2:$A$31,TechnologiesEmlab!$M$2:$M$31)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332</v>
      </c>
      <c r="D10" t="b">
        <v>1</v>
      </c>
      <c r="E10" s="46">
        <v>350</v>
      </c>
      <c r="H10">
        <f>LOOKUP(B10,TechnologiesEmlab!$A$2:$A$31,TechnologiesEmlab!$M$2:$M$31)</f>
        <v>2</v>
      </c>
    </row>
    <row r="12" spans="1:9">
      <c r="A12">
        <v>4</v>
      </c>
      <c r="B12" t="s">
        <v>126</v>
      </c>
      <c r="C12" t="s">
        <v>332</v>
      </c>
      <c r="D12" t="b">
        <v>1</v>
      </c>
      <c r="E12">
        <v>100</v>
      </c>
      <c r="H12">
        <f>LOOKUP(B12,TechnologiesEmlab!$A$2:$A$31,TechnologiesEmlab!$M$2:$M$31)</f>
        <v>4</v>
      </c>
    </row>
    <row r="14" spans="1:9">
      <c r="A14">
        <v>8</v>
      </c>
      <c r="B14" t="s">
        <v>114</v>
      </c>
      <c r="C14" t="s">
        <v>332</v>
      </c>
      <c r="D14" t="b">
        <v>1</v>
      </c>
      <c r="E14">
        <v>300</v>
      </c>
      <c r="H14">
        <f>LOOKUP(B14,TechnologiesEmlab!$A$2:$A$31,TechnologiesEmlab!$M$2:$M$31)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topLeftCell="C1" zoomScale="85" zoomScaleNormal="85" workbookViewId="0">
      <pane ySplit="1" topLeftCell="A2" activePane="bottomLeft" state="frozen"/>
      <selection pane="bottomLeft" activeCell="J22" sqref="J2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324</v>
      </c>
      <c r="K1" s="7" t="s">
        <v>184</v>
      </c>
      <c r="L1" s="41"/>
      <c r="M1" t="s">
        <v>178</v>
      </c>
      <c r="N1" t="s">
        <v>334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2022-11-28T23:42:52Z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