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8400030-FDB4-4AE0-89EE-03A1B53FA7BF}" xr6:coauthVersionLast="47" xr6:coauthVersionMax="47" xr10:uidLastSave="{00000000-0000-0000-0000-000000000000}"/>
  <bookViews>
    <workbookView xWindow="-120" yWindow="-120" windowWidth="29040" windowHeight="17640" tabRatio="998" firstSheet="3" activeTab="5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7" l="1"/>
  <c r="B4" i="76"/>
  <c r="B3" i="76"/>
  <c r="B2" i="76"/>
  <c r="B5" i="76"/>
  <c r="B6" i="76"/>
  <c r="B2" i="47"/>
  <c r="B3" i="64"/>
  <c r="E11" i="72"/>
  <c r="A89" i="63"/>
  <c r="A67" i="63"/>
  <c r="A45" i="63"/>
  <c r="A24" i="63"/>
  <c r="A23" i="63"/>
  <c r="D2" i="69" l="1"/>
  <c r="C3" i="76"/>
  <c r="C4" i="76"/>
  <c r="C5" i="76"/>
  <c r="C6" i="76"/>
  <c r="H13" i="76"/>
  <c r="C2" i="76"/>
  <c r="G13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U22" i="33"/>
  <c r="U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U14" i="33"/>
  <c r="U15" i="33"/>
  <c r="U16" i="33"/>
  <c r="U17" i="33"/>
  <c r="U18" i="33"/>
  <c r="U2" i="33"/>
  <c r="U3" i="33"/>
  <c r="U6" i="33"/>
  <c r="U7" i="33"/>
  <c r="U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V18" i="33"/>
  <c r="V2" i="33"/>
  <c r="V19" i="33"/>
  <c r="V3" i="33"/>
  <c r="V14" i="33"/>
  <c r="V22" i="33"/>
  <c r="V23" i="33"/>
  <c r="V8" i="33"/>
  <c r="V16" i="33"/>
  <c r="V17" i="33"/>
  <c r="V15" i="33"/>
  <c r="V4" i="33"/>
  <c r="C3" i="18"/>
  <c r="R20" i="33"/>
  <c r="V20" i="33" s="1"/>
  <c r="S20" i="33"/>
  <c r="T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U4" i="33"/>
  <c r="U19" i="33" l="1"/>
  <c r="U8" i="33"/>
  <c r="U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<sst xmlns="http://schemas.openxmlformats.org/spreadsheetml/2006/main" count="1033" uniqueCount="501">
  <si>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</si>
  <si>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</si>
  <si>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</si>
  <si>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</si>
  <si>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</si>
  <si>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</si>
  <si>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</si>
  <si>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</si>
  <si>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</si>
  <si>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</si>
  <si>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</si>
  <si>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</si>
  <si>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</si>
  <si>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</si>
  <si>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</si>
  <si>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</si>
  <si>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</si>
  <si>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</si>
  <si>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</si>
  <si>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</si>
  <si>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</si>
  <si>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</si>
  <si>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</si>
  <si>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</si>
  <si>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</si>
  <si>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</si>
  <si>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</si>
  <si>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</si>
  <si>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</si>
  <si>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</si>
  <si>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</si>
  <si>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</si>
  <si>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</si>
  <si>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</si>
  <si>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</si>
  <si>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</si>
  <si>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</si>
  <si>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</si>
  <si>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</si>
  <si>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</si>
  <si>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</si>
  <si>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</si>
  <si>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</si>
  <si>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</si>
  <si>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</si>
  <si>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</si>
  <si>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</si>
  <si>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</si>
  <si>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</si>
  <si>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</si>
  <si>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</si>
  <si>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</si>
  <si>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</si>
  <si>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</si>
  <si>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</si>
  <si>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</si>
  <si>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</si>
  <si>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</si>
  <si>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</si>
  <si>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</si>
  <si>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</si>
  <si>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</si>
  <si>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</si>
  <si>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</si>
  <si>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</si>
  <si>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</si>
  <si>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</si>
  <si>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</si>
  <si>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</si>
  <si>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</si>
  <si>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</si>
  <si>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</si>
  <si>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</si>
  <si>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</si>
  <si>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</si>
  <si>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</si>
  <si>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</si>
  <si>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</si>
  <si>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</si>
  <si>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</si>
  <si>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</si>
  <si>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</si>
  <si>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</si>
  <si>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</si>
  <si>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</si>
  <si>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</si>
  <si>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</si>
  <si>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</si>
  <si>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</si>
  <si>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</si>
  <si>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</si>
  <si>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</si>
  <si>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</si>
  <si>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</si>
  <si>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</si>
  <si>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</si>
  <si>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</si>
  <si>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</si>
  <si>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</si>
  <si>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</si>
  <si>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</si>
  <si>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</si>
  <si>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</si>
  <si>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</si>
  <si>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</si>
  <si>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</si>
  <si>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</si>
  <si>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</si>
  <si>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</si>
  <si>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</si>
  <si>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</si>
  <si>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</si>
  <si>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</si>
  <si>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</si>
  <si>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</si>
  <si>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</si>
  <si>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</si>
  <si>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</si>
  <si>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</si>
  <si>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</si>
  <si>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</si>
  <si>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</si>
  <si>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</si>
  <si>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</si>
  <si>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</si>
  <si>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</si>
  <si>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</si>
  <si>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</si>
  <si>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</si>
  <si>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</si>
  <si>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</si>
  <si>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</si>
  <si>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</si>
  <si>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</si>
  <si>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</si>
  <si>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</si>
  <si>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</si>
  <si>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</si>
  <si>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</si>
  <si>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</si>
  <si>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</si>
  <si>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</si>
  <si>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</si>
  <si>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</si>
  <si>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</si>
  <si>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</si>
  <si>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</si>
  <si>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</si>
  <si>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</si>
  <si>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</si>
  <si>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</si>
  <si>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</si>
  <si>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</si>
  <si>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</si>
  <si>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</si>
  <si>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</si>
  <si>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</si>
  <si>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</si>
  <si>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</si>
  <si>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</si>
  <si>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</si>
  <si>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</si>
  <si>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</si>
  <si>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</si>
  <si>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</si>
  <si>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</si>
  <si>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</si>
  <si>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</si>
  <si>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</si>
  <si>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</si>
  <si>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</si>
  <si>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</si>
  <si>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</si>
  <si>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</si>
  <si>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</si>
  <si>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</si>
  <si>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</si>
  <si>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</si>
  <si>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</si>
  <si>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</si>
  <si>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</si>
  <si>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</si>
  <si>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</si>
  <si>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</si>
  <si>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</si>
  <si>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</si>
  <si>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</si>
  <si>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</si>
  <si>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</si>
  <si>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</si>
  <si>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</si>
  <si>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</si>
  <si>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</si>
  <si>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</si>
  <si>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</si>
  <si>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</si>
  <si>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</si>
  <si>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</si>
  <si>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</si>
  <si>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</si>
  <si>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</si>
  <si>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</si>
  <si>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</si>
  <si>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</si>
  <si>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</si>
  <si>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</si>
  <si>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</si>
  <si>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</si>
  <si>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</si>
  <si>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</si>
  <si>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</si>
  <si>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</si>
  <si>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</si>
  <si>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</si>
  <si>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</si>
  <si>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</si>
  <si>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</si>
  <si>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</si>
  <si>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</si>
  <si>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</si>
  <si>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</si>
  <si>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</si>
  <si>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</si>
  <si>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</si>
  <si>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</si>
  <si>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</si>
  <si>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</si>
  <si>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</si>
  <si>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</si>
  <si>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</si>
  <si>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</si>
  <si>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</si>
  <si>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</si>
  <si>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</si>
  <si>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</si>
  <si>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</si>
  <si>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</si>
  <si>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</si>
  <si>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</si>
  <si>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</si>
  <si>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</si>
  <si>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</si>
  <si>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</si>
  <si>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</si>
  <si>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</si>
  <si>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</si>
  <si>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</si>
  <si>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</si>
  <si>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</si>
  <si>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</si>
  <si>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</si>
  <si>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</si>
  <si>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</si>
  <si>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</si>
  <si>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</si>
  <si>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</si>
  <si>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</si>
  <si>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</si>
  <si>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</si>
  <si>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</si>
  <si>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</si>
  <si>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</si>
  <si>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</si>
  <si>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</si>
  <si>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</si>
  <si>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</si>
  <si>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</si>
  <si>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</si>
  <si>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</si>
  <si>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</si>
  <si>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</si>
  <si>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</si>
  <si>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</si>
  <si>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</si>
  <si>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</si>
  <si>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</si>
  <si>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</si>
  <si>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</si>
  <si>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</si>
  <si>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</si>
  <si>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</si>
  <si>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</si>
  <si>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</si>
  <si>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</si>
  <si>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</si>
  <si>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</si>
  <si>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</si>
  <si>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</si>
  <si>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</si>
  <si>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</si>
  <si>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</si>
  <si>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</si>
  <si>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</si>
  <si>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</si>
  <si>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</si>
  <si>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</si>
  <si>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</si>
  <si>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</si>
  <si>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</si>
  <si>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</si>
  <si>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</si>
  <si>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</si>
  <si>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</si>
  <si>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</si>
  <si>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</si>
  <si>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</si>
  <si>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</si>
  <si>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</si>
  <si>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</si>
  <si>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</si>
  <si>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</si>
  <si>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</si>
  <si>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</si>
  <si>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</si>
  <si>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</si>
  <si>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</si>
  <si>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</si>
  <si>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</si>
  <si>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</si>
  <si>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</si>
  <si>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</si>
  <si>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</si>
  <si>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</si>
  <si>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</si>
  <si>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</si>
  <si>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</si>
  <si>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</si>
  <si>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</si>
  <si>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</si>
  <si>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</si>
  <si>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</si>
  <si>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</si>
  <si>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</si>
  <si>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</si>
  <si>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</si>
  <si>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</si>
  <si>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</si>
  <si>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</si>
  <si>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</si>
  <si>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</si>
  <si>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</si>
  <si>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</si>
  <si>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</si>
  <si>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</si>
  <si>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</si>
  <si>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</si>
  <si>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</si>
  <si>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</si>
  <si>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</si>
  <si>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</si>
  <si>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</si>
  <si>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</si>
  <si>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</si>
  <si>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</si>
  <si>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</si>
  <si>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</si>
  <si>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</si>
  <si>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</si>
  <si>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</si>
  <si>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</si>
  <si>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</si>
  <si>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</si>
  <si>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</si>
  <si>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</si>
  <si>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</si>
  <si>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</si>
  <si>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</si>
  <si>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</si>
  <si>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</si>
  <si>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</si>
  <si>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</si>
  <si>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</si>
  <si>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</si>
  <si>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</si>
  <si>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</si>
  <si>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</si>
  <si>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</si>
  <si>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</si>
  <si>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</si>
  <si>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</si>
  <si>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</si>
  <si>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</si>
  <si>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</si>
  <si>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</si>
  <si>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</si>
  <si>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</si>
  <si>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</si>
  <si>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</si>
  <si>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</si>
  <si>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</si>
  <si>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</si>
  <si>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</si>
  <si>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</si>
  <si>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</si>
  <si>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</si>
  <si>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</si>
  <si>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</si>
  <si>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</si>
  <si>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</si>
  <si>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</si>
  <si>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</si>
  <si>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</si>
  <si>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</si>
  <si>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</si>
  <si>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</si>
  <si>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</si>
  <si>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</si>
  <si>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</si>
  <si>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</si>
  <si>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</si>
  <si>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</si>
  <si>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</si>
  <si>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</si>
  <si>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</si>
  <si>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</si>
  <si>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</si>
  <si>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</si>
  <si>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</si>
  <si>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</si>
  <si>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</si>
  <si>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</si>
  <si>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</si>
  <si>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</si>
  <si>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</si>
  <si>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</si>
  <si>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</si>
  <si>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</si>
  <si>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</si>
  <si>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</si>
  <si>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</si>
  <si>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</si>
  <si>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</si>
  <si>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</si>
  <si>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</si>
  <si>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</si>
  <si>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</si>
  <si>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</si>
  <si>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</si>
  <si>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</si>
  <si>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</si>
  <si>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</si>
  <si>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</si>
  <si>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</si>
  <si>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</si>
  <si>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</si>
  <si>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</si>
  <si>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</si>
  <si>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</si>
  <si>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</si>
  <si>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</si>
  <si>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</si>
  <si>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</si>
  <si>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</si>
  <si>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</si>
  <si>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</si>
  <si>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</si>
  <si>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</si>
  <si>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</si>
  <si>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</si>
  <si>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</si>
  <si>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</si>
  <si>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</si>
  <si>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</si>
  <si>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</si>
  <si>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</si>
  <si>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</si>
  <si>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</si>
  <si>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</si>
  <si>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</si>
  <si>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</si>
  <si>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</si>
  <si>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</si>
  <si>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</si>
  <si>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</si>
  <si>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</si>
  <si>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</si>
  <si>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</si>
  <si>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</si>
  <si>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</si>
  <si>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</si>
  <si>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</si>
  <si>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</si>
  <si>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</si>
  <si>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</si>
  <si>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</si>
  <si>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</si>
  <si>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</si>
  <si>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</si>
  <si>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</si>
  <si>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</si>
  <si>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</si>
  <si>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</si>
  <si>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</si>
  <si>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</si>
  <si>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</si>
  <si>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</si>
  <si>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</si>
  <si>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</si>
  <si>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</si>
  <si>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</si>
  <si>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hydrogen turbine,hydrogen OCGT,Lithium ion battery, Lithium ion battery 4, hydrogen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</si>
</sst>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81BA12EC-87B6-4F63-88B8-8B70CD12E2EF}">
    <text>must be  at least 1, later change downpayment to</text>
  </threadedComment>
  <threadedComment ref="N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411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403</v>
      </c>
      <c r="D12" s="13"/>
      <c r="E12" s="13"/>
    </row>
    <row r="13" spans="1:5">
      <c r="A13" s="13"/>
      <c r="B13" s="6" t="s">
        <v>162</v>
      </c>
      <c r="C13" s="13" t="s">
        <v>403</v>
      </c>
      <c r="D13" s="13"/>
    </row>
    <row r="14" spans="1:5">
      <c r="A14" s="13"/>
      <c r="B14" s="6" t="s">
        <v>163</v>
      </c>
      <c r="C14" s="13" t="s">
        <v>403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417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416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425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7" sqref="D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400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498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450</v>
      </c>
      <c r="C8" s="13" t="b">
        <v>1</v>
      </c>
      <c r="D8" s="13">
        <v>500</v>
      </c>
    </row>
    <row r="9" spans="1:8">
      <c r="A9" s="13">
        <v>8</v>
      </c>
      <c r="B9" s="13" t="s">
        <v>499</v>
      </c>
      <c r="C9" s="13" t="b">
        <v>1</v>
      </c>
      <c r="D9" s="13">
        <v>400</v>
      </c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384</v>
      </c>
      <c r="C11" s="13" t="b">
        <v>1</v>
      </c>
      <c r="D11" s="13">
        <v>300</v>
      </c>
    </row>
    <row r="12" spans="1:8">
      <c r="A12" s="13">
        <v>10</v>
      </c>
      <c r="B12" s="13" t="s">
        <v>67</v>
      </c>
      <c r="C12" s="13" t="b">
        <v>1</v>
      </c>
      <c r="D12" s="13">
        <v>300</v>
      </c>
    </row>
    <row r="13" spans="1:8">
      <c r="A13" s="13">
        <v>11</v>
      </c>
      <c r="B13" s="13" t="s">
        <v>154</v>
      </c>
      <c r="C13" s="13" t="b">
        <v>1</v>
      </c>
      <c r="D13" s="13">
        <v>100</v>
      </c>
    </row>
    <row r="14" spans="1:8">
      <c r="A14" s="13">
        <v>12</v>
      </c>
      <c r="B14" s="13" t="s">
        <v>389</v>
      </c>
      <c r="C14" s="13" t="b">
        <v>1</v>
      </c>
      <c r="D14" s="13">
        <v>300</v>
      </c>
      <c r="H14" t="s">
        <v>410</v>
      </c>
    </row>
    <row r="15" spans="1:8">
      <c r="A15" s="13">
        <v>13</v>
      </c>
      <c r="B15" s="13" t="s">
        <v>390</v>
      </c>
      <c r="C15" s="13" t="b">
        <v>1</v>
      </c>
      <c r="D15" s="13">
        <v>500</v>
      </c>
    </row>
    <row r="16" spans="1:8">
      <c r="A16" s="13">
        <v>14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N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4" width="14" customWidth="1"/>
    <col min="15" max="17" width="33.85546875" customWidth="1"/>
    <col min="18" max="18" width="18.42578125" customWidth="1"/>
    <col min="19" max="19" width="15.140625" customWidth="1"/>
    <col min="20" max="20" width="6.42578125" customWidth="1"/>
    <col min="21" max="21" width="15.140625" customWidth="1"/>
    <col min="22" max="22" width="11.140625" customWidth="1"/>
    <col min="23" max="23" width="15.140625" customWidth="1"/>
    <col min="24" max="26" width="10.140625" customWidth="1"/>
    <col min="27" max="29" width="8.42578125" customWidth="1"/>
    <col min="33" max="33" width="11.140625" customWidth="1"/>
    <col min="34" max="34" width="19.28515625" customWidth="1"/>
  </cols>
  <sheetData>
    <row r="1" spans="1:40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480</v>
      </c>
      <c r="H1" s="38" t="s">
        <v>127</v>
      </c>
      <c r="I1" s="38" t="s">
        <v>392</v>
      </c>
      <c r="M1" s="55" t="s">
        <v>51</v>
      </c>
      <c r="N1" s="55" t="s">
        <v>52</v>
      </c>
      <c r="O1" s="55" t="s">
        <v>316</v>
      </c>
      <c r="P1" t="s">
        <v>394</v>
      </c>
      <c r="Q1" t="s">
        <v>211</v>
      </c>
      <c r="R1" s="5" t="s">
        <v>109</v>
      </c>
      <c r="S1" s="5" t="s">
        <v>110</v>
      </c>
      <c r="T1" s="5" t="s">
        <v>111</v>
      </c>
      <c r="U1" t="s">
        <v>121</v>
      </c>
      <c r="V1" t="s">
        <v>217</v>
      </c>
      <c r="W1" s="2" t="s">
        <v>128</v>
      </c>
      <c r="X1" t="s">
        <v>113</v>
      </c>
      <c r="Y1" s="2" t="s">
        <v>115</v>
      </c>
      <c r="Z1" s="2" t="s">
        <v>115</v>
      </c>
      <c r="AA1" t="s">
        <v>61</v>
      </c>
      <c r="AB1" t="s">
        <v>62</v>
      </c>
      <c r="AC1" t="s">
        <v>47</v>
      </c>
      <c r="AD1" t="s">
        <v>48</v>
      </c>
      <c r="AE1" t="s">
        <v>49</v>
      </c>
      <c r="AF1" t="s">
        <v>50</v>
      </c>
      <c r="AH1" s="9" t="s">
        <v>350</v>
      </c>
      <c r="AI1" s="9"/>
    </row>
    <row r="2" spans="1:40">
      <c r="A2" s="13" t="s">
        <v>450</v>
      </c>
      <c r="B2" s="13" t="s">
        <v>119</v>
      </c>
      <c r="C2" s="13">
        <v>2</v>
      </c>
      <c r="D2" s="13">
        <v>2</v>
      </c>
      <c r="E2" s="13" t="b">
        <v>0</v>
      </c>
      <c r="F2" s="13">
        <v>5</v>
      </c>
      <c r="G2" s="65">
        <v>0.92</v>
      </c>
      <c r="H2" s="13" t="s">
        <v>103</v>
      </c>
      <c r="I2" s="63">
        <v>0.08</v>
      </c>
      <c r="L2" s="65">
        <v>0.92</v>
      </c>
      <c r="M2" s="13">
        <v>2</v>
      </c>
      <c r="N2" s="13">
        <v>2</v>
      </c>
      <c r="O2" s="13">
        <v>5</v>
      </c>
      <c r="P2" s="64" t="s">
        <v>452</v>
      </c>
      <c r="Q2" s="64">
        <v>0.92</v>
      </c>
      <c r="R2" s="9" t="b">
        <v>1</v>
      </c>
      <c r="S2" s="9">
        <v>1</v>
      </c>
      <c r="T2" s="9">
        <v>1</v>
      </c>
      <c r="U2">
        <f>D2+C2</f>
        <v>4</v>
      </c>
      <c r="V2" s="9">
        <f>IF(R2&lt;&gt;"",1,0)</f>
        <v>1</v>
      </c>
      <c r="W2" s="9" t="s">
        <v>125</v>
      </c>
      <c r="X2" s="27" t="s">
        <v>117</v>
      </c>
      <c r="Y2" s="9">
        <v>600</v>
      </c>
      <c r="Z2" s="9"/>
      <c r="AA2" s="9" t="s">
        <v>73</v>
      </c>
      <c r="AB2" s="9" t="s">
        <v>74</v>
      </c>
      <c r="AC2" s="9">
        <v>0</v>
      </c>
      <c r="AD2" s="9">
        <v>1.5</v>
      </c>
      <c r="AE2" s="9">
        <v>33.9</v>
      </c>
      <c r="AF2" s="9">
        <v>0</v>
      </c>
      <c r="AG2" s="9"/>
      <c r="AH2" s="9"/>
      <c r="AI2" s="9"/>
      <c r="AJ2" s="9"/>
      <c r="AK2" s="9"/>
      <c r="AL2" s="9"/>
      <c r="AM2" s="9"/>
      <c r="AN2" s="9"/>
    </row>
    <row r="3" spans="1:40" s="9" customFormat="1">
      <c r="A3" s="13" t="s">
        <v>498</v>
      </c>
      <c r="B3" s="13" t="s">
        <v>119</v>
      </c>
      <c r="C3" s="13">
        <v>2</v>
      </c>
      <c r="D3" s="13">
        <v>2</v>
      </c>
      <c r="E3" s="13" t="b">
        <v>0</v>
      </c>
      <c r="F3" s="13">
        <v>5</v>
      </c>
      <c r="G3" s="65">
        <v>0.92</v>
      </c>
      <c r="H3" s="13" t="s">
        <v>103</v>
      </c>
      <c r="I3" s="63">
        <v>0.08</v>
      </c>
      <c r="J3"/>
      <c r="K3"/>
      <c r="L3" s="65">
        <v>0.92</v>
      </c>
      <c r="M3" s="13">
        <v>2</v>
      </c>
      <c r="N3" s="13">
        <v>2</v>
      </c>
      <c r="O3" s="13">
        <v>3</v>
      </c>
      <c r="P3" s="64" t="s">
        <v>67</v>
      </c>
      <c r="Q3" s="64">
        <v>0.91</v>
      </c>
      <c r="R3" s="9" t="b">
        <v>1</v>
      </c>
      <c r="S3" s="9">
        <v>1</v>
      </c>
      <c r="T3" s="9">
        <v>1</v>
      </c>
      <c r="U3">
        <f>D3+C3</f>
        <v>4</v>
      </c>
      <c r="V3" s="9">
        <f>IF(R3&lt;&gt;"",1,0)</f>
        <v>1</v>
      </c>
      <c r="W3" s="9" t="s">
        <v>125</v>
      </c>
      <c r="X3" s="27" t="s">
        <v>116</v>
      </c>
      <c r="Y3" s="9">
        <v>500</v>
      </c>
      <c r="AA3" s="9" t="s">
        <v>71</v>
      </c>
      <c r="AB3" s="9" t="s">
        <v>72</v>
      </c>
      <c r="AC3" s="9">
        <v>0</v>
      </c>
      <c r="AD3" s="9">
        <v>0</v>
      </c>
      <c r="AE3" s="9">
        <v>6.3</v>
      </c>
      <c r="AF3" s="9">
        <v>0</v>
      </c>
      <c r="AG3"/>
      <c r="AJ3"/>
    </row>
    <row r="4" spans="1:40" s="9" customFormat="1">
      <c r="A4" s="13" t="s">
        <v>382</v>
      </c>
      <c r="B4" s="13" t="s">
        <v>119</v>
      </c>
      <c r="C4" s="13">
        <v>1</v>
      </c>
      <c r="D4" s="13">
        <v>3</v>
      </c>
      <c r="E4" s="13" t="b">
        <v>0</v>
      </c>
      <c r="F4" s="13">
        <v>5</v>
      </c>
      <c r="G4" s="65">
        <v>0.93</v>
      </c>
      <c r="H4" s="13" t="s">
        <v>101</v>
      </c>
      <c r="I4" s="63">
        <v>0.05</v>
      </c>
      <c r="J4"/>
      <c r="K4"/>
      <c r="L4" s="65">
        <v>0.93</v>
      </c>
      <c r="M4" s="13">
        <v>1</v>
      </c>
      <c r="N4" s="13">
        <v>3</v>
      </c>
      <c r="O4" s="13">
        <v>5</v>
      </c>
      <c r="P4" s="64"/>
      <c r="Q4" s="64">
        <v>0.93</v>
      </c>
      <c r="R4" s="9" t="b">
        <v>1</v>
      </c>
      <c r="S4" s="9">
        <v>1</v>
      </c>
      <c r="T4" s="9">
        <v>1</v>
      </c>
      <c r="U4" s="9">
        <f>D4+C4</f>
        <v>4</v>
      </c>
      <c r="V4" s="9">
        <f t="shared" ref="V4" si="0">IF(R4&lt;&gt;"",1,0)</f>
        <v>1</v>
      </c>
      <c r="X4" s="9" t="s">
        <v>114</v>
      </c>
      <c r="Y4" s="9">
        <v>500</v>
      </c>
      <c r="Z4" s="9">
        <v>500</v>
      </c>
      <c r="AA4" s="9" t="s">
        <v>63</v>
      </c>
      <c r="AB4" s="9" t="s">
        <v>64</v>
      </c>
      <c r="AC4" s="9">
        <v>0</v>
      </c>
      <c r="AD4" s="9">
        <v>2.2999999999999998</v>
      </c>
      <c r="AE4" s="9">
        <v>69.542579720367115</v>
      </c>
      <c r="AF4" s="9">
        <v>0</v>
      </c>
    </row>
    <row r="5" spans="1:40">
      <c r="A5" s="13" t="s">
        <v>499</v>
      </c>
      <c r="B5" s="13" t="s">
        <v>146</v>
      </c>
      <c r="C5" s="57">
        <v>0</v>
      </c>
      <c r="D5" s="57">
        <v>1</v>
      </c>
      <c r="E5" s="13" t="b">
        <v>0</v>
      </c>
      <c r="F5" s="18">
        <v>1</v>
      </c>
      <c r="G5" s="65">
        <v>0.25</v>
      </c>
      <c r="H5" s="13"/>
      <c r="I5" s="63">
        <v>0.05</v>
      </c>
      <c r="L5" s="65">
        <v>0.25</v>
      </c>
    </row>
    <row r="6" spans="1:40" s="9" customFormat="1">
      <c r="A6" s="13" t="s">
        <v>387</v>
      </c>
      <c r="B6" s="13" t="s">
        <v>146</v>
      </c>
      <c r="C6" s="57">
        <v>0</v>
      </c>
      <c r="D6" s="57">
        <v>1</v>
      </c>
      <c r="E6" s="13" t="b">
        <v>0</v>
      </c>
      <c r="F6" s="13">
        <v>1</v>
      </c>
      <c r="G6" s="65">
        <v>0.16</v>
      </c>
      <c r="H6" s="13"/>
      <c r="I6" s="63">
        <v>0.05</v>
      </c>
      <c r="J6"/>
      <c r="K6"/>
      <c r="L6" s="65">
        <v>0.16</v>
      </c>
      <c r="M6" s="57">
        <v>0</v>
      </c>
      <c r="N6" s="57">
        <v>1</v>
      </c>
      <c r="O6" s="13">
        <v>0</v>
      </c>
      <c r="P6" s="65">
        <v>0.79</v>
      </c>
      <c r="Q6" s="67">
        <v>0.56000000000000005</v>
      </c>
      <c r="R6"/>
      <c r="S6"/>
      <c r="T6"/>
      <c r="U6">
        <f t="shared" ref="U6:U7" si="1">D6+C6</f>
        <v>1</v>
      </c>
      <c r="V6"/>
      <c r="W6"/>
      <c r="X6"/>
      <c r="Y6"/>
      <c r="Z6"/>
      <c r="AA6"/>
      <c r="AB6"/>
      <c r="AC6"/>
      <c r="AD6"/>
      <c r="AE6"/>
      <c r="AF6"/>
      <c r="AG6"/>
      <c r="AJ6"/>
    </row>
    <row r="7" spans="1:40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0.8</v>
      </c>
      <c r="H7" s="13" t="s">
        <v>106</v>
      </c>
      <c r="I7" s="63">
        <v>0.08</v>
      </c>
      <c r="L7" s="65">
        <v>0.8</v>
      </c>
      <c r="M7" s="13">
        <v>2</v>
      </c>
      <c r="N7" s="13">
        <v>5</v>
      </c>
      <c r="O7" s="13">
        <v>10</v>
      </c>
      <c r="P7" s="64"/>
      <c r="Q7" s="64">
        <v>0.8</v>
      </c>
      <c r="U7">
        <f t="shared" si="1"/>
        <v>7</v>
      </c>
      <c r="AH7" s="9"/>
      <c r="AI7" s="9"/>
    </row>
    <row r="8" spans="1:40">
      <c r="A8" s="13" t="s">
        <v>383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L8" s="65">
        <v>0</v>
      </c>
      <c r="M8" s="13">
        <v>1</v>
      </c>
      <c r="N8" s="13">
        <v>1</v>
      </c>
      <c r="O8" s="13">
        <v>1</v>
      </c>
      <c r="P8" s="64"/>
      <c r="Q8" s="64">
        <v>0.01</v>
      </c>
      <c r="U8" t="e">
        <f>#REF!+#REF!</f>
        <v>#REF!</v>
      </c>
      <c r="V8">
        <f>IF(R8&lt;&gt;"",1,0)</f>
        <v>0</v>
      </c>
      <c r="W8" t="s">
        <v>126</v>
      </c>
      <c r="AA8" t="s">
        <v>66</v>
      </c>
      <c r="AB8" t="s">
        <v>68</v>
      </c>
      <c r="AC8">
        <v>8.52</v>
      </c>
      <c r="AD8">
        <v>6.11</v>
      </c>
      <c r="AE8">
        <v>32</v>
      </c>
      <c r="AF8">
        <v>14</v>
      </c>
    </row>
    <row r="9" spans="1:40">
      <c r="A9" s="13" t="s">
        <v>384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L9" s="65">
        <v>0</v>
      </c>
      <c r="M9" s="13">
        <v>1</v>
      </c>
      <c r="N9" s="13">
        <v>1</v>
      </c>
      <c r="O9" s="13">
        <v>1</v>
      </c>
      <c r="P9" s="64"/>
      <c r="Q9" s="64">
        <v>0.01</v>
      </c>
    </row>
    <row r="10" spans="1:40">
      <c r="A10" s="13" t="s">
        <v>386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0.06</v>
      </c>
      <c r="H10" s="13"/>
      <c r="I10" s="63">
        <v>0.05</v>
      </c>
      <c r="L10" s="65">
        <v>0.06</v>
      </c>
      <c r="M10" s="13">
        <v>1</v>
      </c>
      <c r="N10" s="13">
        <v>2</v>
      </c>
      <c r="O10" s="13">
        <v>3</v>
      </c>
      <c r="P10" s="64"/>
      <c r="Q10" s="64">
        <v>0.13</v>
      </c>
    </row>
    <row r="11" spans="1:40">
      <c r="A11" s="13" t="s">
        <v>385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0.12</v>
      </c>
      <c r="H11" s="13"/>
      <c r="I11" s="63">
        <v>0.05</v>
      </c>
      <c r="L11" s="65">
        <v>0.12</v>
      </c>
      <c r="M11" s="13">
        <v>1</v>
      </c>
      <c r="N11" s="13">
        <v>2</v>
      </c>
      <c r="O11" s="13">
        <v>2</v>
      </c>
      <c r="P11" s="64"/>
      <c r="Q11" s="64">
        <v>0.09</v>
      </c>
    </row>
    <row r="12" spans="1:40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64"/>
      <c r="L12" s="65">
        <v>0</v>
      </c>
      <c r="M12" s="13">
        <v>0</v>
      </c>
      <c r="N12" s="13">
        <v>0</v>
      </c>
      <c r="O12" s="13">
        <v>0</v>
      </c>
      <c r="P12" s="64"/>
      <c r="Q12" s="64">
        <v>0</v>
      </c>
    </row>
    <row r="13" spans="1:40">
      <c r="A13" s="13" t="s">
        <v>426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64"/>
      <c r="L13" s="65">
        <v>0</v>
      </c>
      <c r="M13" s="13">
        <v>0</v>
      </c>
      <c r="N13" s="13">
        <v>0</v>
      </c>
      <c r="O13" s="13">
        <v>0</v>
      </c>
      <c r="P13" t="s">
        <v>427</v>
      </c>
      <c r="Q13">
        <v>0</v>
      </c>
      <c r="R13" s="9"/>
      <c r="S13" s="9"/>
      <c r="T13" s="9"/>
    </row>
    <row r="14" spans="1:40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L14" s="65">
        <v>0.92</v>
      </c>
      <c r="M14" s="13">
        <v>1</v>
      </c>
      <c r="N14" s="13">
        <v>2</v>
      </c>
      <c r="O14" s="13">
        <v>5</v>
      </c>
      <c r="P14" s="64"/>
      <c r="Q14" s="64">
        <v>0.92</v>
      </c>
      <c r="R14" s="9" t="b">
        <v>1</v>
      </c>
      <c r="S14" s="9">
        <v>1</v>
      </c>
      <c r="T14" s="9">
        <v>1</v>
      </c>
      <c r="U14">
        <f t="shared" ref="U14:U23" si="2">D14+C14</f>
        <v>3</v>
      </c>
      <c r="V14" s="9">
        <f t="shared" ref="V14:V19" si="3">IF(R14&lt;&gt;"",1,0)</f>
        <v>1</v>
      </c>
      <c r="W14" s="9"/>
      <c r="X14" s="9" t="s">
        <v>67</v>
      </c>
      <c r="Y14" s="9">
        <v>775</v>
      </c>
      <c r="Z14" s="9">
        <v>775</v>
      </c>
      <c r="AA14" s="9" t="s">
        <v>66</v>
      </c>
      <c r="AB14" s="9" t="s">
        <v>67</v>
      </c>
      <c r="AC14" s="9">
        <v>56.8</v>
      </c>
      <c r="AD14" s="9">
        <v>1.5</v>
      </c>
      <c r="AE14" s="9">
        <v>10.473234339905167</v>
      </c>
      <c r="AF14" s="9">
        <v>0</v>
      </c>
      <c r="AG14" s="9"/>
      <c r="AH14" s="9"/>
      <c r="AI14" s="9"/>
      <c r="AJ14" s="9"/>
    </row>
    <row r="15" spans="1:40">
      <c r="A15" s="62" t="s">
        <v>424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L15" s="65">
        <v>0.9</v>
      </c>
      <c r="M15" s="13">
        <v>1</v>
      </c>
      <c r="N15" s="13">
        <v>2</v>
      </c>
      <c r="O15" s="13">
        <v>5</v>
      </c>
      <c r="P15" s="64"/>
      <c r="Q15" s="64">
        <v>0.9</v>
      </c>
      <c r="R15" s="9" t="b">
        <v>1</v>
      </c>
      <c r="S15" s="9">
        <v>1</v>
      </c>
      <c r="T15" s="9">
        <v>1</v>
      </c>
      <c r="U15">
        <f t="shared" si="2"/>
        <v>3</v>
      </c>
      <c r="V15" s="9">
        <f t="shared" si="3"/>
        <v>1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H15" s="9"/>
      <c r="AI15" s="9"/>
    </row>
    <row r="16" spans="1:40">
      <c r="A16" s="13" t="s">
        <v>421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L16" s="65">
        <v>0.9</v>
      </c>
      <c r="M16" s="13">
        <v>1</v>
      </c>
      <c r="N16" s="13">
        <v>4</v>
      </c>
      <c r="O16" s="13">
        <v>5</v>
      </c>
      <c r="P16" s="64"/>
      <c r="Q16" s="64">
        <v>0.9</v>
      </c>
      <c r="R16" s="28" t="b">
        <v>0</v>
      </c>
      <c r="S16" s="28">
        <v>1</v>
      </c>
      <c r="T16" s="28">
        <v>1</v>
      </c>
      <c r="U16">
        <f t="shared" si="2"/>
        <v>5</v>
      </c>
      <c r="V16" s="9">
        <f t="shared" si="3"/>
        <v>1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40">
      <c r="A17" s="13" t="s">
        <v>418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L17" s="65">
        <v>0.9</v>
      </c>
      <c r="M17" s="13">
        <v>5</v>
      </c>
      <c r="N17" s="13">
        <v>5</v>
      </c>
      <c r="O17" s="13">
        <v>20</v>
      </c>
      <c r="P17" s="64"/>
      <c r="Q17" s="64">
        <v>0.9</v>
      </c>
      <c r="R17" s="28" t="b">
        <v>0</v>
      </c>
      <c r="S17" s="28">
        <v>1</v>
      </c>
      <c r="T17" s="28">
        <v>1</v>
      </c>
      <c r="U17">
        <f t="shared" si="2"/>
        <v>10</v>
      </c>
      <c r="V17" s="9">
        <f t="shared" si="3"/>
        <v>1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H17" s="9"/>
      <c r="AI17" s="9"/>
      <c r="AK17" s="9"/>
      <c r="AL17" s="9"/>
      <c r="AM17" s="9"/>
      <c r="AN17" s="9"/>
    </row>
    <row r="18" spans="1:40">
      <c r="A18" s="13" t="s">
        <v>389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L18" s="65">
        <v>0.92</v>
      </c>
      <c r="M18" s="13">
        <v>2</v>
      </c>
      <c r="N18" s="13">
        <v>2</v>
      </c>
      <c r="O18" s="13">
        <v>5</v>
      </c>
      <c r="P18" s="64"/>
      <c r="Q18" s="64">
        <v>0.92</v>
      </c>
      <c r="R18" s="9" t="b">
        <v>1</v>
      </c>
      <c r="S18" s="9">
        <v>1</v>
      </c>
      <c r="T18" s="9">
        <v>1</v>
      </c>
      <c r="U18">
        <f t="shared" si="2"/>
        <v>4</v>
      </c>
      <c r="V18" s="9">
        <f t="shared" si="3"/>
        <v>1</v>
      </c>
      <c r="W18" s="9" t="s">
        <v>125</v>
      </c>
      <c r="X18" s="27" t="s">
        <v>118</v>
      </c>
      <c r="Y18" s="9">
        <v>600</v>
      </c>
      <c r="Z18" s="9"/>
      <c r="AA18" s="9" t="s">
        <v>73</v>
      </c>
      <c r="AB18" s="9" t="s">
        <v>75</v>
      </c>
      <c r="AC18" s="9">
        <v>0</v>
      </c>
      <c r="AD18" s="9">
        <v>2</v>
      </c>
      <c r="AE18" s="9">
        <v>47.8</v>
      </c>
      <c r="AF18" s="9">
        <v>0</v>
      </c>
      <c r="AG18" s="9"/>
      <c r="AH18" s="9"/>
      <c r="AI18" s="9"/>
      <c r="AJ18" s="9"/>
    </row>
    <row r="19" spans="1:40">
      <c r="A19" s="60" t="s">
        <v>419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L19" s="65">
        <v>0.41</v>
      </c>
      <c r="M19" s="13">
        <v>5</v>
      </c>
      <c r="N19" s="13">
        <v>5</v>
      </c>
      <c r="O19" s="13">
        <v>20</v>
      </c>
      <c r="P19" s="64"/>
      <c r="Q19" s="64">
        <v>0.41</v>
      </c>
      <c r="U19">
        <f t="shared" si="2"/>
        <v>10</v>
      </c>
      <c r="V19">
        <f t="shared" si="3"/>
        <v>0</v>
      </c>
      <c r="W19" t="s">
        <v>125</v>
      </c>
      <c r="X19" s="27"/>
      <c r="Y19" s="9"/>
      <c r="Z19" s="9"/>
      <c r="AA19" s="9"/>
      <c r="AB19" s="9"/>
      <c r="AC19" s="9"/>
      <c r="AD19" s="9"/>
      <c r="AE19" s="9"/>
      <c r="AF19" s="9"/>
      <c r="AH19" s="9"/>
      <c r="AI19" s="9"/>
    </row>
    <row r="20" spans="1:40" s="9" customFormat="1">
      <c r="A20" s="13" t="s">
        <v>423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/>
      <c r="L20" s="65">
        <v>0.9</v>
      </c>
      <c r="M20" s="13">
        <v>1</v>
      </c>
      <c r="N20" s="13">
        <v>5</v>
      </c>
      <c r="O20" s="13">
        <v>5</v>
      </c>
      <c r="P20" s="64"/>
      <c r="Q20" s="64">
        <v>0.9</v>
      </c>
      <c r="R20" s="9" t="e">
        <f>#REF!</f>
        <v>#REF!</v>
      </c>
      <c r="S20" s="9" t="e">
        <f>#REF!</f>
        <v>#REF!</v>
      </c>
      <c r="T20" s="9" t="e">
        <f>#REF!</f>
        <v>#REF!</v>
      </c>
      <c r="U20">
        <f t="shared" si="2"/>
        <v>6</v>
      </c>
      <c r="V20" s="9" t="e">
        <f t="shared" ref="V20" si="4">IF(R20&lt;&gt;"",1,0)</f>
        <v>#REF!</v>
      </c>
      <c r="W20" s="9" t="s">
        <v>103</v>
      </c>
      <c r="AK20"/>
      <c r="AL20"/>
      <c r="AM20"/>
      <c r="AN20"/>
    </row>
    <row r="21" spans="1:40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L21" s="65">
        <v>0.91</v>
      </c>
      <c r="M21" s="13">
        <v>1</v>
      </c>
      <c r="N21" s="13">
        <v>2</v>
      </c>
      <c r="O21" s="13">
        <v>5</v>
      </c>
      <c r="P21" s="64"/>
      <c r="Q21" s="64">
        <v>0.91</v>
      </c>
      <c r="U21">
        <f t="shared" si="2"/>
        <v>3</v>
      </c>
      <c r="AH21" s="9"/>
      <c r="AI21" s="9"/>
    </row>
    <row r="22" spans="1:40" s="9" customFormat="1">
      <c r="A22" s="60" t="s">
        <v>422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415</v>
      </c>
      <c r="I22" s="13">
        <v>7.0000000000000007E-2</v>
      </c>
      <c r="J22"/>
      <c r="K22"/>
      <c r="L22" s="65">
        <v>0.95</v>
      </c>
      <c r="M22" s="13">
        <v>1</v>
      </c>
      <c r="N22" s="13">
        <v>1</v>
      </c>
      <c r="O22" s="13">
        <v>5</v>
      </c>
      <c r="P22" s="64"/>
      <c r="Q22" s="64">
        <v>0.95</v>
      </c>
      <c r="R22" s="9" t="b">
        <v>1</v>
      </c>
      <c r="S22" s="9">
        <v>1</v>
      </c>
      <c r="T22" s="9">
        <v>1</v>
      </c>
      <c r="U22">
        <f t="shared" si="2"/>
        <v>2</v>
      </c>
      <c r="V22" s="9">
        <f>IF(R22&lt;&gt;"",1,0)</f>
        <v>1</v>
      </c>
      <c r="AJ22"/>
      <c r="AK22"/>
      <c r="AL22"/>
      <c r="AM22"/>
      <c r="AN22"/>
    </row>
    <row r="23" spans="1:40">
      <c r="A23" s="61" t="s">
        <v>420</v>
      </c>
      <c r="B23" s="13" t="s">
        <v>146</v>
      </c>
      <c r="C23" s="57">
        <v>3</v>
      </c>
      <c r="D23" s="57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L23" s="65">
        <v>0.9</v>
      </c>
      <c r="M23" s="57">
        <v>3</v>
      </c>
      <c r="N23" s="57">
        <v>4</v>
      </c>
      <c r="O23" s="13">
        <v>20</v>
      </c>
      <c r="P23" s="64"/>
      <c r="Q23" s="64">
        <v>0.9</v>
      </c>
      <c r="R23" t="b">
        <v>1</v>
      </c>
      <c r="S23">
        <v>1</v>
      </c>
      <c r="T23">
        <v>1</v>
      </c>
      <c r="U23">
        <f t="shared" si="2"/>
        <v>7</v>
      </c>
      <c r="V23">
        <f>IF(R23&lt;&gt;"",1,0)</f>
        <v>1</v>
      </c>
      <c r="AI23" s="9"/>
    </row>
    <row r="24" spans="1:40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X24"/>
      <c r="Y24"/>
      <c r="Z24"/>
      <c r="AA24"/>
      <c r="AB24"/>
      <c r="AC24"/>
      <c r="AD24"/>
      <c r="AE24"/>
      <c r="AF24"/>
      <c r="AH24"/>
      <c r="AI24"/>
    </row>
    <row r="25" spans="1:40">
      <c r="C25" s="8"/>
      <c r="D25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481</v>
      </c>
      <c r="C1" t="s">
        <v>482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450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419</v>
      </c>
      <c r="B10">
        <v>0.41</v>
      </c>
      <c r="C10">
        <v>0.41</v>
      </c>
    </row>
    <row r="11" spans="1:3">
      <c r="A11" t="s">
        <v>423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422</v>
      </c>
      <c r="B14">
        <v>0.95</v>
      </c>
      <c r="C14">
        <v>0.95</v>
      </c>
    </row>
    <row r="15" spans="1:3">
      <c r="A15" t="s">
        <v>420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426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424</v>
      </c>
      <c r="B20">
        <v>0.9</v>
      </c>
      <c r="C20">
        <v>0.9</v>
      </c>
    </row>
    <row r="21" spans="1:3">
      <c r="A21" t="s">
        <v>421</v>
      </c>
      <c r="B21">
        <v>0.9</v>
      </c>
      <c r="C21">
        <v>0.9</v>
      </c>
    </row>
    <row r="22" spans="1:3">
      <c r="A22" t="s">
        <v>418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486</v>
      </c>
      <c r="L2" t="s">
        <v>485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487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J45" sqref="J45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489</v>
      </c>
      <c r="C1" s="13" t="s">
        <v>490</v>
      </c>
    </row>
    <row r="2" spans="1:9">
      <c r="A2" s="13" t="s">
        <v>440</v>
      </c>
      <c r="B2" s="77">
        <v>102043.30769230769</v>
      </c>
      <c r="C2" s="13">
        <v>0.13</v>
      </c>
    </row>
    <row r="3" spans="1:9">
      <c r="A3" s="13" t="s">
        <v>435</v>
      </c>
      <c r="B3" s="77">
        <v>84942</v>
      </c>
      <c r="C3" s="13">
        <v>0.13</v>
      </c>
    </row>
    <row r="4" spans="1:9">
      <c r="A4" s="13" t="s">
        <v>441</v>
      </c>
      <c r="B4" s="77">
        <v>63489.515151515152</v>
      </c>
      <c r="C4" s="13">
        <v>0.33</v>
      </c>
    </row>
    <row r="5" spans="1:9">
      <c r="A5" s="13" t="s">
        <v>432</v>
      </c>
      <c r="B5" s="77">
        <v>42700</v>
      </c>
      <c r="C5" s="13">
        <v>0.09</v>
      </c>
    </row>
    <row r="6" spans="1:9">
      <c r="A6" s="13" t="s">
        <v>430</v>
      </c>
      <c r="B6" s="77">
        <v>32723</v>
      </c>
      <c r="C6" s="13">
        <v>0.21</v>
      </c>
      <c r="E6" t="s">
        <v>494</v>
      </c>
    </row>
    <row r="7" spans="1:9">
      <c r="A7" s="13"/>
      <c r="B7" s="34"/>
      <c r="C7" s="13"/>
      <c r="E7">
        <f>SUM(C2:C8)</f>
        <v>0.89</v>
      </c>
      <c r="G7" s="13" t="s">
        <v>431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429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5"/>
  <sheetViews>
    <sheetView zoomScale="85" zoomScaleNormal="85" workbookViewId="0">
      <selection activeCell="K38" sqref="K38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492</v>
      </c>
      <c r="C1" s="75" t="s">
        <v>493</v>
      </c>
      <c r="E1" t="s">
        <v>491</v>
      </c>
    </row>
    <row r="2" spans="1:11">
      <c r="A2" s="13" t="s">
        <v>440</v>
      </c>
      <c r="B2" s="13">
        <f>CapacitySubscriptionConsumer!C2</f>
        <v>0.13</v>
      </c>
      <c r="C2" s="78">
        <f>CapacitySubscriptionConsumer!B2</f>
        <v>102043.30769230769</v>
      </c>
      <c r="E2" s="13">
        <f>F2/100</f>
        <v>0.13</v>
      </c>
      <c r="F2">
        <v>13</v>
      </c>
      <c r="I2" s="13" t="s">
        <v>431</v>
      </c>
      <c r="J2" s="13">
        <f>E7-0.05</f>
        <v>0.03</v>
      </c>
      <c r="K2" s="75">
        <v>0</v>
      </c>
    </row>
    <row r="3" spans="1:11">
      <c r="A3" s="13" t="s">
        <v>435</v>
      </c>
      <c r="B3" s="13">
        <f>CapacitySubscriptionConsumer!C3</f>
        <v>0.13</v>
      </c>
      <c r="C3" s="78">
        <f>CapacitySubscriptionConsumer!B3</f>
        <v>84942</v>
      </c>
      <c r="E3" s="13">
        <f t="shared" ref="E3:E6" si="0">F3/100</f>
        <v>0.13</v>
      </c>
      <c r="F3">
        <v>13</v>
      </c>
      <c r="I3" s="13" t="s">
        <v>429</v>
      </c>
      <c r="J3" s="13">
        <v>0</v>
      </c>
      <c r="K3" s="75">
        <v>0</v>
      </c>
    </row>
    <row r="4" spans="1:11">
      <c r="A4" s="13" t="s">
        <v>441</v>
      </c>
      <c r="B4" s="13">
        <f>CapacitySubscriptionConsumer!C4</f>
        <v>0.33</v>
      </c>
      <c r="C4" s="78">
        <f>CapacitySubscriptionConsumer!B4</f>
        <v>63489.515151515152</v>
      </c>
      <c r="E4" s="13">
        <f t="shared" si="0"/>
        <v>0.33</v>
      </c>
      <c r="F4">
        <v>33</v>
      </c>
    </row>
    <row r="5" spans="1:11">
      <c r="A5" s="13" t="s">
        <v>432</v>
      </c>
      <c r="B5" s="13">
        <f>CapacitySubscriptionConsumer!C5-0.02</f>
        <v>6.9999999999999993E-2</v>
      </c>
      <c r="C5" s="78">
        <f>CapacitySubscriptionConsumer!B5</f>
        <v>42700</v>
      </c>
      <c r="E5" s="13">
        <f t="shared" si="0"/>
        <v>0.09</v>
      </c>
      <c r="F5">
        <v>9</v>
      </c>
    </row>
    <row r="6" spans="1:11">
      <c r="A6" s="13" t="s">
        <v>430</v>
      </c>
      <c r="B6" s="13">
        <f>CapacitySubscriptionConsumer!C6-0.02</f>
        <v>0.19</v>
      </c>
      <c r="C6" s="78">
        <f>CapacitySubscriptionConsumer!B6</f>
        <v>32723</v>
      </c>
      <c r="E6" s="13">
        <f t="shared" si="0"/>
        <v>0.21</v>
      </c>
      <c r="F6">
        <v>21</v>
      </c>
    </row>
    <row r="7" spans="1:11">
      <c r="A7" s="13"/>
      <c r="B7" s="13"/>
      <c r="C7" s="78"/>
      <c r="E7" s="13">
        <f>F7/100</f>
        <v>0.08</v>
      </c>
      <c r="F7">
        <v>8</v>
      </c>
    </row>
    <row r="9" spans="1:11">
      <c r="E9" s="13">
        <f>F9/100</f>
        <v>0.03</v>
      </c>
      <c r="F9">
        <v>3</v>
      </c>
    </row>
    <row r="13" spans="1:11">
      <c r="F13" s="13" t="s">
        <v>431</v>
      </c>
      <c r="G13" s="13">
        <f>CapacitySubscriptionConsumer!C8-0.04</f>
        <v>-0.04</v>
      </c>
      <c r="H13" s="78">
        <f>CapacitySubscriptionConsumer!B8</f>
        <v>0</v>
      </c>
    </row>
    <row r="14" spans="1:11">
      <c r="F14" s="13" t="s">
        <v>429</v>
      </c>
      <c r="G14" s="13">
        <v>0.03</v>
      </c>
      <c r="H14" s="75">
        <v>0</v>
      </c>
    </row>
    <row r="15" spans="1:11">
      <c r="G15" s="76"/>
      <c r="H15" s="7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F18" sqref="F1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404</v>
      </c>
    </row>
    <row r="4" spans="1:7">
      <c r="A4" s="62" t="s">
        <v>424</v>
      </c>
      <c r="B4" s="13" t="s">
        <v>208</v>
      </c>
      <c r="C4" s="13">
        <v>3</v>
      </c>
    </row>
    <row r="5" spans="1:7">
      <c r="A5" s="62" t="s">
        <v>421</v>
      </c>
      <c r="B5" s="13" t="s">
        <v>208</v>
      </c>
      <c r="C5" s="13">
        <v>4</v>
      </c>
    </row>
    <row r="6" spans="1:7">
      <c r="A6" s="62" t="s">
        <v>418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450</v>
      </c>
      <c r="B8" s="13" t="s">
        <v>208</v>
      </c>
      <c r="C8" s="13">
        <v>7</v>
      </c>
      <c r="G8" s="9"/>
    </row>
    <row r="9" spans="1:7">
      <c r="A9" s="62" t="s">
        <v>498</v>
      </c>
      <c r="B9" s="13" t="s">
        <v>208</v>
      </c>
      <c r="C9" s="13">
        <v>8</v>
      </c>
      <c r="G9" s="9"/>
    </row>
    <row r="10" spans="1:7">
      <c r="A10" s="62" t="s">
        <v>419</v>
      </c>
      <c r="B10" s="13" t="s">
        <v>195</v>
      </c>
      <c r="C10" s="13">
        <v>9</v>
      </c>
      <c r="G10" s="9"/>
    </row>
    <row r="11" spans="1:7">
      <c r="A11" s="62" t="s">
        <v>423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422</v>
      </c>
      <c r="B15" s="13" t="s">
        <v>208</v>
      </c>
      <c r="C15" s="13">
        <v>14</v>
      </c>
    </row>
    <row r="16" spans="1:7">
      <c r="A16" s="62" t="s">
        <v>420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499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M22" sqref="M22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0.85000000000000009</v>
      </c>
      <c r="C2" s="13">
        <f>1-B2-D2</f>
        <v>3.9999999999999925E-2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495</v>
      </c>
      <c r="C4" t="s">
        <v>496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412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439</v>
      </c>
      <c r="C1" t="s">
        <v>442</v>
      </c>
      <c r="D1" t="s">
        <v>438</v>
      </c>
      <c r="E1" t="s">
        <v>447</v>
      </c>
      <c r="I1" s="13"/>
      <c r="J1" s="13" t="s">
        <v>443</v>
      </c>
      <c r="K1" s="13" t="s">
        <v>448</v>
      </c>
      <c r="L1" s="70" t="s">
        <v>488</v>
      </c>
      <c r="M1" s="13" t="s">
        <v>439</v>
      </c>
      <c r="N1" s="13" t="s">
        <v>449</v>
      </c>
      <c r="P1" s="13" t="s">
        <v>455</v>
      </c>
      <c r="T1" t="s">
        <v>472</v>
      </c>
      <c r="V1" t="s">
        <v>473</v>
      </c>
    </row>
    <row r="2" spans="1:25" ht="15.75" thickBot="1">
      <c r="A2" t="s">
        <v>437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440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436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435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476</v>
      </c>
      <c r="U3">
        <v>33500</v>
      </c>
      <c r="V3">
        <f t="shared" ref="V3:V4" si="5">U3*1.5</f>
        <v>50250</v>
      </c>
    </row>
    <row r="4" spans="1:25" ht="15.75" thickBot="1">
      <c r="A4" t="s">
        <v>435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441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474</v>
      </c>
      <c r="U4">
        <v>18700</v>
      </c>
      <c r="V4">
        <f t="shared" si="5"/>
        <v>28050</v>
      </c>
    </row>
    <row r="5" spans="1:25" ht="15.75" thickBot="1">
      <c r="A5" t="s">
        <v>434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433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475</v>
      </c>
      <c r="U6">
        <v>12420</v>
      </c>
      <c r="V6">
        <f>U6*1.5</f>
        <v>18630</v>
      </c>
    </row>
    <row r="7" spans="1:25">
      <c r="A7" t="s">
        <v>432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430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431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470</v>
      </c>
      <c r="P9" t="s">
        <v>454</v>
      </c>
    </row>
    <row r="10" spans="1:25">
      <c r="A10" t="s">
        <v>429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471</v>
      </c>
    </row>
    <row r="13" spans="1:25">
      <c r="Q13" t="s">
        <v>453</v>
      </c>
    </row>
    <row r="14" spans="1:25">
      <c r="A14" t="s">
        <v>446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445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456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457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468</v>
      </c>
      <c r="B38" t="s">
        <v>448</v>
      </c>
      <c r="C38" s="2" t="s">
        <v>465</v>
      </c>
      <c r="D38" s="2" t="s">
        <v>464</v>
      </c>
      <c r="E38" s="2" t="s">
        <v>466</v>
      </c>
      <c r="F38" s="2" t="s">
        <v>467</v>
      </c>
      <c r="G38" s="2"/>
      <c r="Q38" t="s">
        <v>458</v>
      </c>
      <c r="R38" t="s">
        <v>439</v>
      </c>
      <c r="S38" t="s">
        <v>341</v>
      </c>
    </row>
    <row r="39" spans="1:20">
      <c r="A39" t="s">
        <v>459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456</v>
      </c>
    </row>
    <row r="40" spans="1:20">
      <c r="A40" t="s">
        <v>463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457</v>
      </c>
    </row>
    <row r="41" spans="1:20">
      <c r="A41" t="s">
        <v>460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461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462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469</v>
      </c>
      <c r="B45" t="s">
        <v>448</v>
      </c>
      <c r="C45" s="2" t="s">
        <v>465</v>
      </c>
      <c r="D45" s="2" t="s">
        <v>464</v>
      </c>
      <c r="E45" s="2" t="s">
        <v>466</v>
      </c>
      <c r="F45" s="2" t="s">
        <v>467</v>
      </c>
    </row>
    <row r="46" spans="1:20">
      <c r="A46" t="s">
        <v>459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463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484</v>
      </c>
    </row>
    <row r="48" spans="1:20">
      <c r="A48" t="s">
        <v>460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461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462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18"/>
      <c r="H1" s="18" t="s">
        <v>413</v>
      </c>
      <c r="I1" s="18" t="s">
        <v>414</v>
      </c>
      <c r="J1" s="44"/>
      <c r="K1" s="44" t="s">
        <v>400</v>
      </c>
      <c r="L1" s="44" t="s">
        <v>401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394</v>
      </c>
      <c r="L9" s="54" t="s">
        <v>399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66"/>
      <c r="H1" s="18"/>
      <c r="I1" s="18"/>
      <c r="J1" s="18" t="s">
        <v>444</v>
      </c>
      <c r="K1" s="18" t="s">
        <v>414</v>
      </c>
      <c r="L1" s="44"/>
      <c r="M1" s="44" t="s">
        <v>400</v>
      </c>
      <c r="N1" s="44" t="s">
        <v>401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394</v>
      </c>
      <c r="N9" s="54" t="s">
        <v>399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395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395</v>
      </c>
      <c r="H1" t="s">
        <v>398</v>
      </c>
      <c r="I1" t="s">
        <v>400</v>
      </c>
      <c r="J1" t="s">
        <v>401</v>
      </c>
      <c r="K1" t="s">
        <v>397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394</v>
      </c>
      <c r="H13" s="47" t="s">
        <v>399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395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393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394</v>
      </c>
    </row>
    <row r="11" spans="1:12">
      <c r="J11" s="47">
        <v>40000</v>
      </c>
    </row>
    <row r="13" spans="1:12">
      <c r="J13" t="s">
        <v>402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497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415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428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C4" sqref="C4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483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477</v>
      </c>
      <c r="I1" s="13" t="s">
        <v>396</v>
      </c>
      <c r="J1" s="13" t="s">
        <v>381</v>
      </c>
      <c r="K1" s="13" t="s">
        <v>479</v>
      </c>
      <c r="L1" s="13" t="s">
        <v>451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500</v>
      </c>
    </row>
    <row r="3" spans="1:12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500</v>
      </c>
    </row>
    <row r="4" spans="1:12">
      <c r="A4" s="13" t="s">
        <v>478</v>
      </c>
      <c r="B4" s="13">
        <v>0</v>
      </c>
      <c r="C4" s="13">
        <v>26776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500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tabSelected="1" workbookViewId="0">
      <selection activeCell="G11" sqref="G11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405</v>
      </c>
    </row>
    <row r="2" spans="1:12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v>1</v>
      </c>
      <c r="F2" s="13">
        <v>10</v>
      </c>
      <c r="G2" s="13">
        <v>4</v>
      </c>
      <c r="H2" s="13">
        <v>0</v>
      </c>
      <c r="I2" s="13"/>
      <c r="J2" s="13">
        <v>0</v>
      </c>
      <c r="L2" t="s">
        <v>406</v>
      </c>
    </row>
    <row r="3" spans="1:12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v>1</v>
      </c>
      <c r="F3" s="13">
        <v>10</v>
      </c>
      <c r="G3" s="13">
        <v>4</v>
      </c>
      <c r="H3" s="13">
        <v>0</v>
      </c>
      <c r="I3" s="13"/>
      <c r="J3" s="13">
        <v>0</v>
      </c>
      <c r="L3" t="s">
        <v>407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408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409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417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415</v>
      </c>
      <c r="B5" s="13" t="s">
        <v>416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425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2024-05-26T15:28:29Z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