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5E246D3-D27C-403E-919E-64B4B277237F}" xr6:coauthVersionLast="47" xr6:coauthVersionMax="47" xr10:uidLastSave="{00000000-0000-0000-0000-000000000000}"/>
  <bookViews>
    <workbookView xWindow="-120" yWindow="-16320" windowWidth="28110" windowHeight="16440" tabRatio="998" firstSheet="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EnergyProducers" sheetId="17" r:id="rId13"/>
    <sheet name="FuelPriceTrends" sheetId="30" r:id="rId14"/>
    <sheet name="ElectricitySpotMarkets" sheetId="14" r:id="rId15"/>
    <sheet name="StepTrends" sheetId="18" r:id="rId16"/>
    <sheet name="TargetInvestorTargets" sheetId="26" r:id="rId17"/>
    <sheet name="YearlyTargets" sheetId="52" r:id="rId18"/>
    <sheet name="yearlyCO2" sheetId="53" r:id="rId19"/>
    <sheet name="yearlytechnologyPotentials2" sheetId="58" r:id="rId20"/>
    <sheet name="technologyPotentials" sheetId="51" r:id="rId21"/>
    <sheet name="graphs" sheetId="56" r:id="rId22"/>
    <sheet name="CO2DE" sheetId="44" r:id="rId23"/>
    <sheet name="Dismantled" sheetId="49" r:id="rId24"/>
    <sheet name="backup" sheetId="50" r:id="rId25"/>
    <sheet name="sources" sheetId="54" r:id="rId26"/>
    <sheet name="Governments" sheetId="19" r:id="rId27"/>
    <sheet name="NewTechnologies" sheetId="35" r:id="rId28"/>
    <sheet name="CO2Auction" sheetId="15" r:id="rId29"/>
    <sheet name="TargetInvestors" sheetId="25" r:id="rId30"/>
    <sheet name="IntermittentResourceProfiles" sheetId="10" r:id="rId31"/>
    <sheet name="MarketStabilityReserve" sheetId="28" r:id="rId32"/>
    <sheet name="NationalGovernments" sheetId="20" r:id="rId33"/>
  </sheets>
  <definedNames>
    <definedName name="_xlnm._FilterDatabase" localSheetId="8" hidden="1">CandidatePowerPlants!$A$1:$D$1</definedName>
    <definedName name="_xlnm._FilterDatabase" localSheetId="12" hidden="1">EnergyProducers!$H$9:$H$151</definedName>
    <definedName name="_xlnm._FilterDatabase" localSheetId="27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0" l="1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3" i="45" l="1"/>
  <c r="G7" i="45"/>
  <c r="G8" i="45"/>
  <c r="G14" i="45"/>
  <c r="G6" i="45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G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<sst xmlns="http://schemas.openxmlformats.org/spreadsheetml/2006/main" count="959" uniqueCount="417">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</sst>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0" borderId="0" xfId="0" quotePrefix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330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337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333</v>
      </c>
      <c r="F3" s="37" t="s">
        <v>384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332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331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385</v>
      </c>
      <c r="C32" s="20" t="s">
        <v>268</v>
      </c>
      <c r="D32" s="61">
        <v>31</v>
      </c>
    </row>
    <row r="33" spans="1:4">
      <c r="A33" s="60"/>
      <c r="B33" s="60" t="s">
        <v>380</v>
      </c>
      <c r="C33" s="20" t="s">
        <v>268</v>
      </c>
      <c r="D33" s="61">
        <v>32</v>
      </c>
    </row>
    <row r="34" spans="1:4">
      <c r="A34" s="60"/>
      <c r="B34" s="60" t="s">
        <v>381</v>
      </c>
      <c r="C34" s="20" t="s">
        <v>268</v>
      </c>
      <c r="D34" s="61">
        <v>33</v>
      </c>
    </row>
    <row r="35" spans="1:4">
      <c r="A35" s="60"/>
      <c r="B35" s="60" t="s">
        <v>382</v>
      </c>
      <c r="C35" s="20" t="s">
        <v>268</v>
      </c>
      <c r="D35" s="61">
        <v>34</v>
      </c>
    </row>
    <row r="36" spans="1:4">
      <c r="A36" s="63"/>
      <c r="B36" s="63" t="s">
        <v>383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5" width="15.1796875" customWidth="1"/>
    <col min="6" max="6" width="15.1796875" style="32" customWidth="1"/>
    <col min="7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416</v>
      </c>
      <c r="G1" s="8" t="s">
        <v>367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5</v>
      </c>
      <c r="G2" s="12">
        <v>0.05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5</v>
      </c>
      <c r="G3" s="12">
        <v>0.05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5</v>
      </c>
      <c r="G4" s="12">
        <v>0.05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5</v>
      </c>
      <c r="G5" s="12">
        <v>0.05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5</v>
      </c>
      <c r="G6" s="12">
        <v>0.05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5</v>
      </c>
      <c r="G7" s="12">
        <v>0.05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5</v>
      </c>
      <c r="G8" s="12">
        <v>0.05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5</v>
      </c>
      <c r="G9" s="12">
        <v>0.05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5</v>
      </c>
      <c r="G10" s="12">
        <v>0.05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5</v>
      </c>
      <c r="G11" s="12">
        <v>0.05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5</v>
      </c>
      <c r="G12" s="12">
        <v>0.05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5</v>
      </c>
      <c r="G13" s="12">
        <v>0.05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5</v>
      </c>
      <c r="G14" s="12">
        <v>0.05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5</v>
      </c>
      <c r="G15" s="12">
        <v>0.05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5</v>
      </c>
      <c r="G16" s="12">
        <v>0.05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5</v>
      </c>
      <c r="G17" s="12">
        <v>0.05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5</v>
      </c>
      <c r="G18" s="12">
        <v>0.05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5</v>
      </c>
      <c r="G19" s="12">
        <v>0.05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5</v>
      </c>
      <c r="G20" s="12">
        <v>0.05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5</v>
      </c>
      <c r="G21" s="12">
        <v>0.05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5</v>
      </c>
      <c r="G22" s="12">
        <v>0.05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5</v>
      </c>
      <c r="G23" s="12">
        <v>0.05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5</v>
      </c>
      <c r="G24" s="12">
        <v>0.05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5</v>
      </c>
      <c r="G25" s="12">
        <v>0.05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5</v>
      </c>
      <c r="G26" s="12">
        <v>0.05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5</v>
      </c>
      <c r="G27" s="12">
        <v>0.05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5</v>
      </c>
      <c r="G28" s="12">
        <v>0.05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5</v>
      </c>
      <c r="G29" s="12">
        <v>0.05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5</v>
      </c>
      <c r="G30" s="12">
        <v>0.05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5</v>
      </c>
      <c r="G31" s="12">
        <v>0.05</v>
      </c>
      <c r="H31" s="32">
        <v>0.5</v>
      </c>
      <c r="I31" s="32"/>
      <c r="M31" s="32"/>
      <c r="N31" s="32">
        <f>D31+C31</f>
        <v>0</v>
      </c>
      <c r="O31" s="32" t="e">
        <f>IF(#REF!&lt;&gt;"",1,0)</f>
        <v>#REF!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385</v>
      </c>
      <c r="B32" s="12" t="s">
        <v>175</v>
      </c>
      <c r="C32" s="12">
        <v>1</v>
      </c>
      <c r="D32" s="12">
        <v>2</v>
      </c>
      <c r="E32" s="32" t="b">
        <v>0</v>
      </c>
      <c r="F32" s="12">
        <v>5</v>
      </c>
      <c r="G32" s="12">
        <v>0.05</v>
      </c>
      <c r="H32">
        <v>1</v>
      </c>
      <c r="I32" s="32" t="s">
        <v>5</v>
      </c>
      <c r="J32" s="12"/>
    </row>
    <row r="33" spans="1:10">
      <c r="A33" s="32" t="s">
        <v>380</v>
      </c>
      <c r="B33" s="12" t="s">
        <v>175</v>
      </c>
      <c r="C33" s="12">
        <v>2</v>
      </c>
      <c r="D33" s="12">
        <v>2</v>
      </c>
      <c r="E33" s="32" t="b">
        <v>0</v>
      </c>
      <c r="F33" s="12">
        <v>5</v>
      </c>
      <c r="G33" s="12">
        <v>0.05</v>
      </c>
      <c r="H33">
        <v>1</v>
      </c>
      <c r="I33" s="32" t="s">
        <v>5</v>
      </c>
      <c r="J33" s="12"/>
    </row>
    <row r="34" spans="1:10">
      <c r="A34" s="32" t="s">
        <v>381</v>
      </c>
      <c r="B34" s="12" t="s">
        <v>175</v>
      </c>
      <c r="C34" s="12">
        <v>2</v>
      </c>
      <c r="D34" s="12">
        <v>2</v>
      </c>
      <c r="E34" s="32" t="b">
        <v>0</v>
      </c>
      <c r="F34" s="12">
        <v>5</v>
      </c>
      <c r="G34" s="12">
        <v>0.05</v>
      </c>
      <c r="H34">
        <v>1</v>
      </c>
      <c r="I34" s="32" t="s">
        <v>154</v>
      </c>
    </row>
    <row r="35" spans="1:10">
      <c r="A35" s="32" t="s">
        <v>382</v>
      </c>
      <c r="B35" s="12" t="s">
        <v>175</v>
      </c>
      <c r="C35" s="12">
        <v>2</v>
      </c>
      <c r="D35" s="12">
        <v>2</v>
      </c>
      <c r="E35" s="32" t="b">
        <v>0</v>
      </c>
      <c r="F35" s="12">
        <v>5</v>
      </c>
      <c r="G35" s="12">
        <v>0.05</v>
      </c>
      <c r="H35">
        <v>1</v>
      </c>
      <c r="I35" s="32" t="s">
        <v>154</v>
      </c>
    </row>
    <row r="36" spans="1:10">
      <c r="A36" s="32" t="s">
        <v>383</v>
      </c>
      <c r="B36" s="12" t="s">
        <v>175</v>
      </c>
      <c r="C36" s="12">
        <v>2</v>
      </c>
      <c r="D36" s="12">
        <v>2</v>
      </c>
      <c r="E36" s="32" t="b">
        <v>0</v>
      </c>
      <c r="F36" s="12">
        <v>5</v>
      </c>
      <c r="G36" s="12">
        <v>0.05</v>
      </c>
      <c r="H36">
        <v>1</v>
      </c>
      <c r="I36" s="32" t="s">
        <v>154</v>
      </c>
    </row>
    <row r="63" spans="7:8"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F12" sqref="F12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32">
        <v>0.1</v>
      </c>
    </row>
    <row r="3" spans="1:2">
      <c r="A3" t="str">
        <f>_xlfn.CONCAT(TechnologiesEmlab!A3,"FixedOperatingCostTimeSeries")</f>
        <v>Biomass_CHP_wood_pellets_PHFixedOperatingCostTimeSeries</v>
      </c>
      <c r="B3" s="32">
        <v>0.1</v>
      </c>
    </row>
    <row r="4" spans="1:2">
      <c r="A4" t="str">
        <f>_xlfn.CONCAT(TechnologiesEmlab!A4,"FixedOperatingCostTimeSeries")</f>
        <v>CCGTFixedOperatingCostTimeSeries</v>
      </c>
      <c r="B4" s="32">
        <v>0.1</v>
      </c>
    </row>
    <row r="5" spans="1:2">
      <c r="A5" t="str">
        <f>_xlfn.CONCAT(TechnologiesEmlab!A5,"FixedOperatingCostTimeSeries")</f>
        <v>CCGT_CHP_backpressure_DHFixedOperatingCostTimeSeries</v>
      </c>
      <c r="B5" s="32">
        <v>0.1</v>
      </c>
    </row>
    <row r="6" spans="1:2">
      <c r="A6" t="str">
        <f>_xlfn.CONCAT(TechnologiesEmlab!A6,"FixedOperatingCostTimeSeries")</f>
        <v>CCGT_CHP_backpressure_PHFixedOperatingCostTimeSeries</v>
      </c>
      <c r="B6" s="32">
        <v>0.1</v>
      </c>
    </row>
    <row r="7" spans="1:2">
      <c r="A7" t="str">
        <f>_xlfn.CONCAT(TechnologiesEmlab!A7,"FixedOperatingCostTimeSeries")</f>
        <v>CCSFixedOperatingCostTimeSeries</v>
      </c>
      <c r="B7" s="32">
        <v>0.1</v>
      </c>
    </row>
    <row r="8" spans="1:2">
      <c r="A8" t="str">
        <f>_xlfn.CONCAT(TechnologiesEmlab!A8,"FixedOperatingCostTimeSeries")</f>
        <v>NuclearFixedOperatingCostTimeSeries</v>
      </c>
      <c r="B8" s="32">
        <v>0.1</v>
      </c>
    </row>
    <row r="9" spans="1:2">
      <c r="A9" t="str">
        <f>_xlfn.CONCAT(TechnologiesEmlab!A9,"FixedOperatingCostTimeSeries")</f>
        <v>Nuclear_CHP_DHFixedOperatingCostTimeSeries</v>
      </c>
      <c r="B9" s="32">
        <v>0.1</v>
      </c>
    </row>
    <row r="10" spans="1:2">
      <c r="A10" t="str">
        <f>_xlfn.CONCAT(TechnologiesEmlab!A10,"FixedOperatingCostTimeSeries")</f>
        <v>Nuclear_CHP_PHFixedOperatingCostTimeSeries</v>
      </c>
      <c r="B10" s="32">
        <v>0.1</v>
      </c>
    </row>
    <row r="11" spans="1:2">
      <c r="A11" t="str">
        <f>_xlfn.CONCAT(TechnologiesEmlab!A11,"FixedOperatingCostTimeSeries")</f>
        <v>OCGTFixedOperatingCostTimeSeries</v>
      </c>
      <c r="B11" s="32">
        <v>0.1</v>
      </c>
    </row>
    <row r="12" spans="1:2">
      <c r="A12" t="str">
        <f>_xlfn.CONCAT(TechnologiesEmlab!A12,"FixedOperatingCostTimeSeries")</f>
        <v>PEM_ElectrolyzerFixedOperatingCostTimeSeries</v>
      </c>
      <c r="B12" s="32">
        <v>0.1</v>
      </c>
    </row>
    <row r="13" spans="1:2">
      <c r="A13" t="str">
        <f>_xlfn.CONCAT(TechnologiesEmlab!A13,"FixedOperatingCostTimeSeries")</f>
        <v>Coal PSCFixedOperatingCostTimeSeries</v>
      </c>
      <c r="B13" s="32">
        <v>0.1</v>
      </c>
    </row>
    <row r="14" spans="1:2">
      <c r="A14" t="str">
        <f>_xlfn.CONCAT(TechnologiesEmlab!A14,"FixedOperatingCostTimeSeries")</f>
        <v>Lignite PSCFixedOperatingCostTimeSeries</v>
      </c>
      <c r="B14" s="32">
        <v>0.1</v>
      </c>
    </row>
    <row r="15" spans="1:2">
      <c r="A15" t="str">
        <f>_xlfn.CONCAT(TechnologiesEmlab!A15,"FixedOperatingCostTimeSeries")</f>
        <v>Fuel oil PGTFixedOperatingCostTimeSeries</v>
      </c>
      <c r="B15" s="32">
        <v>0.1</v>
      </c>
    </row>
    <row r="16" spans="1:2">
      <c r="A16" t="str">
        <f>_xlfn.CONCAT(TechnologiesEmlab!A16,"FixedOperatingCostTimeSeries")</f>
        <v>Lithium_ion_batteryFixedOperatingCostTimeSeries</v>
      </c>
      <c r="B16" s="22">
        <v>0.2</v>
      </c>
    </row>
    <row r="17" spans="1:2">
      <c r="A17" t="str">
        <f>_xlfn.CONCAT(TechnologiesEmlab!A17,"FixedOperatingCostTimeSeries")</f>
        <v>Pumped_hydroFixedOperatingCostTimeSeries</v>
      </c>
      <c r="B17" s="32">
        <v>0.1</v>
      </c>
    </row>
    <row r="18" spans="1:2">
      <c r="A18" t="str">
        <f>_xlfn.CONCAT(TechnologiesEmlab!A18,"FixedOperatingCostTimeSeries")</f>
        <v>WTG_offshoreFixedOperatingCostTimeSeries</v>
      </c>
      <c r="B18" s="32">
        <v>0.1</v>
      </c>
    </row>
    <row r="19" spans="1:2">
      <c r="A19" t="str">
        <f>_xlfn.CONCAT(TechnologiesEmlab!A19,"FixedOperatingCostTimeSeries")</f>
        <v>WTG_onshoreFixedOperatingCostTimeSeries</v>
      </c>
      <c r="B19" s="32">
        <v>0.1</v>
      </c>
    </row>
    <row r="20" spans="1:2">
      <c r="A20" t="str">
        <f>_xlfn.CONCAT(TechnologiesEmlab!A20,"FixedOperatingCostTimeSeries")</f>
        <v>Wave_energyFixedOperatingCostTimeSeries</v>
      </c>
      <c r="B20" s="32">
        <v>0.1</v>
      </c>
    </row>
    <row r="21" spans="1:2">
      <c r="A21" t="str">
        <f>_xlfn.CONCAT(TechnologiesEmlab!A21,"FixedOperatingCostTimeSeries")</f>
        <v>PV_commercial_systemsFixedOperatingCostTimeSeries</v>
      </c>
      <c r="B21" s="32">
        <v>0.1</v>
      </c>
    </row>
    <row r="22" spans="1:2">
      <c r="A22" t="str">
        <f>_xlfn.CONCAT(TechnologiesEmlab!A22,"FixedOperatingCostTimeSeries")</f>
        <v>PV_residentialFixedOperatingCostTimeSeries</v>
      </c>
      <c r="B22" s="32">
        <v>0.1</v>
      </c>
    </row>
    <row r="23" spans="1:2">
      <c r="A23" t="str">
        <f>_xlfn.CONCAT(TechnologiesEmlab!A23,"FixedOperatingCostTimeSeries")</f>
        <v>PV_utility_systemsFixedOperatingCostTimeSeries</v>
      </c>
      <c r="B23" s="32">
        <v>0.1</v>
      </c>
    </row>
    <row r="24" spans="1:2">
      <c r="A24" t="str">
        <f>_xlfn.CONCAT(TechnologiesEmlab!A24,"FixedOperatingCostTimeSeries")</f>
        <v>Power_to_Jet_FuelFixedOperatingCostTimeSeries</v>
      </c>
      <c r="B24" s="32">
        <v>0.1</v>
      </c>
    </row>
    <row r="25" spans="1:2">
      <c r="A25" t="str">
        <f>_xlfn.CONCAT(TechnologiesEmlab!A25,"FixedOperatingCostTimeSeries")</f>
        <v>CSP_ParabolicFixedOperatingCostTimeSeries</v>
      </c>
      <c r="B25" s="32">
        <v>0.1</v>
      </c>
    </row>
    <row r="26" spans="1:2">
      <c r="A26" t="str">
        <f>_xlfn.CONCAT(TechnologiesEmlab!A26,"FixedOperatingCostTimeSeries")</f>
        <v>CSP_TowerFixedOperatingCostTimeSeries</v>
      </c>
      <c r="B26" s="32">
        <v>0.1</v>
      </c>
    </row>
    <row r="27" spans="1:2">
      <c r="A27" t="str">
        <f>_xlfn.CONCAT(TechnologiesEmlab!A27,"FixedOperatingCostTimeSeries")</f>
        <v>Hydrogen_to_Jet_FuelFixedOperatingCostTimeSeries</v>
      </c>
      <c r="B27" s="32">
        <v>0.1</v>
      </c>
    </row>
    <row r="28" spans="1:2">
      <c r="A28" t="str">
        <f>_xlfn.CONCAT(TechnologiesEmlab!A28,"FixedOperatingCostTimeSeries")</f>
        <v>Hydropower_RORFixedOperatingCostTimeSeries</v>
      </c>
      <c r="B28" s="32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32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32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32">
        <v>0.1</v>
      </c>
    </row>
    <row r="32" spans="1:2">
      <c r="A32" s="32" t="str">
        <f>_xlfn.CONCAT(TechnologiesEmlab!A32,"FixedOperatingCostTimeSeries")</f>
        <v>fuel_cellFixedOperatingCostTimeSeries</v>
      </c>
      <c r="B32" s="32">
        <v>0.1</v>
      </c>
    </row>
    <row r="33" spans="1:15">
      <c r="A33" s="32" t="str">
        <f>_xlfn.CONCAT(TechnologiesEmlab!A33,"FixedOperatingCostTimeSeries")</f>
        <v>electrolyzerFixedOperatingCostTimeSeries</v>
      </c>
      <c r="B33" s="32">
        <v>0.1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32">
        <v>0.1</v>
      </c>
    </row>
    <row r="35" spans="1:15">
      <c r="A35" s="32" t="str">
        <f>_xlfn.CONCAT(TechnologiesEmlab!A35,"FixedOperatingCostTimeSeries")</f>
        <v>hydrogen_CHPFixedOperatingCostTimeSeries</v>
      </c>
      <c r="B35" s="32">
        <v>0.1</v>
      </c>
    </row>
    <row r="36" spans="1:15">
      <c r="A36" s="32" t="str">
        <f>_xlfn.CONCAT(TechnologiesEmlab!A36,"FixedOperatingCostTimeSeries")</f>
        <v>hydrogen_combined_cycleFixedOperatingCostTimeSeries</v>
      </c>
      <c r="B36" s="32">
        <v>0.1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workbookViewId="0">
      <selection activeCell="G26" sqref="G26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400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401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402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403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404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405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406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407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408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409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410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411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412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413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414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415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9" t="s">
        <v>399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386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387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334</v>
      </c>
    </row>
    <row r="2" spans="1:10">
      <c r="A2" t="s">
        <v>342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339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340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341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347</v>
      </c>
      <c r="B7">
        <v>10</v>
      </c>
      <c r="D7" s="25"/>
      <c r="E7" s="25">
        <v>290.54545454545456</v>
      </c>
    </row>
    <row r="8" spans="1:10">
      <c r="A8" t="s">
        <v>346</v>
      </c>
      <c r="B8">
        <v>10</v>
      </c>
      <c r="D8" s="25"/>
      <c r="E8" s="25">
        <v>1821.6363636363637</v>
      </c>
    </row>
    <row r="9" spans="1:10">
      <c r="A9" t="s">
        <v>348</v>
      </c>
      <c r="B9">
        <v>10</v>
      </c>
      <c r="D9" s="25"/>
      <c r="E9" s="25">
        <v>1724.3181818181818</v>
      </c>
    </row>
    <row r="10" spans="1:10">
      <c r="A10" s="32" t="s">
        <v>347</v>
      </c>
      <c r="B10">
        <v>20</v>
      </c>
      <c r="C10" s="32"/>
      <c r="D10" s="32"/>
      <c r="E10">
        <v>228.4</v>
      </c>
    </row>
    <row r="11" spans="1:10">
      <c r="A11" s="32" t="s">
        <v>346</v>
      </c>
      <c r="B11">
        <v>20</v>
      </c>
      <c r="C11" s="32"/>
      <c r="D11" s="32"/>
      <c r="E11">
        <v>2450</v>
      </c>
    </row>
    <row r="12" spans="1:10">
      <c r="A12" s="32" t="s">
        <v>348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338</v>
      </c>
      <c r="C1" s="32" t="s">
        <v>349</v>
      </c>
      <c r="D1" s="32" t="s">
        <v>350</v>
      </c>
    </row>
    <row r="2" spans="1:4">
      <c r="A2" s="32" t="s">
        <v>347</v>
      </c>
      <c r="B2" s="32" t="s">
        <v>1</v>
      </c>
      <c r="C2" s="32" t="s">
        <v>145</v>
      </c>
      <c r="D2">
        <v>0</v>
      </c>
    </row>
    <row r="3" spans="1:4">
      <c r="A3" s="32" t="s">
        <v>346</v>
      </c>
      <c r="B3" t="s">
        <v>1</v>
      </c>
      <c r="C3" s="20" t="s">
        <v>144</v>
      </c>
      <c r="D3">
        <v>0</v>
      </c>
    </row>
    <row r="4" spans="1:4">
      <c r="A4" s="32" t="s">
        <v>348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328</v>
      </c>
      <c r="B1" s="32" t="s">
        <v>347</v>
      </c>
      <c r="C1" s="32" t="s">
        <v>346</v>
      </c>
      <c r="D1" s="32" t="s">
        <v>348</v>
      </c>
      <c r="E1" s="20"/>
      <c r="F1" s="37" t="s">
        <v>345</v>
      </c>
      <c r="G1" s="34" t="s">
        <v>344</v>
      </c>
      <c r="H1" s="53" t="s">
        <v>343</v>
      </c>
      <c r="I1" s="53" t="s">
        <v>253</v>
      </c>
      <c r="J1" s="53" t="s">
        <v>254</v>
      </c>
      <c r="K1" s="53" t="s">
        <v>351</v>
      </c>
      <c r="M1" s="56" t="s">
        <v>374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344</v>
      </c>
      <c r="I6" s="34" t="s">
        <v>253</v>
      </c>
      <c r="J6" s="34" t="s">
        <v>254</v>
      </c>
      <c r="K6" s="34" t="s">
        <v>351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352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354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353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328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373</v>
      </c>
      <c r="F2" s="52" t="s">
        <v>372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355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356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390</v>
      </c>
      <c r="F1" t="s">
        <v>391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333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324</v>
      </c>
      <c r="B1" s="32" t="s">
        <v>375</v>
      </c>
      <c r="C1" s="32" t="s">
        <v>377</v>
      </c>
      <c r="D1" s="32" t="s">
        <v>328</v>
      </c>
      <c r="E1" s="32" t="s">
        <v>379</v>
      </c>
    </row>
    <row r="2" spans="1:16">
      <c r="A2" s="32" t="s">
        <v>125</v>
      </c>
      <c r="B2" s="32" t="s">
        <v>1</v>
      </c>
      <c r="C2" s="32" t="s">
        <v>378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378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378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378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378</v>
      </c>
      <c r="D6" s="44">
        <v>2050</v>
      </c>
      <c r="E6" s="44">
        <f>(K12+K17)*1000</f>
        <v>12040</v>
      </c>
      <c r="F6" s="44"/>
      <c r="H6" s="46"/>
      <c r="L6" s="43" t="s">
        <v>357</v>
      </c>
      <c r="M6" s="43" t="s">
        <v>358</v>
      </c>
      <c r="N6" s="43" t="s">
        <v>359</v>
      </c>
      <c r="O6" s="43" t="s">
        <v>361</v>
      </c>
      <c r="P6" s="43" t="s">
        <v>325</v>
      </c>
    </row>
    <row r="7" spans="1:16" ht="15" customHeight="1">
      <c r="A7" s="32" t="s">
        <v>125</v>
      </c>
      <c r="B7" s="32" t="s">
        <v>221</v>
      </c>
      <c r="C7" s="32" t="s">
        <v>378</v>
      </c>
      <c r="D7" s="44">
        <v>2019</v>
      </c>
      <c r="E7" s="44">
        <f>(J8+J13)*1000</f>
        <v>89450</v>
      </c>
      <c r="F7" s="44"/>
      <c r="H7" s="70" t="s">
        <v>366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378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329</v>
      </c>
    </row>
    <row r="9" spans="1:16" ht="14.5" customHeight="1">
      <c r="A9" s="32" t="s">
        <v>125</v>
      </c>
      <c r="B9" s="32" t="s">
        <v>221</v>
      </c>
      <c r="C9" s="32" t="s">
        <v>378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329</v>
      </c>
    </row>
    <row r="10" spans="1:16">
      <c r="A10" s="32" t="s">
        <v>125</v>
      </c>
      <c r="B10" s="32" t="s">
        <v>221</v>
      </c>
      <c r="C10" s="32" t="s">
        <v>378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329</v>
      </c>
    </row>
    <row r="11" spans="1:16">
      <c r="A11" s="32" t="s">
        <v>125</v>
      </c>
      <c r="B11" s="32" t="s">
        <v>221</v>
      </c>
      <c r="C11" s="32" t="s">
        <v>378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329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329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360</v>
      </c>
      <c r="M13" s="32">
        <v>2019</v>
      </c>
      <c r="N13" s="32">
        <v>462</v>
      </c>
      <c r="O13" s="32">
        <v>19</v>
      </c>
      <c r="P13" s="32" t="s">
        <v>329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360</v>
      </c>
      <c r="M14" s="32">
        <v>2020</v>
      </c>
      <c r="N14" s="32">
        <v>335</v>
      </c>
      <c r="O14" s="32">
        <v>19</v>
      </c>
      <c r="P14" s="32" t="s">
        <v>329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360</v>
      </c>
      <c r="M15" s="32">
        <v>2030</v>
      </c>
      <c r="N15" s="32">
        <v>309</v>
      </c>
      <c r="O15" s="32">
        <v>22</v>
      </c>
      <c r="P15" s="32" t="s">
        <v>329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360</v>
      </c>
      <c r="M16" s="32">
        <v>2040</v>
      </c>
      <c r="N16" s="32">
        <v>299</v>
      </c>
      <c r="O16" s="32">
        <v>25</v>
      </c>
      <c r="P16" s="32" t="s">
        <v>329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360</v>
      </c>
      <c r="M17" s="32">
        <v>2050</v>
      </c>
      <c r="N17" s="32">
        <v>321</v>
      </c>
      <c r="O17" s="32">
        <v>28</v>
      </c>
      <c r="P17" s="32" t="s">
        <v>329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5" sqref="I25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324</v>
      </c>
      <c r="B1" s="32" t="s">
        <v>375</v>
      </c>
      <c r="C1" t="s">
        <v>377</v>
      </c>
      <c r="D1" s="31" t="s">
        <v>379</v>
      </c>
      <c r="H1" t="s">
        <v>370</v>
      </c>
    </row>
    <row r="2" spans="1:11">
      <c r="A2" s="32" t="s">
        <v>145</v>
      </c>
      <c r="B2" s="32" t="s">
        <v>1</v>
      </c>
      <c r="C2" s="32" t="s">
        <v>376</v>
      </c>
      <c r="D2" s="25">
        <f>H2</f>
        <v>43336.125918999998</v>
      </c>
      <c r="E2" s="25"/>
      <c r="H2" s="25">
        <v>43336.125918999998</v>
      </c>
      <c r="I2" s="32" t="s">
        <v>326</v>
      </c>
      <c r="J2" s="32" t="s">
        <v>145</v>
      </c>
    </row>
    <row r="3" spans="1:11">
      <c r="A3" s="32" t="s">
        <v>142</v>
      </c>
      <c r="B3" s="32" t="s">
        <v>1</v>
      </c>
      <c r="C3" s="32" t="s">
        <v>376</v>
      </c>
      <c r="D3" s="25">
        <f>H3</f>
        <v>96145.2</v>
      </c>
      <c r="E3" s="25"/>
      <c r="H3" s="25">
        <v>96145.2</v>
      </c>
      <c r="I3" s="32" t="s">
        <v>327</v>
      </c>
      <c r="J3" s="32" t="s">
        <v>142</v>
      </c>
    </row>
    <row r="4" spans="1:11">
      <c r="A4" s="32" t="s">
        <v>144</v>
      </c>
      <c r="B4" s="32" t="s">
        <v>1</v>
      </c>
      <c r="C4" s="32" t="s">
        <v>376</v>
      </c>
      <c r="D4" s="25">
        <v>75000</v>
      </c>
      <c r="E4" s="25"/>
      <c r="F4" t="s">
        <v>397</v>
      </c>
      <c r="H4" s="50">
        <v>47745</v>
      </c>
      <c r="I4" s="32" t="s">
        <v>326</v>
      </c>
      <c r="J4" s="32" t="s">
        <v>144</v>
      </c>
    </row>
    <row r="5" spans="1:11">
      <c r="A5" s="32" t="s">
        <v>125</v>
      </c>
      <c r="B5" s="32" t="s">
        <v>1</v>
      </c>
      <c r="C5" s="32" t="s">
        <v>376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376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376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376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328</v>
      </c>
      <c r="B1" s="32" t="s">
        <v>368</v>
      </c>
      <c r="C1" s="32" t="s">
        <v>369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328</v>
      </c>
      <c r="B1" t="s">
        <v>221</v>
      </c>
      <c r="D1" t="s">
        <v>355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290</v>
      </c>
    </row>
    <row r="2" spans="1:2">
      <c r="A2" t="s">
        <v>290</v>
      </c>
      <c r="B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335</v>
      </c>
      <c r="N1" s="32" t="s">
        <v>336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335</v>
      </c>
      <c r="N2" s="32" t="s">
        <v>336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335</v>
      </c>
      <c r="N3" s="32" t="s">
        <v>336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335</v>
      </c>
      <c r="N4" s="32" t="s">
        <v>336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335</v>
      </c>
      <c r="N5" s="32" t="s">
        <v>336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362</v>
      </c>
    </row>
    <row r="4" spans="4:14">
      <c r="N4" t="s">
        <v>363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389</v>
      </c>
    </row>
    <row r="2" spans="1:5" s="32" customFormat="1">
      <c r="A2" s="9" t="s">
        <v>388</v>
      </c>
      <c r="B2" s="32" t="s">
        <v>180</v>
      </c>
    </row>
    <row r="3" spans="1:5">
      <c r="A3" s="30" t="s">
        <v>322</v>
      </c>
      <c r="B3" t="s">
        <v>323</v>
      </c>
    </row>
    <row r="4" spans="1:5">
      <c r="A4" s="47" t="s">
        <v>364</v>
      </c>
      <c r="B4" t="s">
        <v>365</v>
      </c>
    </row>
    <row r="6" spans="1:5">
      <c r="A6" s="16"/>
      <c r="B6" s="16" t="s">
        <v>392</v>
      </c>
      <c r="C6" s="16" t="s">
        <v>99</v>
      </c>
      <c r="D6" s="16" t="s">
        <v>305</v>
      </c>
      <c r="E6" s="16" t="s">
        <v>295</v>
      </c>
    </row>
    <row r="7" spans="1:5">
      <c r="A7" s="16" t="s">
        <v>186</v>
      </c>
      <c r="B7" s="16" t="s">
        <v>223</v>
      </c>
      <c r="C7" s="16" t="s">
        <v>320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316</v>
      </c>
      <c r="D9" s="16"/>
      <c r="E9" s="16"/>
    </row>
    <row r="10" spans="1:5">
      <c r="B10" s="16" t="s">
        <v>311</v>
      </c>
      <c r="C10" s="16"/>
      <c r="D10" s="16"/>
      <c r="E10" s="16"/>
    </row>
    <row r="11" spans="1:5">
      <c r="B11" s="16" t="s">
        <v>303</v>
      </c>
      <c r="C11" s="16" t="s">
        <v>304</v>
      </c>
      <c r="D11" s="16"/>
      <c r="E11" s="16"/>
    </row>
    <row r="12" spans="1:5">
      <c r="A12" s="16" t="s">
        <v>100</v>
      </c>
      <c r="B12" s="9" t="s">
        <v>222</v>
      </c>
      <c r="C12" s="16" t="s">
        <v>318</v>
      </c>
      <c r="D12" s="16"/>
      <c r="E12" s="16"/>
    </row>
    <row r="13" spans="1:5">
      <c r="A13" s="16"/>
      <c r="B13" s="9" t="s">
        <v>219</v>
      </c>
      <c r="C13" s="16" t="s">
        <v>318</v>
      </c>
      <c r="D13" s="16"/>
    </row>
    <row r="14" spans="1:5">
      <c r="A14" s="16"/>
      <c r="B14" s="9" t="s">
        <v>220</v>
      </c>
      <c r="C14" s="16" t="s">
        <v>318</v>
      </c>
      <c r="D14" s="16"/>
      <c r="E14" s="16"/>
    </row>
    <row r="15" spans="1:5">
      <c r="A15" s="16"/>
      <c r="B15" s="9" t="s">
        <v>216</v>
      </c>
      <c r="C15" s="16" t="s">
        <v>302</v>
      </c>
      <c r="D15" s="16"/>
      <c r="E15" s="16"/>
    </row>
    <row r="16" spans="1:5">
      <c r="A16" s="16"/>
      <c r="B16" s="9" t="s">
        <v>217</v>
      </c>
      <c r="C16" s="16" t="s">
        <v>294</v>
      </c>
      <c r="D16" s="16"/>
      <c r="E16" s="16"/>
    </row>
    <row r="17" spans="1:5">
      <c r="A17" s="16"/>
      <c r="B17" s="9" t="s">
        <v>218</v>
      </c>
      <c r="C17" s="16" t="s">
        <v>299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313</v>
      </c>
      <c r="D19" s="16" t="s">
        <v>292</v>
      </c>
      <c r="E19" s="16"/>
    </row>
    <row r="20" spans="1:5">
      <c r="A20" s="16"/>
      <c r="B20" s="16" t="s">
        <v>95</v>
      </c>
      <c r="C20" s="16"/>
      <c r="D20" s="16" t="s">
        <v>292</v>
      </c>
      <c r="E20" s="16"/>
    </row>
    <row r="21" spans="1:5">
      <c r="A21" s="16"/>
      <c r="B21" s="16" t="s">
        <v>96</v>
      </c>
      <c r="C21" s="16" t="s">
        <v>297</v>
      </c>
      <c r="D21" s="16" t="s">
        <v>292</v>
      </c>
      <c r="E21" s="16"/>
    </row>
    <row r="22" spans="1:5">
      <c r="A22" s="16"/>
      <c r="B22" s="16" t="s">
        <v>164</v>
      </c>
      <c r="C22" s="16" t="s">
        <v>296</v>
      </c>
      <c r="D22" s="16" t="s">
        <v>292</v>
      </c>
      <c r="E22" s="16"/>
    </row>
    <row r="23" spans="1:5">
      <c r="A23" s="16"/>
      <c r="B23" s="16" t="s">
        <v>273</v>
      </c>
      <c r="C23" s="27" t="s">
        <v>298</v>
      </c>
      <c r="D23" s="16" t="s">
        <v>292</v>
      </c>
      <c r="E23" s="16"/>
    </row>
    <row r="24" spans="1:5">
      <c r="A24" s="16"/>
      <c r="B24" s="16" t="s">
        <v>263</v>
      </c>
      <c r="C24" s="16" t="s">
        <v>196</v>
      </c>
      <c r="D24" s="16" t="s">
        <v>292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317</v>
      </c>
      <c r="E27" s="16"/>
    </row>
    <row r="28" spans="1:5">
      <c r="A28" s="16" t="s">
        <v>301</v>
      </c>
      <c r="B28" s="28" t="s">
        <v>306</v>
      </c>
      <c r="C28" s="16" t="s">
        <v>185</v>
      </c>
      <c r="D28" s="16"/>
      <c r="E28" s="16"/>
    </row>
    <row r="29" spans="1:5">
      <c r="A29" s="16"/>
      <c r="B29" s="16" t="s">
        <v>307</v>
      </c>
      <c r="C29" s="16" t="s">
        <v>314</v>
      </c>
      <c r="D29" s="16" t="s">
        <v>292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307</v>
      </c>
      <c r="C32" s="16" t="s">
        <v>314</v>
      </c>
      <c r="D32" s="16" t="s">
        <v>292</v>
      </c>
      <c r="E32" s="16"/>
    </row>
    <row r="33" spans="1:5">
      <c r="A33" s="16" t="s">
        <v>300</v>
      </c>
      <c r="B33" s="16" t="s">
        <v>266</v>
      </c>
      <c r="C33" s="16"/>
      <c r="D33" s="16"/>
      <c r="E33" s="16"/>
    </row>
    <row r="34" spans="1:5">
      <c r="A34" s="16" t="s">
        <v>309</v>
      </c>
      <c r="B34" s="16" t="s">
        <v>262</v>
      </c>
      <c r="C34" s="16" t="s">
        <v>310</v>
      </c>
      <c r="D34" s="16"/>
      <c r="E34" s="16"/>
    </row>
    <row r="35" spans="1:5">
      <c r="A35" s="16"/>
      <c r="B35" s="16" t="s">
        <v>258</v>
      </c>
      <c r="C35" s="16" t="s">
        <v>310</v>
      </c>
      <c r="D35" s="16"/>
      <c r="E35" s="16"/>
    </row>
    <row r="36" spans="1:5">
      <c r="A36" s="16"/>
      <c r="B36" s="16" t="s">
        <v>259</v>
      </c>
      <c r="C36" s="16" t="s">
        <v>310</v>
      </c>
      <c r="D36" s="16"/>
      <c r="E36" s="16"/>
    </row>
    <row r="37" spans="1:5">
      <c r="A37" s="16"/>
      <c r="B37" s="16" t="s">
        <v>260</v>
      </c>
      <c r="C37" s="16" t="s">
        <v>310</v>
      </c>
      <c r="D37" s="16"/>
      <c r="E37" s="16"/>
    </row>
    <row r="38" spans="1:5">
      <c r="A38" s="16"/>
      <c r="B38" s="16" t="s">
        <v>261</v>
      </c>
      <c r="C38" s="16" t="s">
        <v>310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292</v>
      </c>
      <c r="E39" s="16"/>
    </row>
    <row r="40" spans="1:5">
      <c r="A40" s="16"/>
      <c r="B40" s="16" t="s">
        <v>30</v>
      </c>
      <c r="C40" s="16"/>
      <c r="D40" s="16" t="s">
        <v>292</v>
      </c>
      <c r="E40" s="16"/>
    </row>
    <row r="41" spans="1:5">
      <c r="A41" s="16"/>
      <c r="B41" s="16" t="s">
        <v>31</v>
      </c>
      <c r="C41" s="16"/>
      <c r="D41" s="16" t="s">
        <v>292</v>
      </c>
      <c r="E41" s="16"/>
    </row>
    <row r="42" spans="1:5">
      <c r="A42" s="16"/>
      <c r="B42" s="16" t="s">
        <v>32</v>
      </c>
      <c r="C42" s="16"/>
      <c r="D42" s="16" t="s">
        <v>292</v>
      </c>
      <c r="E42" s="16"/>
    </row>
    <row r="43" spans="1:5">
      <c r="A43" s="16"/>
      <c r="B43" s="16" t="s">
        <v>34</v>
      </c>
      <c r="C43" s="16" t="s">
        <v>319</v>
      </c>
      <c r="D43" s="16" t="s">
        <v>292</v>
      </c>
      <c r="E43" s="16"/>
    </row>
    <row r="44" spans="1:5">
      <c r="A44" s="16" t="s">
        <v>98</v>
      </c>
      <c r="B44" s="16" t="s">
        <v>53</v>
      </c>
      <c r="C44" s="16"/>
      <c r="D44" s="16" t="s">
        <v>292</v>
      </c>
      <c r="E44" s="16"/>
    </row>
    <row r="45" spans="1:5">
      <c r="A45" s="16"/>
      <c r="B45" s="16" t="s">
        <v>54</v>
      </c>
      <c r="C45" s="16"/>
      <c r="D45" s="16" t="s">
        <v>292</v>
      </c>
      <c r="E45" s="16"/>
    </row>
    <row r="46" spans="1:5">
      <c r="A46" s="16"/>
      <c r="B46" s="16" t="s">
        <v>55</v>
      </c>
      <c r="C46" s="16"/>
      <c r="D46" s="16" t="s">
        <v>292</v>
      </c>
      <c r="E46" s="16"/>
    </row>
    <row r="47" spans="1:5">
      <c r="A47" s="16"/>
      <c r="B47" s="16" t="s">
        <v>56</v>
      </c>
      <c r="C47" s="16"/>
      <c r="D47" s="16" t="s">
        <v>292</v>
      </c>
      <c r="E47" s="16"/>
    </row>
    <row r="48" spans="1:5">
      <c r="A48" s="16" t="s">
        <v>293</v>
      </c>
      <c r="B48" s="16" t="s">
        <v>287</v>
      </c>
      <c r="C48" s="16"/>
      <c r="D48" s="16" t="s">
        <v>292</v>
      </c>
      <c r="E48" s="16"/>
    </row>
    <row r="49" spans="1:5">
      <c r="A49" s="16"/>
      <c r="B49" s="16" t="s">
        <v>288</v>
      </c>
      <c r="C49" s="16"/>
      <c r="D49" s="16" t="s">
        <v>292</v>
      </c>
      <c r="E49" s="16"/>
    </row>
    <row r="50" spans="1:5">
      <c r="A50" s="16" t="s">
        <v>293</v>
      </c>
      <c r="B50" s="16" t="s">
        <v>312</v>
      </c>
      <c r="C50" s="16" t="s">
        <v>315</v>
      </c>
      <c r="D50" s="16" t="s">
        <v>292</v>
      </c>
      <c r="E50" s="16"/>
    </row>
    <row r="51" spans="1:5">
      <c r="A51" s="16" t="s">
        <v>104</v>
      </c>
      <c r="B51" s="16" t="s">
        <v>50</v>
      </c>
      <c r="C51" s="16" t="s">
        <v>308</v>
      </c>
      <c r="D51" s="16" t="s">
        <v>292</v>
      </c>
      <c r="E51" s="16"/>
    </row>
    <row r="52" spans="1:5">
      <c r="A52" s="16"/>
      <c r="B52" s="16" t="s">
        <v>39</v>
      </c>
      <c r="C52" s="16" t="s">
        <v>308</v>
      </c>
      <c r="D52" s="16" t="s">
        <v>292</v>
      </c>
      <c r="E52" s="16"/>
    </row>
    <row r="53" spans="1:5">
      <c r="A53" s="16"/>
      <c r="B53" s="16" t="s">
        <v>40</v>
      </c>
      <c r="C53" s="16" t="s">
        <v>308</v>
      </c>
      <c r="D53" s="16" t="s">
        <v>292</v>
      </c>
      <c r="E53" s="16"/>
    </row>
    <row r="54" spans="1:5">
      <c r="A54" s="16"/>
      <c r="B54" s="16" t="s">
        <v>41</v>
      </c>
      <c r="C54" s="16" t="s">
        <v>308</v>
      </c>
      <c r="D54" s="16" t="s">
        <v>292</v>
      </c>
      <c r="E54" s="16"/>
    </row>
    <row r="55" spans="1:5">
      <c r="A55" s="16"/>
      <c r="B55" s="16" t="s">
        <v>105</v>
      </c>
      <c r="C55" s="16" t="s">
        <v>308</v>
      </c>
      <c r="D55" s="16" t="s">
        <v>292</v>
      </c>
      <c r="E55" s="16"/>
    </row>
    <row r="56" spans="1:5">
      <c r="A56" t="s">
        <v>393</v>
      </c>
      <c r="C56" s="27" t="s">
        <v>395</v>
      </c>
    </row>
    <row r="57" spans="1:5">
      <c r="A57" t="s">
        <v>394</v>
      </c>
      <c r="C57" s="27" t="s">
        <v>396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287</v>
      </c>
      <c r="C1" t="s">
        <v>288</v>
      </c>
      <c r="D1" t="s">
        <v>20</v>
      </c>
      <c r="E1" t="s">
        <v>289</v>
      </c>
      <c r="F1" t="s">
        <v>37</v>
      </c>
      <c r="G1" t="s">
        <v>284</v>
      </c>
    </row>
    <row r="2" spans="1:7">
      <c r="A2" t="s">
        <v>285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286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321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386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371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C17" sqref="C1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291</v>
      </c>
      <c r="G1" t="s">
        <v>283</v>
      </c>
      <c r="H1" s="32" t="s">
        <v>291</v>
      </c>
    </row>
    <row r="2" spans="1:8">
      <c r="A2">
        <v>2</v>
      </c>
      <c r="B2" t="s">
        <v>142</v>
      </c>
      <c r="C2" t="b">
        <v>1</v>
      </c>
      <c r="D2">
        <v>50</v>
      </c>
      <c r="G2">
        <f>LOOKUP(B2,TechnologiesEmlab!$A$2:$A$31,TechnologiesEmlab!$N$2:$N$31)</f>
        <v>0</v>
      </c>
      <c r="H2" s="32">
        <v>350</v>
      </c>
    </row>
    <row r="3" spans="1:8">
      <c r="A3">
        <v>3</v>
      </c>
      <c r="B3" t="s">
        <v>145</v>
      </c>
      <c r="C3" t="b">
        <v>1</v>
      </c>
      <c r="D3">
        <v>50</v>
      </c>
      <c r="G3">
        <f>LOOKUP(B3,TechnologiesEmlab!$A$2:$A$31,TechnologiesEmlab!$N$2:$N$31)</f>
        <v>0</v>
      </c>
      <c r="H3" s="32">
        <v>220</v>
      </c>
    </row>
    <row r="4" spans="1:8">
      <c r="A4">
        <v>4</v>
      </c>
      <c r="B4" t="s">
        <v>125</v>
      </c>
      <c r="C4" t="b">
        <v>1</v>
      </c>
      <c r="D4">
        <v>50</v>
      </c>
      <c r="G4">
        <f>LOOKUP(B4,TechnologiesEmlab!$A$2:$A$31,TechnologiesEmlab!$N$2:$N$31)</f>
        <v>4</v>
      </c>
      <c r="H4" s="32">
        <v>200</v>
      </c>
    </row>
    <row r="5" spans="1:8">
      <c r="A5" s="32">
        <v>5</v>
      </c>
      <c r="B5" t="s">
        <v>144</v>
      </c>
      <c r="C5" t="b">
        <v>1</v>
      </c>
      <c r="D5" s="32">
        <v>100</v>
      </c>
      <c r="G5">
        <f>LOOKUP(B5,TechnologiesEmlab!$A$2:$A$31,TechnologiesEmlab!$N$2:$N$31)</f>
        <v>0</v>
      </c>
      <c r="H5" s="32">
        <v>300</v>
      </c>
    </row>
    <row r="6" spans="1:8">
      <c r="A6" s="32">
        <v>6</v>
      </c>
      <c r="B6" t="s">
        <v>204</v>
      </c>
      <c r="C6" t="b">
        <v>1</v>
      </c>
      <c r="D6">
        <v>50</v>
      </c>
      <c r="G6">
        <f>LOOKUP(B6,TechnologiesEmlab!$A$2:$A$31,TechnologiesEmlab!$N$2:$N$31)</f>
        <v>2</v>
      </c>
      <c r="H6" s="32">
        <v>100</v>
      </c>
    </row>
    <row r="7" spans="1:8">
      <c r="A7" s="32">
        <v>7</v>
      </c>
      <c r="B7" s="32" t="s">
        <v>381</v>
      </c>
      <c r="C7" s="32" t="b">
        <v>1</v>
      </c>
      <c r="D7">
        <v>500</v>
      </c>
      <c r="G7" s="32">
        <f>LOOKUP(B7,TechnologiesEmlab!$A$2:$A$31,TechnologiesEmlab!$N$2:$N$31)</f>
        <v>3</v>
      </c>
      <c r="H7" s="32">
        <v>300</v>
      </c>
    </row>
    <row r="8" spans="1:8">
      <c r="G8" s="32">
        <f>LOOKUP(B11,TechnologiesEmlab!$A$2:$A$31,TechnologiesEmlab!$N$2:$N$31)</f>
        <v>3</v>
      </c>
      <c r="H8" s="32">
        <v>300</v>
      </c>
    </row>
    <row r="11" spans="1:8">
      <c r="A11" s="32">
        <v>8</v>
      </c>
      <c r="B11" s="32" t="s">
        <v>383</v>
      </c>
      <c r="C11" s="32" t="b">
        <v>1</v>
      </c>
      <c r="D11" s="32">
        <v>500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14" spans="1:8">
      <c r="A14" s="32">
        <v>9</v>
      </c>
      <c r="B14" s="32" t="s">
        <v>382</v>
      </c>
      <c r="C14" s="32" t="b">
        <v>1</v>
      </c>
      <c r="D14" s="32">
        <v>300</v>
      </c>
      <c r="G14" s="32">
        <f>LOOKUP(B14,TechnologiesEmlab!$A$2:$A$31,TechnologiesEmlab!$N$2:$N$31)</f>
        <v>3</v>
      </c>
      <c r="H14" t="s">
        <v>398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weatherYears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2023-02-21T10:32:25Z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