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2480515-A8FA-4DC9-A385-89FF7848315D}" xr6:coauthVersionLast="47" xr6:coauthVersionMax="47" xr10:uidLastSave="{00000000-0000-0000-0000-000000000000}"/>
  <bookViews>
    <workbookView xWindow="-29115" yWindow="17145" windowWidth="29040" windowHeight="17640" activeTab="1" xr2:uid="{0615D95F-70E0-4B73-ABCC-D3A4B52943C0}"/>
  </bookViews>
  <sheets>
    <sheet name="Import Priorities" sheetId="2" r:id="rId1"/>
    <sheet name="Coupling Parameters" sheetId="1" r:id="rId2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32" i="1"/>
  <c r="B51" i="1"/>
  <c r="C31" i="1"/>
  <c r="C16" i="1"/>
  <c r="C29" i="1"/>
  <c r="C30" i="1"/>
  <c r="B55" i="1"/>
  <c r="C34" i="1"/>
  <c r="C21" i="1"/>
  <c r="C28" i="1"/>
  <c r="C36" i="1"/>
  <c r="C13" i="1"/>
  <c r="C38" i="1"/>
  <c r="C37" i="1"/>
  <c r="C5" i="1"/>
  <c r="B54" i="1"/>
  <c r="B53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<sst xmlns="http://schemas.openxmlformats.org/spreadsheetml/2006/main" count="103" uniqueCount="101">
  <si>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</si>
  <si>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</si>
  <si>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</si>
  <si>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</si>
  <si>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</si>
  <si>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</si>
  <si>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</si>
  <si>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</si>
  <si>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</si>
  <si>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</si>
  <si>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</si>
  <si>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</si>
  <si>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</si>
  <si>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</si>
  <si>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</si>
  <si>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</si>
  <si>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</si>
  <si>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</si>
  <si>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</si>
  <si>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</si>
  <si>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</si>
  <si>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</si>
  <si>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</si>
  <si>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</si>
  <si>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</si>
  <si>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</si>
  <si>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</si>
  <si>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</si>
  <si>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</si>
  <si>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</si>
  <si>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</si>
  <si>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</si>
  <si>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</si>
  <si>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</si>
  <si>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</si>
  <si>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</si>
  <si>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</si>
  <si>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</si>
  <si>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</si>
  <si>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</si>
  <si>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</si>
  <si>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</si>
  <si>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</si>
  <si>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</si>
  <si>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</si>
  <si>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</si>
  <si>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</si>
  <si>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</si>
  <si>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</si>
  <si>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</si>
  <si>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</si>
  <si>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</si>
  <si>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</si>
  <si>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</si>
  <si>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</si>
  <si>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</si>
  <si>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</si>
  <si>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</si>
  <si>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</si>
  <si>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</si>
  <si>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</si>
  <si>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</si>
  <si>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</si>
  <si>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</si>
  <si>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</si>
  <si>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</si>
  <si>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</si>
  <si>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</si>
  <si>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</si>
  <si>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</si>
  <si>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</si>
  <si>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</si>
  <si>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</si>
  <si>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</si>
  <si>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</si>
  <si>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</si>
  <si>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</si>
  <si>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</si>
  <si>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</si>
  <si>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</si>
  <si>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</si>
  <si>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</si>
  <si>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</si>
  <si>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</si>
  <si>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</si>
  <si>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</si>
  <si>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</si>
  <si>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</si>
  <si>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</si>
  <si>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</si>
  <si>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</si>
  <si>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</si>
  <si>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</si>
  <si>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</si>
  <si>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</si>
  <si>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</si>
  <si>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</si>
  <si>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40weatherYears2050TNO.xlsx</t>
  </si>
  <si>
    <t>capacity_market</t>
  </si>
  <si>
    <t>round_for_capacity_market</t>
  </si>
  <si>
    <t>don’t change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</si>
</sst>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5"/>
  <sheetViews>
    <sheetView tabSelected="1" zoomScaleNormal="100" workbookViewId="0">
      <selection activeCell="C9" sqref="C9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2090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t="s">
        <v>99</v>
      </c>
      <c r="B9" s="6" t="b">
        <v>0</v>
      </c>
      <c r="C9" t="s">
        <v>100</v>
      </c>
    </row>
    <row r="10" spans="1:4" x14ac:dyDescent="0.25">
      <c r="A10" s="2" t="s">
        <v>19</v>
      </c>
      <c r="B10" s="3">
        <v>4</v>
      </c>
      <c r="C10" t="s">
        <v>24</v>
      </c>
    </row>
    <row r="11" spans="1:4" x14ac:dyDescent="0.25">
      <c r="A11" t="s">
        <v>3</v>
      </c>
      <c r="B11" s="3">
        <v>4</v>
      </c>
      <c r="C11" t="s">
        <v>20</v>
      </c>
    </row>
    <row r="12" spans="1:4" x14ac:dyDescent="0.25">
      <c r="A12" t="s">
        <v>51</v>
      </c>
      <c r="B12" s="3" t="b">
        <v>0</v>
      </c>
    </row>
    <row r="13" spans="1:4" x14ac:dyDescent="0.25">
      <c r="A13" t="s">
        <v>13</v>
      </c>
      <c r="B13" s="3">
        <v>0.2</v>
      </c>
      <c r="C13" t="str">
        <f>IF(B12=FALSE,"- &gt; NOT ACTIVE","Minimal IRR to make quick investment decisions")</f>
        <v>- &gt; NOT ACTIVE</v>
      </c>
    </row>
    <row r="14" spans="1:4" x14ac:dyDescent="0.25">
      <c r="A14" t="s">
        <v>18</v>
      </c>
      <c r="B14" s="3">
        <v>4</v>
      </c>
      <c r="C14" t="s">
        <v>72</v>
      </c>
    </row>
    <row r="15" spans="1:4" x14ac:dyDescent="0.25">
      <c r="A15" t="s">
        <v>23</v>
      </c>
      <c r="B15" s="3" t="s">
        <v>90</v>
      </c>
      <c r="C15" t="s">
        <v>89</v>
      </c>
      <c r="D15" s="10" t="s">
        <v>91</v>
      </c>
    </row>
    <row r="16" spans="1:4" ht="20.65" customHeight="1" x14ac:dyDescent="0.25">
      <c r="A16" t="s">
        <v>28</v>
      </c>
      <c r="B16" s="3" t="b">
        <v>1</v>
      </c>
      <c r="C16" t="str">
        <f>IF(B16=TRUE,"the npv is calculated with the annuity","the npv is calculated with the restpayment _ &gt;don’t use this")</f>
        <v>the npv is calculated with the annuity</v>
      </c>
    </row>
    <row r="17" spans="1:3" x14ac:dyDescent="0.25">
      <c r="A17" t="s">
        <v>37</v>
      </c>
      <c r="B17" s="3" t="b">
        <v>1</v>
      </c>
      <c r="C17" t="s">
        <v>40</v>
      </c>
    </row>
    <row r="18" spans="1:3" x14ac:dyDescent="0.25">
      <c r="A18" t="s">
        <v>56</v>
      </c>
      <c r="B18" s="6" t="b">
        <v>1</v>
      </c>
      <c r="C18" t="s">
        <v>54</v>
      </c>
    </row>
    <row r="19" spans="1:3" x14ac:dyDescent="0.25">
      <c r="A19" t="s">
        <v>55</v>
      </c>
      <c r="B19" s="6">
        <v>3</v>
      </c>
      <c r="C19" t="s">
        <v>58</v>
      </c>
    </row>
    <row r="20" spans="1:3" x14ac:dyDescent="0.25">
      <c r="A20" t="s">
        <v>29</v>
      </c>
      <c r="B20" s="8" t="b">
        <v>0</v>
      </c>
      <c r="C20" t="s">
        <v>31</v>
      </c>
    </row>
    <row r="21" spans="1:3" ht="16.5" customHeight="1" x14ac:dyDescent="0.25">
      <c r="A21" t="s">
        <v>64</v>
      </c>
      <c r="B21" s="8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3" ht="16.5" customHeight="1" x14ac:dyDescent="0.25">
      <c r="A22" t="s">
        <v>65</v>
      </c>
      <c r="B22" s="8">
        <v>1000</v>
      </c>
      <c r="C22" t="s">
        <v>62</v>
      </c>
    </row>
    <row r="23" spans="1:3" x14ac:dyDescent="0.25">
      <c r="A23" t="s">
        <v>61</v>
      </c>
      <c r="B23" s="8">
        <v>1</v>
      </c>
      <c r="C23" t="s">
        <v>63</v>
      </c>
    </row>
    <row r="24" spans="1:3" ht="15.4" customHeight="1" x14ac:dyDescent="0.25">
      <c r="A24" t="s">
        <v>70</v>
      </c>
      <c r="B24" s="5">
        <v>1</v>
      </c>
      <c r="C24" s="2" t="s">
        <v>92</v>
      </c>
    </row>
    <row r="25" spans="1:3" x14ac:dyDescent="0.25">
      <c r="A25" t="s">
        <v>36</v>
      </c>
      <c r="B25" s="5">
        <v>100</v>
      </c>
      <c r="C25" t="s">
        <v>67</v>
      </c>
    </row>
    <row r="26" spans="1:3" x14ac:dyDescent="0.25">
      <c r="A26" t="s">
        <v>34</v>
      </c>
      <c r="B26" s="5" t="b">
        <v>0</v>
      </c>
      <c r="C26" t="s">
        <v>43</v>
      </c>
    </row>
    <row r="27" spans="1:3" ht="13.9" customHeight="1" x14ac:dyDescent="0.25">
      <c r="A27" t="s">
        <v>38</v>
      </c>
      <c r="B27" s="5" t="b">
        <v>1</v>
      </c>
      <c r="C27" t="s">
        <v>68</v>
      </c>
    </row>
    <row r="28" spans="1:3" ht="13.9" customHeight="1" x14ac:dyDescent="0.25">
      <c r="A28" t="s">
        <v>39</v>
      </c>
      <c r="B28" s="5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3" x14ac:dyDescent="0.25">
      <c r="A29" t="s">
        <v>84</v>
      </c>
      <c r="B29" s="7" t="b">
        <v>0</v>
      </c>
      <c r="C29" t="str">
        <f>IF(B29=FALSE,"DE don’t have more than one load, demand changes every year","demand same as representative year")</f>
        <v>DE don’t have more than one load, demand changes every year</v>
      </c>
    </row>
    <row r="30" spans="1:3" x14ac:dyDescent="0.25">
      <c r="A30" t="s">
        <v>85</v>
      </c>
      <c r="B30" s="7" t="b">
        <v>0</v>
      </c>
      <c r="C30" t="str">
        <f>IF(B30=FALSE,"profiles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1" spans="1:3" x14ac:dyDescent="0.25">
      <c r="A31" t="s">
        <v>83</v>
      </c>
      <c r="B31" s="7">
        <v>2004</v>
      </c>
      <c r="C31" t="str">
        <f xml:space="preserve"> IF(AND(B29=FALSE,B30=FALSE),"NOTSET","if NOTSET then future year considers look ahead. Otherwise it considers this future year")</f>
        <v>NOTSET</v>
      </c>
    </row>
    <row r="32" spans="1:3" x14ac:dyDescent="0.25">
      <c r="A32" t="s">
        <v>86</v>
      </c>
      <c r="B32" s="7" t="b">
        <v>0</v>
      </c>
      <c r="C32" t="str">
        <f>IF(AND(B32=TRUE,OR(B29&lt;&gt;TRUE,B30&lt;&gt;TRUE)),"demand and profiles must be fix!!!!!!!!!!","- &gt; NOT ACTIVE")</f>
        <v>- &gt; NOT ACTIVE</v>
      </c>
    </row>
    <row r="33" spans="1:4" x14ac:dyDescent="0.25">
      <c r="A33" t="s">
        <v>82</v>
      </c>
      <c r="B33" s="5" t="s">
        <v>97</v>
      </c>
      <c r="C33" t="s">
        <v>93</v>
      </c>
      <c r="D33" t="s">
        <v>94</v>
      </c>
    </row>
    <row r="34" spans="1:4" x14ac:dyDescent="0.25">
      <c r="A34" t="s">
        <v>57</v>
      </c>
      <c r="B34" s="5" t="s">
        <v>60</v>
      </c>
      <c r="C34" t="str">
        <f>IF(B30=TRUE,"- &gt; NOT ACTIVE. Only active when profiles are not fixed and demand is fixed","defines order of weather years")</f>
        <v>defines order of weather years</v>
      </c>
    </row>
    <row r="35" spans="1:4" x14ac:dyDescent="0.25">
      <c r="A35" t="s">
        <v>95</v>
      </c>
      <c r="B35" s="5" t="s">
        <v>96</v>
      </c>
    </row>
    <row r="36" spans="1:4" x14ac:dyDescent="0.25">
      <c r="A36" t="s">
        <v>44</v>
      </c>
      <c r="B36" s="4" t="b">
        <v>0</v>
      </c>
      <c r="C36" t="str">
        <f>IF(B36=FALSE,"- &gt; NOT ACTIVE"," Decommission as specified in power plants list")</f>
        <v>- &gt; NOT ACTIVE</v>
      </c>
    </row>
    <row r="37" spans="1:4" x14ac:dyDescent="0.25">
      <c r="A37" t="s">
        <v>30</v>
      </c>
      <c r="B37" s="4" t="b">
        <v>0</v>
      </c>
      <c r="C37" t="str">
        <f>IF(B37=FALSE,"- &gt; NOT ACTIVE"," VRES plants are invested according to trends/targets")</f>
        <v>- &gt; NOT ACTIVE</v>
      </c>
    </row>
    <row r="38" spans="1:4" x14ac:dyDescent="0.25">
      <c r="A38" t="s">
        <v>41</v>
      </c>
      <c r="B38" s="4" t="b">
        <v>1</v>
      </c>
      <c r="C38" t="str">
        <f>IF(OR(B38=FALSE, B37=FALSE),"- &gt; NOT ACTIVE"," target investments are invested as one power plant instead of many power plants")</f>
        <v>- &gt; NOT ACTIVE</v>
      </c>
    </row>
    <row r="39" spans="1:4" x14ac:dyDescent="0.25">
      <c r="A39" t="s">
        <v>17</v>
      </c>
      <c r="B39" s="4">
        <v>1000000000</v>
      </c>
      <c r="C39" t="s">
        <v>45</v>
      </c>
    </row>
    <row r="40" spans="1:4" ht="13.5" customHeight="1" x14ac:dyDescent="0.25">
      <c r="A40" t="s">
        <v>52</v>
      </c>
      <c r="B40" s="4" t="b">
        <v>1</v>
      </c>
      <c r="C40" t="s">
        <v>53</v>
      </c>
    </row>
    <row r="41" spans="1:4" ht="13.5" customHeight="1" x14ac:dyDescent="0.25">
      <c r="A41" t="s">
        <v>71</v>
      </c>
      <c r="B41" s="9" t="s">
        <v>76</v>
      </c>
      <c r="C41" t="s">
        <v>80</v>
      </c>
    </row>
    <row r="42" spans="1:4" x14ac:dyDescent="0.25">
      <c r="A42" t="s">
        <v>74</v>
      </c>
      <c r="B42" s="9" t="s">
        <v>76</v>
      </c>
      <c r="C42" t="s">
        <v>81</v>
      </c>
    </row>
    <row r="43" spans="1:4" x14ac:dyDescent="0.25">
      <c r="A43" t="s">
        <v>73</v>
      </c>
      <c r="B43" s="9">
        <v>2</v>
      </c>
      <c r="C43" t="s">
        <v>78</v>
      </c>
    </row>
    <row r="44" spans="1:4" x14ac:dyDescent="0.25">
      <c r="A44" t="s">
        <v>77</v>
      </c>
      <c r="B44" s="9" t="b">
        <v>1</v>
      </c>
      <c r="C44" t="s">
        <v>79</v>
      </c>
    </row>
    <row r="45" spans="1:4" x14ac:dyDescent="0.25">
      <c r="A45" t="s">
        <v>87</v>
      </c>
      <c r="B45" s="9" t="s">
        <v>98</v>
      </c>
      <c r="C45" t="s">
        <v>88</v>
      </c>
    </row>
    <row r="50" spans="1:3" x14ac:dyDescent="0.25">
      <c r="B50" t="str">
        <f>IF(OR(AND(B30=TRUE,B29=FALSE),AND(B30=FALSE,B29=TRUE)),"demand must be correlated with weather year","ok")</f>
        <v>ok</v>
      </c>
    </row>
    <row r="51" spans="1:3" x14ac:dyDescent="0.25">
      <c r="A51" t="s">
        <v>42</v>
      </c>
      <c r="B51" t="str">
        <f>IF(AND(B27=TRUE,B25&gt;0),"PRICES are fixed, no fuel trends are considered","ok")</f>
        <v>PRICES are fixed, no fuel trends are considered</v>
      </c>
    </row>
    <row r="52" spans="1:3" x14ac:dyDescent="0.25">
      <c r="B52" t="str">
        <f>IF(AND(B21=TRUE,B20=FALSE),"DANGER!!!!!","ok")</f>
        <v>ok</v>
      </c>
      <c r="C52" t="s">
        <v>33</v>
      </c>
    </row>
    <row r="53" spans="1:3" x14ac:dyDescent="0.25">
      <c r="B53" t="str">
        <f>IF(AND(B21=FALSE,B20=TRUE),"DANGER","ok")</f>
        <v>ok</v>
      </c>
      <c r="C53" t="s">
        <v>32</v>
      </c>
    </row>
    <row r="54" spans="1:3" x14ac:dyDescent="0.25">
      <c r="B54" t="str">
        <f>IF(AND(B28=TRUE,B27=TRUE),"DANGER","ok")</f>
        <v>ok</v>
      </c>
      <c r="C54" t="s">
        <v>32</v>
      </c>
    </row>
    <row r="55" spans="1:3" x14ac:dyDescent="0.25">
      <c r="B55" t="str">
        <f>IF(AND(B42&lt;&gt;"NOTSET",B41&lt;&gt;"NOTSET"),"Either NPV or IRR","ok")</f>
        <v>ok</v>
      </c>
      <c r="C55" t="s">
        <v>75</v>
      </c>
    </row>
  </sheetData>
  <conditionalFormatting sqref="B2">
    <cfRule type="cellIs" dxfId="1" priority="1" operator="notEqual">
      <formula>TRUE</formula>
    </cfRule>
  </conditionalFormatting>
  <conditionalFormatting sqref="B50:B55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2024-02-01T08:46:17Z</dcterms:modified>
</cp:coreProperties>
</file>