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6C9D595-2BEE-4470-9590-F8C16E0097EF}" xr6:coauthVersionLast="47" xr6:coauthVersionMax="47" xr10:uidLastSave="{00000000-0000-0000-0000-000000000000}"/>
  <bookViews>
    <workbookView xWindow="-120" yWindow="-16320" windowWidth="29040" windowHeight="15840" tabRatio="998" firstSheet="9" activeTab="21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ElectricitySpotMarkets" sheetId="14" r:id="rId16"/>
    <sheet name="LoadShifterCap" sheetId="64" r:id="rId17"/>
    <sheet name="LoadShedders" sheetId="65" r:id="rId18"/>
    <sheet name="TechnologyTargets" sheetId="26" r:id="rId19"/>
    <sheet name="YearlyTargets" sheetId="52" r:id="rId20"/>
    <sheet name="yearlyCO2" sheetId="53" r:id="rId21"/>
    <sheet name="technologyPotentials" sheetId="51" r:id="rId22"/>
    <sheet name="Dismantled" sheetId="49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sources" sheetId="54" r:id="rId30"/>
    <sheet name="NewTechnologies" sheetId="35" r:id="rId31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0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4" l="1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<sst xmlns="http://schemas.openxmlformats.org/spreadsheetml/2006/main" count="1029" uniqueCount="447">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</sst>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  <xf numFmtId="0" fontId="0" fillId="0" borderId="0" xfId="0" applyBorder="1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354</v>
      </c>
    </row>
    <row r="2" spans="1:5">
      <c r="A2" s="8" t="s">
        <v>353</v>
      </c>
      <c r="B2" t="s">
        <v>150</v>
      </c>
    </row>
    <row r="3" spans="1:5">
      <c r="A3" s="23" t="s">
        <v>289</v>
      </c>
      <c r="B3" t="s">
        <v>290</v>
      </c>
    </row>
    <row r="4" spans="1:5">
      <c r="A4" s="36" t="s">
        <v>330</v>
      </c>
      <c r="B4" t="s">
        <v>331</v>
      </c>
    </row>
    <row r="6" spans="1:5">
      <c r="A6" s="15"/>
      <c r="B6" s="15" t="s">
        <v>357</v>
      </c>
      <c r="C6" s="15" t="s">
        <v>70</v>
      </c>
      <c r="D6" s="15" t="s">
        <v>272</v>
      </c>
      <c r="E6" s="15" t="s">
        <v>262</v>
      </c>
    </row>
    <row r="7" spans="1:5">
      <c r="A7" s="15" t="s">
        <v>156</v>
      </c>
      <c r="B7" s="15" t="s">
        <v>192</v>
      </c>
      <c r="C7" s="15" t="s">
        <v>287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283</v>
      </c>
      <c r="D9" s="15"/>
      <c r="E9" s="15"/>
    </row>
    <row r="10" spans="1:5">
      <c r="B10" s="15" t="s">
        <v>278</v>
      </c>
      <c r="C10" s="15"/>
      <c r="D10" s="15"/>
      <c r="E10" s="15"/>
    </row>
    <row r="11" spans="1:5">
      <c r="B11" s="15" t="s">
        <v>270</v>
      </c>
      <c r="C11" s="15" t="s">
        <v>271</v>
      </c>
      <c r="D11" s="15"/>
      <c r="E11" s="15"/>
    </row>
    <row r="12" spans="1:5">
      <c r="A12" s="15" t="s">
        <v>71</v>
      </c>
      <c r="B12" s="8" t="s">
        <v>191</v>
      </c>
      <c r="C12" s="15" t="s">
        <v>285</v>
      </c>
      <c r="D12" s="15"/>
      <c r="E12" s="15"/>
    </row>
    <row r="13" spans="1:5">
      <c r="A13" s="15"/>
      <c r="B13" s="8" t="s">
        <v>188</v>
      </c>
      <c r="C13" s="15" t="s">
        <v>285</v>
      </c>
      <c r="D13" s="15"/>
    </row>
    <row r="14" spans="1:5">
      <c r="A14" s="15"/>
      <c r="B14" s="8" t="s">
        <v>189</v>
      </c>
      <c r="C14" s="15" t="s">
        <v>285</v>
      </c>
      <c r="D14" s="15"/>
      <c r="E14" s="15"/>
    </row>
    <row r="15" spans="1:5">
      <c r="A15" s="15"/>
      <c r="B15" s="8" t="s">
        <v>185</v>
      </c>
      <c r="C15" s="15" t="s">
        <v>269</v>
      </c>
      <c r="D15" s="15"/>
      <c r="E15" s="15"/>
    </row>
    <row r="16" spans="1:5">
      <c r="A16" s="15"/>
      <c r="B16" s="8" t="s">
        <v>186</v>
      </c>
      <c r="C16" s="15" t="s">
        <v>261</v>
      </c>
      <c r="D16" s="15"/>
      <c r="E16" s="15"/>
    </row>
    <row r="17" spans="1:5">
      <c r="A17" s="15"/>
      <c r="B17" s="8" t="s">
        <v>187</v>
      </c>
      <c r="C17" s="15" t="s">
        <v>266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280</v>
      </c>
      <c r="D19" s="15" t="s">
        <v>259</v>
      </c>
      <c r="E19" s="15"/>
    </row>
    <row r="20" spans="1:5">
      <c r="A20" s="15"/>
      <c r="B20" s="15" t="s">
        <v>66</v>
      </c>
      <c r="C20" s="15"/>
      <c r="D20" s="15" t="s">
        <v>259</v>
      </c>
      <c r="E20" s="15"/>
    </row>
    <row r="21" spans="1:5">
      <c r="A21" s="15"/>
      <c r="B21" s="15" t="s">
        <v>67</v>
      </c>
      <c r="C21" s="15" t="s">
        <v>264</v>
      </c>
      <c r="D21" s="15" t="s">
        <v>259</v>
      </c>
      <c r="E21" s="15"/>
    </row>
    <row r="22" spans="1:5">
      <c r="A22" s="15"/>
      <c r="B22" s="15" t="s">
        <v>134</v>
      </c>
      <c r="C22" s="15" t="s">
        <v>263</v>
      </c>
      <c r="D22" s="15" t="s">
        <v>259</v>
      </c>
      <c r="E22" s="15"/>
    </row>
    <row r="23" spans="1:5">
      <c r="A23" s="15"/>
      <c r="B23" s="15" t="s">
        <v>240</v>
      </c>
      <c r="C23" s="20" t="s">
        <v>265</v>
      </c>
      <c r="D23" s="15" t="s">
        <v>259</v>
      </c>
      <c r="E23" s="15"/>
    </row>
    <row r="24" spans="1:5">
      <c r="A24" s="15"/>
      <c r="B24" s="15" t="s">
        <v>232</v>
      </c>
      <c r="C24" s="15" t="s">
        <v>166</v>
      </c>
      <c r="D24" s="15" t="s">
        <v>259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284</v>
      </c>
      <c r="E27" s="15"/>
    </row>
    <row r="28" spans="1:5">
      <c r="A28" s="15" t="s">
        <v>268</v>
      </c>
      <c r="B28" s="21" t="s">
        <v>273</v>
      </c>
      <c r="C28" s="15" t="s">
        <v>155</v>
      </c>
      <c r="D28" s="15"/>
      <c r="E28" s="15"/>
    </row>
    <row r="29" spans="1:5">
      <c r="A29" s="15"/>
      <c r="B29" s="15" t="s">
        <v>274</v>
      </c>
      <c r="C29" s="15" t="s">
        <v>281</v>
      </c>
      <c r="D29" s="15" t="s">
        <v>259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274</v>
      </c>
      <c r="C32" s="15" t="s">
        <v>281</v>
      </c>
      <c r="D32" s="15" t="s">
        <v>259</v>
      </c>
      <c r="E32" s="15"/>
    </row>
    <row r="33" spans="1:5">
      <c r="A33" s="15" t="s">
        <v>267</v>
      </c>
      <c r="B33" s="15" t="s">
        <v>235</v>
      </c>
      <c r="C33" s="15"/>
      <c r="D33" s="15"/>
      <c r="E33" s="15"/>
    </row>
    <row r="34" spans="1:5">
      <c r="A34" s="15" t="s">
        <v>276</v>
      </c>
      <c r="B34" s="15" t="s">
        <v>231</v>
      </c>
      <c r="C34" s="15" t="s">
        <v>277</v>
      </c>
      <c r="D34" s="15"/>
      <c r="E34" s="15"/>
    </row>
    <row r="35" spans="1:5">
      <c r="A35" s="15"/>
      <c r="B35" s="15" t="s">
        <v>227</v>
      </c>
      <c r="C35" s="15" t="s">
        <v>277</v>
      </c>
      <c r="D35" s="15"/>
      <c r="E35" s="15"/>
    </row>
    <row r="36" spans="1:5">
      <c r="A36" s="15"/>
      <c r="B36" s="15" t="s">
        <v>228</v>
      </c>
      <c r="C36" s="15" t="s">
        <v>277</v>
      </c>
      <c r="D36" s="15"/>
      <c r="E36" s="15"/>
    </row>
    <row r="37" spans="1:5">
      <c r="A37" s="15"/>
      <c r="B37" s="15" t="s">
        <v>229</v>
      </c>
      <c r="C37" s="15" t="s">
        <v>277</v>
      </c>
      <c r="D37" s="15"/>
      <c r="E37" s="15"/>
    </row>
    <row r="38" spans="1:5">
      <c r="A38" s="15"/>
      <c r="B38" s="15" t="s">
        <v>230</v>
      </c>
      <c r="C38" s="15" t="s">
        <v>277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259</v>
      </c>
      <c r="E39" s="15"/>
    </row>
    <row r="40" spans="1:5">
      <c r="A40" s="15"/>
      <c r="B40" s="15" t="s">
        <v>12</v>
      </c>
      <c r="C40" s="15"/>
      <c r="D40" s="15" t="s">
        <v>259</v>
      </c>
      <c r="E40" s="15"/>
    </row>
    <row r="41" spans="1:5">
      <c r="A41" s="15"/>
      <c r="B41" s="15" t="s">
        <v>13</v>
      </c>
      <c r="C41" s="15"/>
      <c r="D41" s="15" t="s">
        <v>259</v>
      </c>
      <c r="E41" s="15"/>
    </row>
    <row r="42" spans="1:5">
      <c r="A42" s="15"/>
      <c r="B42" s="15" t="s">
        <v>14</v>
      </c>
      <c r="C42" s="15"/>
      <c r="D42" s="15" t="s">
        <v>259</v>
      </c>
      <c r="E42" s="15"/>
    </row>
    <row r="43" spans="1:5">
      <c r="A43" s="15"/>
      <c r="B43" s="15" t="s">
        <v>16</v>
      </c>
      <c r="C43" s="15" t="s">
        <v>286</v>
      </c>
      <c r="D43" s="15" t="s">
        <v>259</v>
      </c>
      <c r="E43" s="15"/>
    </row>
    <row r="44" spans="1:5">
      <c r="A44" s="15" t="s">
        <v>69</v>
      </c>
      <c r="B44" s="15" t="s">
        <v>28</v>
      </c>
      <c r="C44" s="15"/>
      <c r="D44" s="15" t="s">
        <v>259</v>
      </c>
      <c r="E44" s="15"/>
    </row>
    <row r="45" spans="1:5">
      <c r="A45" s="15"/>
      <c r="B45" s="15" t="s">
        <v>29</v>
      </c>
      <c r="C45" s="15"/>
      <c r="D45" s="15" t="s">
        <v>259</v>
      </c>
      <c r="E45" s="15"/>
    </row>
    <row r="46" spans="1:5">
      <c r="A46" s="15"/>
      <c r="B46" s="15" t="s">
        <v>30</v>
      </c>
      <c r="C46" s="15"/>
      <c r="D46" s="15" t="s">
        <v>259</v>
      </c>
      <c r="E46" s="15"/>
    </row>
    <row r="47" spans="1:5">
      <c r="A47" s="15"/>
      <c r="B47" s="15" t="s">
        <v>31</v>
      </c>
      <c r="C47" s="15"/>
      <c r="D47" s="15" t="s">
        <v>259</v>
      </c>
      <c r="E47" s="15"/>
    </row>
    <row r="48" spans="1:5">
      <c r="A48" s="15" t="s">
        <v>260</v>
      </c>
      <c r="B48" s="15" t="s">
        <v>254</v>
      </c>
      <c r="C48" s="15"/>
      <c r="D48" s="15" t="s">
        <v>259</v>
      </c>
      <c r="E48" s="15"/>
    </row>
    <row r="49" spans="1:5">
      <c r="A49" s="15"/>
      <c r="B49" s="15" t="s">
        <v>255</v>
      </c>
      <c r="C49" s="15"/>
      <c r="D49" s="15" t="s">
        <v>259</v>
      </c>
      <c r="E49" s="15"/>
    </row>
    <row r="50" spans="1:5">
      <c r="A50" s="15" t="s">
        <v>260</v>
      </c>
      <c r="B50" s="15" t="s">
        <v>279</v>
      </c>
      <c r="C50" s="15" t="s">
        <v>282</v>
      </c>
      <c r="D50" s="15" t="s">
        <v>259</v>
      </c>
      <c r="E50" s="15"/>
    </row>
    <row r="51" spans="1:5">
      <c r="A51" s="15" t="s">
        <v>74</v>
      </c>
      <c r="B51" s="15" t="s">
        <v>27</v>
      </c>
      <c r="C51" s="15" t="s">
        <v>275</v>
      </c>
      <c r="D51" s="15" t="s">
        <v>259</v>
      </c>
      <c r="E51" s="15"/>
    </row>
    <row r="52" spans="1:5">
      <c r="A52" s="15"/>
      <c r="B52" s="15" t="s">
        <v>20</v>
      </c>
      <c r="C52" s="15" t="s">
        <v>275</v>
      </c>
      <c r="D52" s="15" t="s">
        <v>259</v>
      </c>
      <c r="E52" s="15"/>
    </row>
    <row r="53" spans="1:5">
      <c r="A53" s="15"/>
      <c r="B53" s="15" t="s">
        <v>21</v>
      </c>
      <c r="C53" s="15" t="s">
        <v>275</v>
      </c>
      <c r="D53" s="15" t="s">
        <v>259</v>
      </c>
      <c r="E53" s="15"/>
    </row>
    <row r="54" spans="1:5">
      <c r="A54" s="15"/>
      <c r="B54" s="15" t="s">
        <v>22</v>
      </c>
      <c r="C54" s="15" t="s">
        <v>275</v>
      </c>
      <c r="D54" s="15" t="s">
        <v>259</v>
      </c>
      <c r="E54" s="15"/>
    </row>
    <row r="55" spans="1:5">
      <c r="A55" s="15"/>
      <c r="B55" s="15" t="s">
        <v>75</v>
      </c>
      <c r="C55" s="15" t="s">
        <v>275</v>
      </c>
      <c r="D55" s="15" t="s">
        <v>259</v>
      </c>
      <c r="E55" s="15"/>
    </row>
    <row r="56" spans="1:5">
      <c r="A56" t="s">
        <v>358</v>
      </c>
      <c r="C56" s="20" t="s">
        <v>360</v>
      </c>
    </row>
    <row r="57" spans="1:5">
      <c r="A57" t="s">
        <v>359</v>
      </c>
      <c r="C57" s="20" t="s">
        <v>361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380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249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417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418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0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346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423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347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423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348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0</v>
      </c>
      <c r="I22">
        <v>1</v>
      </c>
      <c r="J22" s="17" t="s">
        <v>423</v>
      </c>
      <c r="N22" s="11"/>
      <c r="O22" s="11"/>
      <c r="S22">
        <f t="shared" si="0"/>
        <v>4</v>
      </c>
      <c r="AF22" s="11"/>
      <c r="AG22" s="11"/>
    </row>
    <row r="23" spans="1:33">
      <c r="A23" t="s">
        <v>350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345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393</v>
      </c>
      <c r="B1" s="7" t="s">
        <v>390</v>
      </c>
      <c r="D1" s="7" t="s">
        <v>390</v>
      </c>
      <c r="E1" s="54" t="s">
        <v>404</v>
      </c>
      <c r="K1" t="s">
        <v>397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395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398</v>
      </c>
      <c r="L5" t="s">
        <v>399</v>
      </c>
      <c r="M5" t="s">
        <v>400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396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not active, max life extension 0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not active, max life extension 0</v>
      </c>
      <c r="I20" t="s">
        <v>108</v>
      </c>
      <c r="K20" t="s">
        <v>403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403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394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402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391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392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419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401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365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366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367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368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369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370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371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372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373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374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375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376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377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378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379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363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381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384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366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367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368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369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370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371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372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373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374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381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384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366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367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368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369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370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371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372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373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374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375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376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377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378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379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445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381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384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366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367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368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369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370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371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372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373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374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375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376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377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378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379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445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381</v>
      </c>
      <c r="B38" t="s">
        <v>384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381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384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366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367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368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369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370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371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372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373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374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J16" sqref="J1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247</v>
      </c>
      <c r="B2" t="s">
        <v>241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248</v>
      </c>
      <c r="B3" t="s">
        <v>245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E3"/>
  <sheetViews>
    <sheetView workbookViewId="0">
      <selection activeCell="E1" sqref="E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5">
      <c r="A1" t="s">
        <v>0</v>
      </c>
      <c r="B1" t="s">
        <v>3</v>
      </c>
      <c r="C1" t="s">
        <v>246</v>
      </c>
      <c r="E1" s="64" t="s">
        <v>446</v>
      </c>
    </row>
    <row r="2" spans="1:5">
      <c r="A2" t="str">
        <f>CONCATENATE("ElectricitySpotMarket",C2)</f>
        <v>ElectricitySpotMarketDE</v>
      </c>
      <c r="B2">
        <v>4000</v>
      </c>
      <c r="C2" t="s">
        <v>190</v>
      </c>
      <c r="E2" s="64">
        <v>1.0860000000000001</v>
      </c>
    </row>
    <row r="3" spans="1:5">
      <c r="A3" t="str">
        <f>CONCATENATE("ElectricitySpotMarket",C3)</f>
        <v>ElectricitySpotMarketNL</v>
      </c>
      <c r="B3">
        <v>4000</v>
      </c>
      <c r="C3" t="s">
        <v>1</v>
      </c>
      <c r="E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142" zoomScaleNormal="142" workbookViewId="0">
      <selection activeCell="C8" sqref="C8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413</v>
      </c>
      <c r="B1" s="15" t="s">
        <v>439</v>
      </c>
      <c r="D1">
        <f>D2*2</f>
        <v>11775.328767123288</v>
      </c>
    </row>
    <row r="2" spans="1:9">
      <c r="A2" s="15" t="s">
        <v>405</v>
      </c>
      <c r="B2" s="15">
        <v>11775</v>
      </c>
      <c r="D2">
        <f>B3/730</f>
        <v>5887.6643835616442</v>
      </c>
      <c r="E2" t="s">
        <v>412</v>
      </c>
    </row>
    <row r="3" spans="1:9">
      <c r="A3" s="15" t="s">
        <v>406</v>
      </c>
      <c r="B3" s="15">
        <v>4297995</v>
      </c>
      <c r="D3" t="s">
        <v>411</v>
      </c>
      <c r="I3" s="1">
        <f>B3*12</f>
        <v>51575940</v>
      </c>
    </row>
    <row r="4" spans="1:9">
      <c r="A4" s="15" t="s">
        <v>440</v>
      </c>
      <c r="B4" s="15" t="s">
        <v>442</v>
      </c>
      <c r="D4" s="46" t="s">
        <v>441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407</v>
      </c>
      <c r="C1" t="s">
        <v>408</v>
      </c>
      <c r="D1" t="s">
        <v>438</v>
      </c>
      <c r="E1" t="s">
        <v>443</v>
      </c>
      <c r="F1" t="s">
        <v>432</v>
      </c>
    </row>
    <row r="2" spans="1:10" ht="17.399999999999999" customHeight="1">
      <c r="A2" t="s">
        <v>303</v>
      </c>
      <c r="B2">
        <v>4000</v>
      </c>
      <c r="C2" t="s">
        <v>414</v>
      </c>
      <c r="D2" t="s">
        <v>434</v>
      </c>
      <c r="E2" t="s">
        <v>86</v>
      </c>
      <c r="F2" s="62">
        <f>1-F3-F4-F5</f>
        <v>0.79999999999999993</v>
      </c>
      <c r="H2" t="s">
        <v>303</v>
      </c>
    </row>
    <row r="3" spans="1:10" ht="17.399999999999999" customHeight="1">
      <c r="A3" t="s">
        <v>409</v>
      </c>
      <c r="B3">
        <v>1500</v>
      </c>
      <c r="C3" t="s">
        <v>415</v>
      </c>
      <c r="D3" t="s">
        <v>435</v>
      </c>
      <c r="E3" t="s">
        <v>86</v>
      </c>
      <c r="F3" s="62">
        <v>0.1</v>
      </c>
      <c r="H3" t="s">
        <v>426</v>
      </c>
    </row>
    <row r="4" spans="1:10" ht="17.399999999999999" customHeight="1">
      <c r="A4" t="s">
        <v>430</v>
      </c>
      <c r="B4">
        <v>500</v>
      </c>
      <c r="C4" t="s">
        <v>429</v>
      </c>
      <c r="D4" t="s">
        <v>436</v>
      </c>
      <c r="E4" t="s">
        <v>86</v>
      </c>
      <c r="F4" s="62">
        <v>0.05</v>
      </c>
      <c r="H4" t="s">
        <v>427</v>
      </c>
    </row>
    <row r="5" spans="1:10" ht="17.399999999999999" customHeight="1">
      <c r="A5" t="s">
        <v>410</v>
      </c>
      <c r="B5">
        <v>250</v>
      </c>
      <c r="C5" t="s">
        <v>416</v>
      </c>
      <c r="D5" t="s">
        <v>437</v>
      </c>
      <c r="E5" s="18" t="s">
        <v>86</v>
      </c>
      <c r="F5" s="62">
        <v>0.05</v>
      </c>
      <c r="H5" t="s">
        <v>428</v>
      </c>
      <c r="J5" t="s">
        <v>433</v>
      </c>
    </row>
    <row r="6" spans="1:10">
      <c r="A6" t="s">
        <v>124</v>
      </c>
      <c r="B6">
        <f>J6</f>
        <v>33.374000000000002</v>
      </c>
      <c r="C6" t="s">
        <v>444</v>
      </c>
      <c r="D6" t="s">
        <v>444</v>
      </c>
      <c r="E6" s="18">
        <v>41070.999885844751</v>
      </c>
      <c r="F6" t="s">
        <v>86</v>
      </c>
      <c r="H6" t="s">
        <v>431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305</v>
      </c>
      <c r="C1" t="s">
        <v>316</v>
      </c>
    </row>
    <row r="2" spans="1:3">
      <c r="A2" t="s">
        <v>314</v>
      </c>
      <c r="B2" t="s">
        <v>1</v>
      </c>
      <c r="C2" t="s">
        <v>115</v>
      </c>
    </row>
    <row r="3" spans="1:3">
      <c r="A3" t="s">
        <v>313</v>
      </c>
      <c r="B3" t="s">
        <v>1</v>
      </c>
      <c r="C3" t="s">
        <v>114</v>
      </c>
    </row>
    <row r="4" spans="1:3">
      <c r="A4" t="s">
        <v>315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297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304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300</v>
      </c>
      <c r="G3" t="s">
        <v>349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299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298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350</v>
      </c>
      <c r="B32" s="15"/>
      <c r="C32" s="15" t="s">
        <v>237</v>
      </c>
      <c r="D32" s="15">
        <v>31</v>
      </c>
    </row>
    <row r="33" spans="1:4">
      <c r="A33" s="15" t="s">
        <v>345</v>
      </c>
      <c r="B33" s="15"/>
      <c r="C33" s="15" t="s">
        <v>237</v>
      </c>
      <c r="D33" s="15">
        <v>32</v>
      </c>
    </row>
    <row r="34" spans="1:4">
      <c r="A34" s="15" t="s">
        <v>346</v>
      </c>
      <c r="B34" s="15"/>
      <c r="C34" s="15" t="s">
        <v>237</v>
      </c>
      <c r="D34" s="15">
        <v>33</v>
      </c>
    </row>
    <row r="35" spans="1:4">
      <c r="A35" s="15" t="s">
        <v>347</v>
      </c>
      <c r="B35" s="15"/>
      <c r="C35" s="15" t="s">
        <v>237</v>
      </c>
      <c r="D35" s="15">
        <v>34</v>
      </c>
    </row>
    <row r="36" spans="1:4">
      <c r="A36" s="15" t="s">
        <v>348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295</v>
      </c>
      <c r="B1" t="s">
        <v>314</v>
      </c>
      <c r="C1" t="s">
        <v>313</v>
      </c>
      <c r="D1" t="s">
        <v>315</v>
      </c>
      <c r="F1" t="s">
        <v>312</v>
      </c>
      <c r="G1" s="25" t="s">
        <v>311</v>
      </c>
      <c r="H1" s="40" t="s">
        <v>310</v>
      </c>
      <c r="I1" s="40" t="s">
        <v>222</v>
      </c>
      <c r="J1" s="40" t="s">
        <v>223</v>
      </c>
      <c r="K1" s="40" t="s">
        <v>317</v>
      </c>
      <c r="M1" s="43" t="s">
        <v>339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382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311</v>
      </c>
      <c r="I6" s="25" t="s">
        <v>222</v>
      </c>
      <c r="J6" s="25" t="s">
        <v>223</v>
      </c>
      <c r="K6" s="25" t="s">
        <v>317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318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320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319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247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247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247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295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338</v>
      </c>
      <c r="F2" s="39" t="s">
        <v>337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321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322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tabSelected="1" workbookViewId="0">
      <selection activeCell="I24" sqref="I24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</cols>
  <sheetData>
    <row r="1" spans="1:11">
      <c r="A1" t="s">
        <v>291</v>
      </c>
      <c r="B1" t="s">
        <v>340</v>
      </c>
      <c r="C1" t="s">
        <v>342</v>
      </c>
      <c r="D1" t="s">
        <v>344</v>
      </c>
      <c r="H1" t="s">
        <v>335</v>
      </c>
    </row>
    <row r="2" spans="1:11">
      <c r="A2" t="s">
        <v>115</v>
      </c>
      <c r="B2" t="s">
        <v>1</v>
      </c>
      <c r="C2" t="s">
        <v>341</v>
      </c>
      <c r="D2" s="18">
        <v>12000</v>
      </c>
      <c r="E2" s="18"/>
      <c r="H2" s="18">
        <v>43336.125918999998</v>
      </c>
      <c r="I2" t="s">
        <v>293</v>
      </c>
      <c r="J2" t="s">
        <v>115</v>
      </c>
    </row>
    <row r="3" spans="1:11">
      <c r="A3" t="s">
        <v>111</v>
      </c>
      <c r="B3" t="s">
        <v>1</v>
      </c>
      <c r="C3" t="s">
        <v>341</v>
      </c>
      <c r="D3" s="56">
        <v>26964</v>
      </c>
      <c r="E3" s="18"/>
      <c r="H3" s="18">
        <v>96145.2</v>
      </c>
      <c r="I3" t="s">
        <v>294</v>
      </c>
      <c r="J3" t="s">
        <v>112</v>
      </c>
    </row>
    <row r="4" spans="1:11">
      <c r="A4" s="11" t="s">
        <v>112</v>
      </c>
      <c r="B4" t="s">
        <v>1</v>
      </c>
      <c r="C4" t="s">
        <v>341</v>
      </c>
      <c r="D4" s="56">
        <v>82099</v>
      </c>
      <c r="F4" t="s">
        <v>383</v>
      </c>
      <c r="H4" s="37">
        <v>47745</v>
      </c>
      <c r="I4" t="s">
        <v>293</v>
      </c>
      <c r="J4" t="s">
        <v>114</v>
      </c>
    </row>
    <row r="5" spans="1:11">
      <c r="A5" t="s">
        <v>114</v>
      </c>
      <c r="B5" t="s">
        <v>1</v>
      </c>
      <c r="C5" t="s">
        <v>341</v>
      </c>
      <c r="D5" s="18">
        <v>70000</v>
      </c>
      <c r="E5" s="18"/>
      <c r="H5" s="55">
        <v>134820</v>
      </c>
      <c r="J5" t="s">
        <v>424</v>
      </c>
      <c r="K5" t="s">
        <v>425</v>
      </c>
    </row>
    <row r="6" spans="1:11">
      <c r="A6" t="s">
        <v>108</v>
      </c>
      <c r="B6" t="s">
        <v>1</v>
      </c>
      <c r="C6" t="s">
        <v>341</v>
      </c>
      <c r="D6" s="18">
        <v>2700</v>
      </c>
      <c r="E6" s="33"/>
      <c r="H6" s="56">
        <v>82099</v>
      </c>
      <c r="I6" t="s">
        <v>420</v>
      </c>
      <c r="J6" s="59" t="s">
        <v>421</v>
      </c>
    </row>
    <row r="7" spans="1:11" ht="15" customHeight="1">
      <c r="A7" t="s">
        <v>95</v>
      </c>
      <c r="B7" t="s">
        <v>1</v>
      </c>
      <c r="C7" t="s">
        <v>341</v>
      </c>
      <c r="D7" s="18">
        <v>12040</v>
      </c>
      <c r="E7" s="33"/>
      <c r="H7" s="56">
        <v>26964</v>
      </c>
      <c r="I7" t="s">
        <v>420</v>
      </c>
      <c r="J7" s="59" t="s">
        <v>422</v>
      </c>
    </row>
    <row r="8" spans="1:11" ht="14.4" customHeight="1">
      <c r="A8" t="s">
        <v>115</v>
      </c>
      <c r="B8" t="s">
        <v>190</v>
      </c>
      <c r="C8" t="s">
        <v>341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341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341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257</v>
      </c>
      <c r="C1" s="46"/>
    </row>
    <row r="2" spans="1:3">
      <c r="A2" t="s">
        <v>385</v>
      </c>
      <c r="B2" t="s">
        <v>387</v>
      </c>
    </row>
    <row r="3" spans="1:3">
      <c r="A3" t="s">
        <v>386</v>
      </c>
      <c r="B3" t="s">
        <v>387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301</v>
      </c>
    </row>
    <row r="2" spans="1:10">
      <c r="A2" t="s">
        <v>309</v>
      </c>
      <c r="B2">
        <v>1</v>
      </c>
      <c r="C2">
        <v>700</v>
      </c>
      <c r="D2">
        <v>700</v>
      </c>
      <c r="E2">
        <v>700</v>
      </c>
    </row>
    <row r="3" spans="1:10">
      <c r="A3" t="s">
        <v>306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307</v>
      </c>
      <c r="B4">
        <v>1</v>
      </c>
      <c r="C4">
        <v>700</v>
      </c>
      <c r="D4">
        <v>700</v>
      </c>
      <c r="E4">
        <v>700</v>
      </c>
    </row>
    <row r="5" spans="1:10">
      <c r="A5" t="s">
        <v>308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314</v>
      </c>
      <c r="B7">
        <v>10</v>
      </c>
      <c r="D7" s="18"/>
      <c r="E7" s="18">
        <v>290.54545454545456</v>
      </c>
      <c r="G7" s="47" t="s">
        <v>388</v>
      </c>
    </row>
    <row r="8" spans="1:10">
      <c r="A8" t="s">
        <v>313</v>
      </c>
      <c r="B8">
        <v>10</v>
      </c>
      <c r="D8" s="18"/>
      <c r="E8" s="18">
        <v>1821.6363636363637</v>
      </c>
    </row>
    <row r="9" spans="1:10">
      <c r="A9" t="s">
        <v>315</v>
      </c>
      <c r="B9">
        <v>10</v>
      </c>
      <c r="D9" s="18"/>
      <c r="E9" s="18">
        <v>1724.3181818181818</v>
      </c>
    </row>
    <row r="10" spans="1:10">
      <c r="A10" t="s">
        <v>314</v>
      </c>
      <c r="B10">
        <v>20</v>
      </c>
      <c r="E10">
        <v>228.4</v>
      </c>
    </row>
    <row r="11" spans="1:10">
      <c r="A11" t="s">
        <v>313</v>
      </c>
      <c r="B11">
        <v>20</v>
      </c>
      <c r="E11">
        <v>2450</v>
      </c>
    </row>
    <row r="12" spans="1:10">
      <c r="A12" t="s">
        <v>315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291</v>
      </c>
      <c r="B1" t="s">
        <v>340</v>
      </c>
      <c r="C1" t="s">
        <v>342</v>
      </c>
      <c r="D1" t="s">
        <v>295</v>
      </c>
      <c r="E1" t="s">
        <v>344</v>
      </c>
    </row>
    <row r="2" spans="1:16">
      <c r="A2" t="s">
        <v>95</v>
      </c>
      <c r="B2" t="s">
        <v>1</v>
      </c>
      <c r="C2" t="s">
        <v>343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343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343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343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343</v>
      </c>
      <c r="D6" s="33">
        <v>2050</v>
      </c>
      <c r="E6" s="33">
        <f>(K12+K17)*1000</f>
        <v>12040</v>
      </c>
      <c r="F6" s="33"/>
      <c r="H6" s="35"/>
      <c r="L6" s="32" t="s">
        <v>323</v>
      </c>
      <c r="M6" s="32" t="s">
        <v>324</v>
      </c>
      <c r="N6" s="32" t="s">
        <v>325</v>
      </c>
      <c r="O6" s="32" t="s">
        <v>327</v>
      </c>
      <c r="P6" s="32" t="s">
        <v>292</v>
      </c>
    </row>
    <row r="7" spans="1:16" ht="15" customHeight="1">
      <c r="A7" t="s">
        <v>95</v>
      </c>
      <c r="B7" t="s">
        <v>190</v>
      </c>
      <c r="C7" t="s">
        <v>343</v>
      </c>
      <c r="D7" s="33">
        <v>2019</v>
      </c>
      <c r="E7" s="33">
        <f>(J8+J13)*1000</f>
        <v>89450</v>
      </c>
      <c r="F7" s="33"/>
      <c r="H7" s="65" t="s">
        <v>332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343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296</v>
      </c>
    </row>
    <row r="9" spans="1:16" ht="14.4" customHeight="1">
      <c r="A9" t="s">
        <v>95</v>
      </c>
      <c r="B9" t="s">
        <v>190</v>
      </c>
      <c r="C9" t="s">
        <v>343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296</v>
      </c>
    </row>
    <row r="10" spans="1:16">
      <c r="A10" t="s">
        <v>95</v>
      </c>
      <c r="B10" t="s">
        <v>190</v>
      </c>
      <c r="C10" t="s">
        <v>343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296</v>
      </c>
    </row>
    <row r="11" spans="1:16">
      <c r="A11" t="s">
        <v>95</v>
      </c>
      <c r="B11" t="s">
        <v>190</v>
      </c>
      <c r="C11" t="s">
        <v>343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296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296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326</v>
      </c>
      <c r="M13">
        <v>2019</v>
      </c>
      <c r="N13">
        <v>462</v>
      </c>
      <c r="O13">
        <v>19</v>
      </c>
      <c r="P13" t="s">
        <v>296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326</v>
      </c>
      <c r="M14">
        <v>2020</v>
      </c>
      <c r="N14">
        <v>335</v>
      </c>
      <c r="O14">
        <v>19</v>
      </c>
      <c r="P14" t="s">
        <v>296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326</v>
      </c>
      <c r="M15">
        <v>2030</v>
      </c>
      <c r="N15">
        <v>309</v>
      </c>
      <c r="O15">
        <v>22</v>
      </c>
      <c r="P15" t="s">
        <v>296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326</v>
      </c>
      <c r="M16">
        <v>2040</v>
      </c>
      <c r="N16">
        <v>299</v>
      </c>
      <c r="O16">
        <v>25</v>
      </c>
      <c r="P16" t="s">
        <v>296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326</v>
      </c>
      <c r="M17">
        <v>2050</v>
      </c>
      <c r="N17">
        <v>321</v>
      </c>
      <c r="O17">
        <v>28</v>
      </c>
      <c r="P17" t="s">
        <v>296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295</v>
      </c>
      <c r="B1" t="s">
        <v>333</v>
      </c>
      <c r="C1" t="s">
        <v>334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295</v>
      </c>
      <c r="B1" t="s">
        <v>190</v>
      </c>
      <c r="D1" t="s">
        <v>321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302</v>
      </c>
      <c r="N1" t="s">
        <v>303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302</v>
      </c>
      <c r="N2" t="s">
        <v>303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302</v>
      </c>
      <c r="N3" t="s">
        <v>303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302</v>
      </c>
      <c r="N4" t="s">
        <v>303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302</v>
      </c>
      <c r="N5" t="s">
        <v>303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355</v>
      </c>
      <c r="F1" t="s">
        <v>356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300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243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423</v>
      </c>
      <c r="B15" s="61" t="s">
        <v>423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328</v>
      </c>
    </row>
    <row r="4" spans="4:14">
      <c r="N4" t="s">
        <v>329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246</v>
      </c>
    </row>
    <row r="2" spans="1:6">
      <c r="A2" t="s">
        <v>238</v>
      </c>
      <c r="B2">
        <v>0.1</v>
      </c>
      <c r="C2">
        <v>3.5000000000000003E-2</v>
      </c>
      <c r="D2">
        <v>3.5000000000000003E-2</v>
      </c>
      <c r="E2">
        <v>75000</v>
      </c>
      <c r="F2" t="s">
        <v>190</v>
      </c>
    </row>
    <row r="3" spans="1:6">
      <c r="A3" t="s">
        <v>244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D11" sqref="D11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7">
      <c r="A1" t="s">
        <v>211</v>
      </c>
      <c r="B1" t="s">
        <v>254</v>
      </c>
      <c r="C1" t="s">
        <v>255</v>
      </c>
      <c r="D1" t="s">
        <v>4</v>
      </c>
      <c r="E1" t="s">
        <v>256</v>
      </c>
      <c r="F1" t="s">
        <v>19</v>
      </c>
      <c r="G1" t="s">
        <v>251</v>
      </c>
    </row>
    <row r="2" spans="1:7">
      <c r="A2" t="s">
        <v>252</v>
      </c>
      <c r="B2">
        <v>800</v>
      </c>
      <c r="C2">
        <v>0.15</v>
      </c>
      <c r="D2" t="s">
        <v>190</v>
      </c>
      <c r="E2">
        <v>0</v>
      </c>
      <c r="F2">
        <v>0</v>
      </c>
    </row>
    <row r="3" spans="1:7">
      <c r="A3" t="s">
        <v>253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C28" sqref="C28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288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351</v>
      </c>
      <c r="C16">
        <v>0</v>
      </c>
      <c r="D16" s="58">
        <v>0</v>
      </c>
    </row>
    <row r="19" spans="3:3">
      <c r="C19" t="s">
        <v>336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I10" sqref="I10"/>
    </sheetView>
  </sheetViews>
  <sheetFormatPr defaultRowHeight="14.4"/>
  <cols>
    <col min="1" max="1" width="20.88671875" customWidth="1"/>
  </cols>
  <sheetData>
    <row r="1" spans="1:8">
      <c r="A1" t="s">
        <v>0</v>
      </c>
      <c r="B1" s="3" t="s">
        <v>55</v>
      </c>
      <c r="C1" s="3" t="s">
        <v>56</v>
      </c>
      <c r="D1" s="3" t="s">
        <v>57</v>
      </c>
      <c r="E1" s="3" t="s">
        <v>58</v>
      </c>
      <c r="G1" s="16"/>
      <c r="H1" s="3" t="s">
        <v>389</v>
      </c>
    </row>
    <row r="2" spans="1:8">
      <c r="A2" t="s">
        <v>40</v>
      </c>
      <c r="B2">
        <v>1.01</v>
      </c>
      <c r="C2">
        <v>1.05</v>
      </c>
      <c r="D2">
        <v>0.97</v>
      </c>
      <c r="E2" t="s">
        <v>39</v>
      </c>
      <c r="G2" s="16"/>
    </row>
    <row r="3" spans="1:8">
      <c r="A3" t="s">
        <v>49</v>
      </c>
      <c r="B3">
        <v>1.01</v>
      </c>
      <c r="C3">
        <v>1.02</v>
      </c>
      <c r="D3">
        <v>1</v>
      </c>
      <c r="E3" t="s">
        <v>48</v>
      </c>
      <c r="G3" s="16"/>
    </row>
    <row r="4" spans="1:8">
      <c r="A4" t="s">
        <v>51</v>
      </c>
      <c r="B4">
        <v>1.01</v>
      </c>
      <c r="C4">
        <v>1.04</v>
      </c>
      <c r="D4">
        <v>0.96</v>
      </c>
      <c r="E4" t="s">
        <v>50</v>
      </c>
      <c r="G4" s="16"/>
    </row>
    <row r="5" spans="1:8">
      <c r="A5" t="s">
        <v>42</v>
      </c>
      <c r="B5">
        <v>1</v>
      </c>
      <c r="C5">
        <v>1.04</v>
      </c>
      <c r="D5">
        <v>0.79</v>
      </c>
      <c r="E5" t="s">
        <v>41</v>
      </c>
      <c r="G5" s="16"/>
    </row>
    <row r="6" spans="1:8">
      <c r="A6" t="s">
        <v>47</v>
      </c>
      <c r="B6">
        <v>1</v>
      </c>
      <c r="C6">
        <v>1.02</v>
      </c>
      <c r="D6">
        <v>0.98</v>
      </c>
      <c r="E6" t="s">
        <v>46</v>
      </c>
      <c r="G6" s="16"/>
    </row>
    <row r="7" spans="1:8">
      <c r="A7" t="s">
        <v>44</v>
      </c>
      <c r="B7">
        <v>1.01</v>
      </c>
      <c r="C7">
        <v>1.06</v>
      </c>
      <c r="D7">
        <v>0.95</v>
      </c>
      <c r="E7" t="s">
        <v>45</v>
      </c>
      <c r="G7" s="16"/>
    </row>
    <row r="8" spans="1:8">
      <c r="A8" t="s">
        <v>59</v>
      </c>
      <c r="B8">
        <v>0</v>
      </c>
      <c r="C8">
        <v>0</v>
      </c>
      <c r="D8">
        <v>0</v>
      </c>
      <c r="E8" t="s">
        <v>60</v>
      </c>
      <c r="G8" s="16"/>
    </row>
    <row r="9" spans="1:8">
      <c r="A9" t="s">
        <v>61</v>
      </c>
      <c r="B9">
        <v>1.01</v>
      </c>
      <c r="C9">
        <v>1.06</v>
      </c>
      <c r="D9">
        <v>0.95</v>
      </c>
      <c r="E9" t="s">
        <v>43</v>
      </c>
      <c r="G9" s="16"/>
    </row>
    <row r="10" spans="1:8">
      <c r="A10" t="s">
        <v>53</v>
      </c>
      <c r="B10">
        <v>0</v>
      </c>
      <c r="C10">
        <v>0</v>
      </c>
      <c r="D10">
        <v>0</v>
      </c>
      <c r="E10" t="s">
        <v>54</v>
      </c>
      <c r="G10" s="16"/>
    </row>
    <row r="11" spans="1:8">
      <c r="A11" t="s">
        <v>351</v>
      </c>
      <c r="B11">
        <v>1.02</v>
      </c>
      <c r="C11">
        <v>1.03</v>
      </c>
      <c r="D11">
        <v>0.98</v>
      </c>
      <c r="E11" t="s">
        <v>352</v>
      </c>
      <c r="G11" s="16"/>
    </row>
    <row r="12" spans="1:8">
      <c r="A12" t="s">
        <v>239</v>
      </c>
      <c r="B12">
        <v>1.02</v>
      </c>
      <c r="C12">
        <v>1.03</v>
      </c>
      <c r="D12">
        <v>0.99</v>
      </c>
      <c r="E12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B10" sqref="B10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t="s">
        <v>0</v>
      </c>
      <c r="B1" t="s">
        <v>158</v>
      </c>
      <c r="C1" t="s">
        <v>242</v>
      </c>
      <c r="D1" t="s">
        <v>258</v>
      </c>
      <c r="G1" t="s">
        <v>250</v>
      </c>
    </row>
    <row r="2" spans="1:8">
      <c r="A2">
        <v>1</v>
      </c>
      <c r="B2" t="s">
        <v>174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2</v>
      </c>
      <c r="B3" t="s">
        <v>114</v>
      </c>
      <c r="C3" t="b">
        <v>1</v>
      </c>
      <c r="D3">
        <v>500</v>
      </c>
    </row>
    <row r="4" spans="1:8">
      <c r="A4" s="66">
        <v>3</v>
      </c>
      <c r="B4" s="66" t="s">
        <v>346</v>
      </c>
      <c r="C4" t="b">
        <v>1</v>
      </c>
      <c r="D4">
        <v>500</v>
      </c>
    </row>
    <row r="5" spans="1:8">
      <c r="A5" s="66">
        <v>4</v>
      </c>
      <c r="B5" s="66" t="s">
        <v>112</v>
      </c>
      <c r="C5" t="b">
        <v>1</v>
      </c>
      <c r="D5">
        <v>350</v>
      </c>
    </row>
    <row r="6" spans="1:8">
      <c r="A6" s="66">
        <v>5</v>
      </c>
      <c r="B6" s="66" t="s">
        <v>115</v>
      </c>
      <c r="C6" t="b">
        <v>1</v>
      </c>
      <c r="D6">
        <v>250</v>
      </c>
    </row>
    <row r="7" spans="1:8">
      <c r="A7" s="66">
        <v>6</v>
      </c>
      <c r="B7" s="66" t="s">
        <v>95</v>
      </c>
      <c r="C7" t="b">
        <v>1</v>
      </c>
      <c r="D7">
        <v>300</v>
      </c>
    </row>
    <row r="8" spans="1:8">
      <c r="A8" s="66">
        <v>7</v>
      </c>
      <c r="B8" s="66" t="s">
        <v>111</v>
      </c>
      <c r="C8" t="b">
        <v>1</v>
      </c>
      <c r="D8">
        <v>300</v>
      </c>
    </row>
    <row r="9" spans="1:8">
      <c r="A9" s="66">
        <v>8</v>
      </c>
      <c r="B9" s="66" t="s">
        <v>48</v>
      </c>
      <c r="C9" t="b">
        <v>1</v>
      </c>
      <c r="D9">
        <v>1000</v>
      </c>
    </row>
    <row r="10" spans="1:8">
      <c r="A10">
        <v>9</v>
      </c>
      <c r="B10" t="s">
        <v>108</v>
      </c>
      <c r="C10" t="b">
        <v>1</v>
      </c>
      <c r="D10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347</v>
      </c>
      <c r="C14" t="b">
        <v>1</v>
      </c>
      <c r="D14">
        <v>300</v>
      </c>
      <c r="H14" t="s">
        <v>362</v>
      </c>
    </row>
    <row r="15" spans="1:8">
      <c r="A15">
        <v>5</v>
      </c>
      <c r="B15" t="s">
        <v>348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2023-08-17T11:28:57Z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