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C121BB1-18F4-492F-922C-9A0A739D8CCA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31" i="1"/>
  <c r="C17" i="1"/>
  <c r="E13" i="1"/>
  <c r="E3" i="1"/>
  <c r="B54" i="1"/>
  <c r="C34" i="1"/>
  <c r="B52" i="1"/>
  <c r="B13" i="1"/>
  <c r="C13" i="1" s="1"/>
  <c r="B51" i="1"/>
  <c r="C21" i="1"/>
  <c r="C15" i="1"/>
  <c r="C16" i="1"/>
  <c r="B56" i="1"/>
  <c r="C24" i="1"/>
  <c r="C37" i="1"/>
  <c r="C39" i="1"/>
  <c r="C38" i="1"/>
  <c r="B55" i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7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5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5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<sst xmlns="http://schemas.openxmlformats.org/spreadsheetml/2006/main" count="142" uniqueCount="126">
  <si>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</si>
  <si>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</si>
  <si>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</si>
  <si>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</si>
  <si>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</si>
  <si>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</si>
  <si>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</si>
  <si>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</si>
  <si>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</si>
  <si>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</si>
  <si>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</si>
  <si>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</si>
  <si>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</si>
  <si>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</si>
  <si>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</si>
  <si>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</si>
  <si>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</si>
  <si>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</si>
  <si>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</si>
  <si>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</si>
  <si>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</si>
  <si>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</si>
  <si>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</si>
  <si>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</si>
  <si>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</si>
  <si>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</si>
  <si>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</si>
  <si>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</si>
  <si>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</si>
  <si>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</si>
  <si>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</si>
  <si>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</si>
  <si>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</si>
  <si>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</si>
  <si>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</si>
  <si>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</si>
  <si>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</si>
  <si>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</si>
  <si>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</si>
  <si>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</si>
  <si>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</si>
  <si>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</si>
  <si>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</si>
  <si>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</si>
  <si>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</si>
  <si>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</si>
  <si>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</si>
  <si>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</si>
  <si>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</si>
  <si>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</si>
  <si>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</si>
  <si>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</si>
  <si>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</si>
  <si>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</si>
  <si>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</si>
  <si>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</si>
  <si>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</si>
  <si>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</si>
  <si>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</si>
  <si>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</si>
  <si>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</si>
  <si>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</si>
  <si>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</si>
  <si>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</si>
  <si>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</si>
  <si>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</si>
  <si>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</si>
  <si>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</si>
  <si>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</si>
  <si>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</si>
  <si>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</si>
  <si>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</si>
  <si>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</si>
  <si>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</si>
  <si>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</si>
  <si>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</si>
  <si>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</si>
  <si>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</si>
  <si>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</si>
  <si>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</si>
  <si>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</si>
  <si>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</si>
  <si>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</si>
  <si>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</si>
  <si>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</si>
  <si>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</si>
  <si>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</si>
  <si>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</si>
  <si>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</si>
  <si>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</si>
  <si>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</si>
  <si>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</si>
  <si>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</si>
  <si>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</si>
  <si>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</si>
  <si>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</si>
  <si>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</si>
  <si>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</si>
  <si>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</si>
  <si>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</si>
  <si>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</si>
  <si>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</si>
  <si>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</si>
  <si>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</si>
  <si>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</si>
  <si>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</si>
  <si>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</si>
  <si>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</si>
  <si>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</si>
  <si>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</si>
  <si>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</si>
  <si>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</si>
  <si>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</si>
  <si>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</si>
  <si>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</si>
  <si>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</si>
  <si>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</si>
  <si>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</si>
  <si>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</si>
  <si>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</si>
  <si>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</si>
  <si>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</si>
  <si>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</si>
  <si>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</si>
  <si>
    <t>accept_VRES_BESS</t>
  </si>
  <si>
    <t>calculates the DF of batteries and VRES, is important for capacity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</si>
</sst>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4-09-09T10:41:38.06" personId="{25945705-F1AC-479C-96F0-42955EACCAA3}" id="{68A5B751-4211-45D7-B034-701CD2A15A9B}">
    <text xml:space="preserve">The demand is increased from the files
</text>
  </threadedComment>
  <threadedComment ref="B45" dT="2022-10-12T15:10:06.51" personId="{25945705-F1AC-479C-96F0-42955EACCAA3}" id="{FC7160CF-9625-4262-8134-AF72A56F26EA}">
    <text>dont modify values in gray</text>
  </threadedComment>
  <threadedComment ref="E45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28" sqref="D28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4</v>
      </c>
    </row>
    <row r="11" spans="1:4" x14ac:dyDescent="0.25">
      <c r="A11" t="s">
        <v>10</v>
      </c>
      <c r="B11">
        <v>3</v>
      </c>
    </row>
    <row r="12" spans="1:4" x14ac:dyDescent="0.25">
      <c r="A12" t="s">
        <v>14</v>
      </c>
      <c r="B12">
        <v>2</v>
      </c>
    </row>
    <row r="13" spans="1:4" x14ac:dyDescent="0.25">
      <c r="A13" t="s">
        <v>13</v>
      </c>
      <c r="B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6"/>
  <sheetViews>
    <sheetView tabSelected="1" zoomScaleNormal="100" workbookViewId="0">
      <selection activeCell="C6" sqref="C6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88</v>
      </c>
      <c r="E4" s="4" t="s">
        <v>96</v>
      </c>
    </row>
    <row r="5" spans="1:5" x14ac:dyDescent="0.25">
      <c r="A5" t="s">
        <v>124</v>
      </c>
      <c r="B5" s="4" t="b">
        <v>0</v>
      </c>
      <c r="E5" s="4"/>
    </row>
    <row r="6" spans="1:5" x14ac:dyDescent="0.25">
      <c r="A6" t="s">
        <v>87</v>
      </c>
      <c r="B6" s="4" t="b">
        <v>0</v>
      </c>
      <c r="C6" t="s">
        <v>98</v>
      </c>
      <c r="E6" s="4" t="b">
        <v>0</v>
      </c>
    </row>
    <row r="7" spans="1:5" x14ac:dyDescent="0.25">
      <c r="A7" t="s">
        <v>112</v>
      </c>
      <c r="B7" s="8" t="s">
        <v>69</v>
      </c>
      <c r="C7" s="8" t="s">
        <v>114</v>
      </c>
      <c r="E7" s="8" t="s">
        <v>69</v>
      </c>
    </row>
    <row r="8" spans="1:5" x14ac:dyDescent="0.25">
      <c r="A8" t="s">
        <v>113</v>
      </c>
      <c r="B8" s="4" t="b">
        <v>1</v>
      </c>
      <c r="C8" s="8" t="s">
        <v>125</v>
      </c>
      <c r="E8" s="4" t="b">
        <v>0</v>
      </c>
    </row>
    <row r="9" spans="1:5" x14ac:dyDescent="0.25">
      <c r="A9" t="s">
        <v>51</v>
      </c>
      <c r="B9" s="12" t="b">
        <v>1</v>
      </c>
      <c r="C9" t="s">
        <v>49</v>
      </c>
      <c r="E9" s="12" t="b">
        <v>1</v>
      </c>
    </row>
    <row r="10" spans="1:5" x14ac:dyDescent="0.25">
      <c r="A10" t="s">
        <v>2</v>
      </c>
      <c r="B10" s="12">
        <v>4</v>
      </c>
      <c r="C10" t="s">
        <v>18</v>
      </c>
      <c r="E10" s="12">
        <v>4</v>
      </c>
    </row>
    <row r="11" spans="1:5" x14ac:dyDescent="0.25">
      <c r="A11" t="s">
        <v>50</v>
      </c>
      <c r="B11" s="12">
        <v>0</v>
      </c>
      <c r="C11" t="s">
        <v>95</v>
      </c>
      <c r="E11" s="12">
        <v>0</v>
      </c>
    </row>
    <row r="12" spans="1:5" x14ac:dyDescent="0.25">
      <c r="A12" t="s">
        <v>111</v>
      </c>
      <c r="B12" s="12">
        <v>0.3</v>
      </c>
      <c r="E12" s="12">
        <v>0.2</v>
      </c>
    </row>
    <row r="13" spans="1:5" x14ac:dyDescent="0.25">
      <c r="A13" t="s">
        <v>48</v>
      </c>
      <c r="B13" s="10">
        <f>B2</f>
        <v>2020</v>
      </c>
      <c r="C13" t="str">
        <f>IF(B2=B13,"same year as start year -&gt;do nothing","The difference of the year of the power plants is added to the age of power plants in the first decommission step")</f>
        <v>same year as start year -&gt;do nothing</v>
      </c>
      <c r="E13" s="4">
        <f>E2</f>
        <v>2050</v>
      </c>
    </row>
    <row r="14" spans="1:5" x14ac:dyDescent="0.25">
      <c r="A14" t="s">
        <v>76</v>
      </c>
      <c r="B14" s="4">
        <v>2004</v>
      </c>
      <c r="C14" t="str">
        <f xml:space="preserve"> IF(AND(B15=FALSE,B16=FALSE),"NOTSET","if NOTSET then future year considers look ahead. Otherwise it considers this future year")</f>
        <v>NOTSET</v>
      </c>
      <c r="E14" s="4">
        <v>2004</v>
      </c>
    </row>
    <row r="15" spans="1:5" x14ac:dyDescent="0.25">
      <c r="A15" t="s">
        <v>77</v>
      </c>
      <c r="B15" s="4" t="b">
        <v>0</v>
      </c>
      <c r="C15" t="str">
        <f>IF(B15=FALSE,"DE don’t have more than one load, demand changes every year","demand same as representative year")</f>
        <v>DE don’t have more than one load, demand changes every year</v>
      </c>
      <c r="E15" s="4" t="b">
        <v>0</v>
      </c>
    </row>
    <row r="16" spans="1:5" x14ac:dyDescent="0.25">
      <c r="A16" t="s">
        <v>78</v>
      </c>
      <c r="B16" s="4" t="b">
        <v>0</v>
      </c>
      <c r="C16" t="str">
        <f>IF(B16=FALSE,"profiles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6" s="4" t="b">
        <v>0</v>
      </c>
    </row>
    <row r="17" spans="1:5" x14ac:dyDescent="0.25">
      <c r="A17" t="s">
        <v>79</v>
      </c>
      <c r="B17" s="4" t="b">
        <v>0</v>
      </c>
      <c r="C17" t="str">
        <f>IF(AND(B17=TRUE,OR(B15&lt;&gt;TRUE,B16&lt;&gt;TRUE)),"demand and profiles must be fix!!!!!!!!!!","- &gt; NOT ACTIVE")</f>
        <v>- &gt; NOT ACTIVE</v>
      </c>
      <c r="E17" s="4" t="b">
        <v>0</v>
      </c>
    </row>
    <row r="18" spans="1:5" x14ac:dyDescent="0.25">
      <c r="A18" s="1" t="s">
        <v>17</v>
      </c>
      <c r="B18" s="12">
        <v>4</v>
      </c>
      <c r="C18" t="s">
        <v>22</v>
      </c>
      <c r="E18" s="12">
        <v>4</v>
      </c>
    </row>
    <row r="19" spans="1:5" x14ac:dyDescent="0.25">
      <c r="A19" t="s">
        <v>16</v>
      </c>
      <c r="B19" s="12">
        <v>4</v>
      </c>
      <c r="C19" t="s">
        <v>65</v>
      </c>
      <c r="E19" s="12">
        <v>4</v>
      </c>
    </row>
    <row r="20" spans="1:5" x14ac:dyDescent="0.25">
      <c r="A20" t="s">
        <v>21</v>
      </c>
      <c r="B20" s="12" t="s">
        <v>81</v>
      </c>
      <c r="C20" t="s">
        <v>116</v>
      </c>
      <c r="D20" s="3"/>
      <c r="E20" s="12" t="s">
        <v>81</v>
      </c>
    </row>
    <row r="21" spans="1:5" ht="20.65" customHeight="1" x14ac:dyDescent="0.25">
      <c r="A21" t="s">
        <v>26</v>
      </c>
      <c r="B21" s="12" t="b">
        <v>1</v>
      </c>
      <c r="C21" t="str">
        <f>IF(B21=TRUE,"the npv is calculated with the annuity","the npv is calculated with the restpayment _ &gt;don’t use this")</f>
        <v>the npv is calculated with the annuity</v>
      </c>
      <c r="E21" s="12" t="b">
        <v>1</v>
      </c>
    </row>
    <row r="22" spans="1:5" x14ac:dyDescent="0.25">
      <c r="A22" t="s">
        <v>35</v>
      </c>
      <c r="B22" s="12" t="b">
        <v>1</v>
      </c>
      <c r="C22" t="s">
        <v>38</v>
      </c>
      <c r="E22" s="12" t="b">
        <v>1</v>
      </c>
    </row>
    <row r="23" spans="1:5" x14ac:dyDescent="0.25">
      <c r="A23" t="s">
        <v>27</v>
      </c>
      <c r="B23" s="10" t="b">
        <v>0</v>
      </c>
      <c r="C23" t="s">
        <v>29</v>
      </c>
      <c r="E23" s="12" t="b">
        <v>1</v>
      </c>
    </row>
    <row r="24" spans="1:5" ht="16.5" customHeight="1" x14ac:dyDescent="0.25">
      <c r="A24" t="s">
        <v>57</v>
      </c>
      <c r="B24" s="12" t="b">
        <v>0</v>
      </c>
      <c r="C24" t="str">
        <f>IF(B24=TRUE," capacity of the candidate power plants is considered for the FUTURE testing","dummy capacity for the FUTURE testing")</f>
        <v>dummy capacity for the FUTURE testing</v>
      </c>
      <c r="E24" s="12" t="b">
        <v>0</v>
      </c>
    </row>
    <row r="25" spans="1:5" ht="16.5" customHeight="1" x14ac:dyDescent="0.25">
      <c r="A25" t="s">
        <v>58</v>
      </c>
      <c r="B25" s="10">
        <v>1000</v>
      </c>
      <c r="C25" t="s">
        <v>55</v>
      </c>
      <c r="E25" s="12">
        <v>1000</v>
      </c>
    </row>
    <row r="26" spans="1:5" x14ac:dyDescent="0.25">
      <c r="A26" t="s">
        <v>54</v>
      </c>
      <c r="B26" s="12">
        <v>1</v>
      </c>
      <c r="C26" t="s">
        <v>56</v>
      </c>
      <c r="E26" s="12">
        <v>1</v>
      </c>
    </row>
    <row r="27" spans="1:5" ht="15.4" customHeight="1" x14ac:dyDescent="0.25">
      <c r="A27" t="s">
        <v>63</v>
      </c>
      <c r="B27" s="12">
        <v>1</v>
      </c>
      <c r="C27" s="1" t="s">
        <v>120</v>
      </c>
      <c r="E27" s="12">
        <v>1</v>
      </c>
    </row>
    <row r="28" spans="1:5" x14ac:dyDescent="0.25">
      <c r="A28" t="s">
        <v>34</v>
      </c>
      <c r="B28" s="6">
        <v>100</v>
      </c>
      <c r="C28" t="s">
        <v>60</v>
      </c>
      <c r="E28" s="6">
        <v>100</v>
      </c>
    </row>
    <row r="29" spans="1:5" x14ac:dyDescent="0.25">
      <c r="A29" t="s">
        <v>32</v>
      </c>
      <c r="B29" s="6" t="b">
        <v>0</v>
      </c>
      <c r="C29" t="s">
        <v>41</v>
      </c>
      <c r="E29" s="6" t="b">
        <v>0</v>
      </c>
    </row>
    <row r="30" spans="1:5" ht="13.9" customHeight="1" x14ac:dyDescent="0.25">
      <c r="A30" t="s">
        <v>36</v>
      </c>
      <c r="B30" s="10" t="b">
        <v>0</v>
      </c>
      <c r="C30" t="s">
        <v>61</v>
      </c>
      <c r="E30" s="6" t="b">
        <v>1</v>
      </c>
    </row>
    <row r="31" spans="1:5" ht="13.9" customHeight="1" x14ac:dyDescent="0.25">
      <c r="A31" t="s">
        <v>37</v>
      </c>
      <c r="B31" s="6">
        <v>2050</v>
      </c>
      <c r="C31" t="str">
        <f>IF(B30=FALSE,"- &gt; NOT ACTIVE, prices are not being fixed, to do so change previous like to TRUE","fixed prices for investment")</f>
        <v>- &gt; NOT ACTIVE, prices are not being fixed, to do so change previous like to TRUE</v>
      </c>
      <c r="E31" s="6">
        <v>2050</v>
      </c>
    </row>
    <row r="32" spans="1:5" ht="13.9" customHeight="1" x14ac:dyDescent="0.25">
      <c r="A32" s="2" t="s">
        <v>119</v>
      </c>
      <c r="B32" s="10" t="s">
        <v>122</v>
      </c>
      <c r="C32" t="s">
        <v>123</v>
      </c>
      <c r="E32" s="6"/>
    </row>
    <row r="33" spans="1:5" x14ac:dyDescent="0.25">
      <c r="A33" t="s">
        <v>75</v>
      </c>
      <c r="B33" s="10" t="s">
        <v>118</v>
      </c>
      <c r="C33" t="s">
        <v>82</v>
      </c>
      <c r="E33" s="10" t="s">
        <v>110</v>
      </c>
    </row>
    <row r="34" spans="1:5" x14ac:dyDescent="0.25">
      <c r="A34" t="s">
        <v>52</v>
      </c>
      <c r="B34" s="10" t="s">
        <v>99</v>
      </c>
      <c r="C34" t="str">
        <f>IF(B16=TRUE,"- &gt; NOT ACTIVE. Only active when profiles are not fixed and demand is fixed","defines sequence of weather years")</f>
        <v>defines sequence of weather years</v>
      </c>
      <c r="E34" s="10" t="s">
        <v>99</v>
      </c>
    </row>
    <row r="35" spans="1:5" x14ac:dyDescent="0.25">
      <c r="A35" t="s">
        <v>83</v>
      </c>
      <c r="B35" s="12" t="s">
        <v>84</v>
      </c>
      <c r="E35" s="6" t="s">
        <v>84</v>
      </c>
    </row>
    <row r="36" spans="1:5" x14ac:dyDescent="0.25">
      <c r="A36" t="s">
        <v>59</v>
      </c>
      <c r="B36" s="4" t="b">
        <v>1</v>
      </c>
      <c r="C36" t="s">
        <v>62</v>
      </c>
      <c r="E36" s="4" t="b">
        <v>1</v>
      </c>
    </row>
    <row r="37" spans="1:5" x14ac:dyDescent="0.25">
      <c r="A37" t="s">
        <v>42</v>
      </c>
      <c r="B37" s="10" t="b">
        <v>1</v>
      </c>
      <c r="C37" t="str">
        <f>IF(B37=FALSE,"- &gt; NOT ACTIVE"," Decommission as specified in power plants list")</f>
        <v xml:space="preserve"> Decommission as specified in power plants list</v>
      </c>
      <c r="E37" s="7" t="b">
        <v>0</v>
      </c>
    </row>
    <row r="38" spans="1:5" x14ac:dyDescent="0.25">
      <c r="A38" t="s">
        <v>28</v>
      </c>
      <c r="B38" s="10" t="b">
        <v>0</v>
      </c>
      <c r="C38" t="str">
        <f>IF(B38=FALSE,"- &gt; NOT ACTIVE"," VRES plants are invested according to trends/targets")</f>
        <v>- &gt; NOT ACTIVE</v>
      </c>
      <c r="E38" s="7" t="b">
        <v>0</v>
      </c>
    </row>
    <row r="39" spans="1:5" x14ac:dyDescent="0.25">
      <c r="A39" t="s">
        <v>39</v>
      </c>
      <c r="B39" s="7" t="b">
        <v>1</v>
      </c>
      <c r="C39" t="str">
        <f>IF(OR(B39=FALSE, B38=FALSE),"- &gt; NOT ACTIVE"," target investments are invested as one power plant instead of many power plants")</f>
        <v>- &gt; NOT ACTIVE</v>
      </c>
      <c r="E39" s="7" t="b">
        <v>1</v>
      </c>
    </row>
    <row r="40" spans="1:5" x14ac:dyDescent="0.25">
      <c r="A40" t="s">
        <v>15</v>
      </c>
      <c r="B40" s="7">
        <v>1000000000</v>
      </c>
      <c r="C40" t="s">
        <v>43</v>
      </c>
      <c r="E40" s="7">
        <v>1000000000</v>
      </c>
    </row>
    <row r="41" spans="1:5" ht="13.5" customHeight="1" x14ac:dyDescent="0.25">
      <c r="A41" t="s">
        <v>64</v>
      </c>
      <c r="B41" s="5" t="s">
        <v>69</v>
      </c>
      <c r="C41" t="s">
        <v>73</v>
      </c>
      <c r="E41" s="5" t="s">
        <v>69</v>
      </c>
    </row>
    <row r="42" spans="1:5" x14ac:dyDescent="0.25">
      <c r="A42" t="s">
        <v>67</v>
      </c>
      <c r="B42" s="5" t="s">
        <v>69</v>
      </c>
      <c r="C42" t="s">
        <v>74</v>
      </c>
      <c r="E42" s="5" t="s">
        <v>69</v>
      </c>
    </row>
    <row r="43" spans="1:5" x14ac:dyDescent="0.25">
      <c r="A43" t="s">
        <v>66</v>
      </c>
      <c r="B43" s="5">
        <v>2</v>
      </c>
      <c r="C43" t="s">
        <v>71</v>
      </c>
      <c r="E43" s="5">
        <v>2</v>
      </c>
    </row>
    <row r="44" spans="1:5" x14ac:dyDescent="0.25">
      <c r="A44" t="s">
        <v>70</v>
      </c>
      <c r="B44" s="5" t="b">
        <v>1</v>
      </c>
      <c r="C44" t="s">
        <v>72</v>
      </c>
      <c r="E44" s="5" t="b">
        <v>1</v>
      </c>
    </row>
    <row r="45" spans="1:5" x14ac:dyDescent="0.25">
      <c r="A45" t="s">
        <v>3</v>
      </c>
      <c r="B45" s="9">
        <v>0</v>
      </c>
      <c r="C45" t="s">
        <v>93</v>
      </c>
      <c r="E45" s="9">
        <v>0</v>
      </c>
    </row>
    <row r="46" spans="1:5" x14ac:dyDescent="0.25">
      <c r="A46" t="s">
        <v>12</v>
      </c>
      <c r="B46" s="9">
        <v>-1</v>
      </c>
      <c r="C46" t="s">
        <v>19</v>
      </c>
      <c r="E46" s="9">
        <v>-1</v>
      </c>
    </row>
    <row r="47" spans="1:5" x14ac:dyDescent="0.25">
      <c r="A47" t="s">
        <v>85</v>
      </c>
      <c r="B47" s="9" t="b">
        <v>0</v>
      </c>
      <c r="C47" t="s">
        <v>86</v>
      </c>
      <c r="E47" s="9" t="b">
        <v>0</v>
      </c>
    </row>
    <row r="51" spans="1:3" x14ac:dyDescent="0.25">
      <c r="B51" s="8" t="str">
        <f>IF(OR(AND(B16=TRUE,B15=FALSE),AND(B16=FALSE,B15=TRUE)),"demand must be correlated with weather year","ok")</f>
        <v>ok</v>
      </c>
    </row>
    <row r="52" spans="1:3" x14ac:dyDescent="0.25">
      <c r="A52" t="s">
        <v>40</v>
      </c>
      <c r="B52" s="8" t="str">
        <f>IF(AND(B30=TRUE,B28&gt;0),"PRICES are fixed, no fuel trends are considered","ok")</f>
        <v>ok</v>
      </c>
    </row>
    <row r="53" spans="1:3" x14ac:dyDescent="0.25">
      <c r="B53" s="8" t="str">
        <f>IF(AND(B24=TRUE,B23=FALSE),"DANGER!!!!!","ok")</f>
        <v>ok</v>
      </c>
      <c r="C53" t="s">
        <v>31</v>
      </c>
    </row>
    <row r="54" spans="1:3" x14ac:dyDescent="0.25">
      <c r="B54" s="8" t="str">
        <f>IF(AND(B24=FALSE,B23=TRUE),"DANGER","ok")</f>
        <v>ok</v>
      </c>
      <c r="C54" t="s">
        <v>30</v>
      </c>
    </row>
    <row r="55" spans="1:3" x14ac:dyDescent="0.25">
      <c r="B55" s="8" t="str">
        <f>IF(AND(B31=TRUE,B30=TRUE),"DANGER","ok")</f>
        <v>ok</v>
      </c>
      <c r="C55" t="s">
        <v>30</v>
      </c>
    </row>
    <row r="56" spans="1:3" x14ac:dyDescent="0.25">
      <c r="B56" s="8" t="str">
        <f>IF(AND(B42&lt;&gt;"NOTSET",B41&lt;&gt;"NOTSET"),"Either NPV or IRR","ok")</f>
        <v>ok</v>
      </c>
      <c r="C56" t="s">
        <v>68</v>
      </c>
    </row>
  </sheetData>
  <conditionalFormatting sqref="B36">
    <cfRule type="cellIs" dxfId="2" priority="2" operator="notEqual">
      <formula>TRUE</formula>
    </cfRule>
  </conditionalFormatting>
  <conditionalFormatting sqref="B51:B56">
    <cfRule type="cellIs" dxfId="1" priority="4" operator="notEqual">
      <formula>"ok"</formula>
    </cfRule>
  </conditionalFormatting>
  <conditionalFormatting sqref="E36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B9 E9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B5:B6 B8 E6 E8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E34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E33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E4:E5 B4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B34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B32:B33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2024-10-18T11:03:37Z</dcterms:modified>
</cp:coreProperties>
</file>