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4E9CC20-2CB4-4AF6-8448-CF2AF662E048}" xr6:coauthVersionLast="47" xr6:coauthVersionMax="47" xr10:uidLastSave="{00000000-0000-0000-0000-000000000000}"/>
  <bookViews>
    <workbookView xWindow="30" yWindow="-16320" windowWidth="29040" windowHeight="15840" tabRatio="998" firstSheet="7" activeTab="1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J31" i="63" l="1"/>
  <c r="J32" i="63"/>
  <c r="M32" i="63" s="1"/>
  <c r="J30" i="63"/>
  <c r="D36" i="63"/>
  <c r="D4" i="63"/>
  <c r="D5" i="63"/>
  <c r="D6" i="63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" i="63"/>
  <c r="J23" i="63"/>
  <c r="J24" i="63"/>
  <c r="J25" i="63"/>
  <c r="J26" i="63"/>
  <c r="J22" i="63"/>
  <c r="K23" i="63"/>
  <c r="K24" i="63"/>
  <c r="K25" i="63"/>
  <c r="K26" i="63"/>
  <c r="K22" i="63"/>
  <c r="J8" i="63"/>
  <c r="J6" i="63" l="1"/>
  <c r="J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K9" i="63"/>
  <c r="K10" i="63" s="1"/>
  <c r="K11" i="63" s="1"/>
  <c r="K12" i="63" s="1"/>
  <c r="K13" i="63" s="1"/>
  <c r="K14" i="63" s="1"/>
  <c r="K15" i="63" s="1"/>
  <c r="K16" i="63" s="1"/>
  <c r="K17" i="63" s="1"/>
  <c r="K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8" i="63"/>
  <c r="J16" i="63"/>
  <c r="J9" i="63"/>
  <c r="J10" i="63"/>
  <c r="J11" i="63"/>
  <c r="J12" i="63"/>
  <c r="J13" i="63"/>
  <c r="J14" i="63"/>
  <c r="J15" i="63"/>
  <c r="J17" i="63"/>
  <c r="J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<sst xmlns="http://schemas.openxmlformats.org/spreadsheetml/2006/main" count="953" uniqueCount="425">
  <si>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</si>
  <si>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</si>
  <si>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</si>
  <si>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</si>
  <si>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</si>
  <si>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</si>
  <si>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</si>
  <si>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</si>
  <si>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</si>
  <si>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</si>
  <si>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</si>
  <si>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</si>
  <si>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</si>
  <si>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</si>
  <si>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</si>
  <si>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</si>
  <si>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</si>
  <si>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</si>
  <si>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</si>
  <si>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</si>
  <si>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</si>
  <si>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</si>
  <si>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</si>
  <si>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</si>
  <si>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</si>
  <si>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</si>
  <si>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</si>
  <si>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</si>
  <si>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</si>
  <si>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</si>
  <si>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</si>
  <si>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</si>
  <si>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</si>
  <si>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</si>
  <si>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</si>
  <si>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</si>
  <si>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</si>
  <si>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</si>
  <si>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</si>
  <si>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</si>
  <si>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</si>
  <si>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</si>
  <si>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</si>
  <si>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</si>
  <si>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</si>
  <si>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</si>
  <si>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</si>
  <si>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</si>
  <si>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</si>
  <si>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</si>
  <si>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</si>
  <si>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</si>
  <si>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</si>
  <si>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</si>
  <si>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</si>
  <si>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</si>
  <si>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</si>
  <si>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</si>
  <si>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</si>
  <si>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</si>
  <si>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</si>
  <si>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</si>
  <si>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</si>
  <si>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</si>
  <si>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</si>
  <si>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</si>
  <si>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</si>
  <si>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</si>
  <si>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</si>
  <si>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</si>
  <si>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</si>
  <si>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</si>
  <si>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</si>
  <si>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</si>
  <si>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</si>
  <si>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</si>
  <si>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</si>
  <si>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</si>
  <si>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</si>
  <si>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</si>
  <si>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</si>
  <si>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</si>
  <si>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</si>
  <si>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</si>
  <si>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</si>
  <si>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</si>
  <si>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</si>
  <si>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</si>
  <si>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</si>
  <si>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</si>
  <si>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</si>
  <si>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</si>
  <si>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</si>
  <si>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</si>
  <si>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</si>
  <si>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</si>
  <si>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</si>
  <si>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</si>
  <si>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</si>
  <si>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</si>
  <si>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</si>
  <si>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</si>
  <si>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</si>
  <si>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</si>
  <si>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</si>
  <si>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</si>
  <si>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</si>
  <si>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</si>
  <si>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</si>
  <si>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</si>
  <si>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</si>
  <si>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</si>
  <si>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</si>
  <si>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</si>
  <si>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</si>
  <si>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</si>
  <si>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</si>
  <si>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</si>
  <si>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</si>
  <si>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</si>
  <si>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</si>
  <si>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</si>
  <si>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</si>
  <si>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</si>
  <si>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</si>
  <si>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</si>
  <si>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</si>
  <si>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</si>
  <si>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</si>
  <si>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</si>
  <si>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</si>
  <si>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</si>
  <si>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</si>
  <si>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</si>
  <si>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</si>
  <si>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</si>
  <si>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</si>
  <si>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</si>
  <si>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</si>
  <si>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</si>
  <si>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</si>
  <si>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</si>
  <si>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</si>
  <si>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</si>
  <si>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</si>
  <si>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</si>
  <si>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</si>
  <si>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</si>
  <si>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</si>
  <si>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</si>
  <si>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</si>
  <si>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</si>
  <si>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</si>
  <si>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</si>
  <si>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</si>
  <si>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</si>
  <si>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</si>
  <si>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</si>
  <si>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</si>
  <si>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</si>
  <si>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</si>
  <si>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</si>
  <si>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</si>
  <si>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</si>
  <si>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</si>
  <si>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</si>
  <si>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</si>
  <si>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</si>
  <si>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</si>
  <si>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</si>
  <si>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</si>
  <si>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</si>
  <si>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</si>
  <si>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</si>
  <si>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</si>
  <si>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</si>
  <si>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</si>
  <si>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</si>
  <si>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</si>
  <si>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</si>
  <si>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</si>
  <si>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</si>
  <si>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</si>
  <si>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</si>
  <si>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</si>
  <si>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</si>
  <si>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</si>
  <si>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</si>
  <si>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</si>
  <si>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</si>
  <si>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</si>
  <si>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</si>
  <si>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</si>
  <si>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</si>
  <si>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</si>
  <si>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</si>
  <si>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</si>
  <si>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</si>
  <si>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</si>
  <si>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</si>
  <si>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</si>
  <si>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</si>
  <si>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</si>
  <si>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</si>
  <si>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</si>
  <si>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</si>
  <si>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</si>
  <si>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</si>
  <si>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</si>
  <si>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</si>
  <si>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</si>
  <si>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</si>
  <si>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</si>
  <si>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</si>
  <si>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</si>
  <si>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</si>
  <si>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</si>
  <si>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</si>
  <si>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</si>
  <si>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</si>
  <si>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</si>
  <si>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</si>
  <si>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</si>
  <si>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</si>
  <si>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</si>
  <si>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</si>
  <si>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</si>
  <si>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</si>
  <si>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</si>
  <si>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</si>
  <si>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</si>
  <si>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</si>
  <si>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</si>
  <si>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</si>
  <si>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</si>
  <si>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</si>
  <si>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</si>
  <si>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</si>
  <si>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</si>
  <si>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</si>
  <si>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</si>
  <si>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</si>
  <si>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</si>
  <si>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</si>
  <si>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</si>
  <si>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</si>
  <si>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</si>
  <si>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</si>
  <si>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</si>
  <si>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</si>
  <si>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</si>
  <si>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</si>
  <si>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</si>
  <si>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</si>
  <si>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</si>
  <si>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</si>
  <si>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</si>
  <si>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</si>
  <si>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</si>
  <si>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</si>
  <si>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</si>
  <si>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</si>
  <si>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</si>
  <si>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</si>
  <si>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</si>
  <si>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</si>
  <si>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</si>
  <si>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</si>
  <si>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</si>
  <si>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</si>
  <si>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</si>
  <si>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</si>
  <si>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</si>
  <si>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</si>
  <si>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</si>
  <si>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</si>
  <si>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</si>
  <si>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</si>
  <si>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</si>
  <si>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</si>
  <si>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</si>
  <si>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</si>
  <si>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</si>
  <si>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</si>
  <si>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</si>
  <si>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</si>
  <si>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</si>
  <si>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</si>
  <si>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</si>
  <si>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</si>
  <si>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</si>
  <si>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</si>
  <si>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</si>
  <si>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</si>
  <si>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</si>
  <si>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</si>
  <si>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</si>
  <si>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</si>
  <si>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</si>
  <si>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</si>
  <si>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</si>
  <si>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</si>
  <si>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</si>
  <si>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</si>
  <si>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</si>
  <si>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</si>
  <si>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</si>
  <si>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</si>
  <si>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</si>
  <si>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</si>
  <si>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</si>
  <si>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</si>
  <si>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</si>
  <si>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</si>
  <si>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</si>
  <si>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</si>
  <si>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</si>
  <si>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</si>
  <si>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</si>
  <si>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</si>
  <si>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</si>
  <si>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</si>
  <si>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</si>
  <si>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</si>
  <si>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</si>
  <si>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</si>
  <si>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</si>
  <si>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</si>
  <si>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</si>
  <si>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</si>
  <si>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</si>
  <si>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</si>
  <si>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</si>
  <si>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</si>
  <si>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</si>
  <si>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</si>
  <si>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</si>
  <si>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</si>
  <si>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</si>
  <si>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</si>
  <si>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</si>
  <si>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</si>
  <si>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</si>
  <si>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</si>
  <si>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</si>
  <si>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</si>
  <si>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</si>
  <si>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</si>
  <si>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</si>
  <si>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</si>
  <si>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</si>
  <si>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</si>
  <si>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</si>
  <si>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</si>
  <si>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</si>
  <si>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</si>
  <si>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</si>
  <si>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</si>
  <si>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</si>
  <si>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</si>
  <si>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</si>
  <si>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</si>
  <si>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</si>
  <si>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</si>
  <si>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</si>
  <si>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</si>
  <si>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</si>
  <si>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</si>
  <si>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</si>
  <si>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</si>
  <si>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</si>
  <si>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</si>
  <si>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</si>
  <si>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</si>
  <si>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</si>
  <si>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</si>
  <si>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</si>
  <si>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</si>
  <si>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</si>
  <si>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</si>
  <si>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</si>
  <si>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</si>
  <si>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</si>
  <si>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</si>
  <si>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</si>
  <si>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</si>
  <si>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</si>
  <si>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</si>
  <si>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</si>
  <si>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</si>
  <si>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</si>
  <si>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</si>
  <si>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</si>
  <si>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</si>
  <si>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</si>
  <si>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</si>
  <si>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</si>
  <si>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</si>
  <si>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</si>
  <si>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</si>
  <si>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</si>
  <si>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</si>
  <si>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</si>
  <si>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</si>
  <si>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</si>
  <si>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</si>
  <si>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</si>
  <si>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</si>
  <si>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</si>
  <si>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</si>
  <si>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</si>
  <si>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load.csv</t>
  </si>
  <si>
    <t>0high.csv</t>
  </si>
  <si>
    <t>0low.csv</t>
  </si>
  <si>
    <t>0hydrogen_low.csv</t>
  </si>
  <si>
    <t>0hydrogen_high.csv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</si>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</sst>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TechnologyTrends!$J$6:$J$18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TechnologyTrends!$K$5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TechnologyTrends!$L$5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TechnologyTrends!$J$21:$J$26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TechnologyTrends!$K$20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0.43</c:v>
                </c:pt>
                <c:pt idx="1">
                  <c:v>0.42785000000000001</c:v>
                </c:pt>
                <c:pt idx="2">
                  <c:v>0.42571075000000003</c:v>
                </c:pt>
                <c:pt idx="3">
                  <c:v>0.42358219624999999</c:v>
                </c:pt>
                <c:pt idx="4">
                  <c:v>0.41103251869375068</c:v>
                </c:pt>
                <c:pt idx="5">
                  <c:v>0.37745793094564473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87312</xdr:rowOff>
    </xdr:from>
    <xdr:to>
      <xdr:col>20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19</xdr:row>
      <xdr:rowOff>1587</xdr:rowOff>
    </xdr:from>
    <xdr:to>
      <xdr:col>20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5" sqref="B65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37"/>
  <sheetViews>
    <sheetView zoomScaleNormal="85" workbookViewId="0">
      <pane ySplit="1" topLeftCell="A3" activePane="bottomLeft" state="frozen"/>
      <selection pane="bottomLeft" activeCell="A14" sqref="A14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0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0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0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</row>
    <row r="9" spans="1:30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</row>
    <row r="10" spans="1:30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11" customFormat="1">
      <c r="A13" s="11" t="s">
        <v>176</v>
      </c>
      <c r="B13" s="11" t="s">
        <v>174</v>
      </c>
      <c r="C13" s="31">
        <v>1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2</v>
      </c>
      <c r="T13" s="11">
        <f t="shared" si="2"/>
        <v>1</v>
      </c>
    </row>
    <row r="14" spans="1:30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0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0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</row>
    <row r="18" spans="1:30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0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</row>
    <row r="20" spans="1:30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</row>
    <row r="21" spans="1:30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</row>
    <row r="22" spans="1:30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0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0">
      <c r="A24" t="s">
        <v>115</v>
      </c>
      <c r="B24" t="s">
        <v>148</v>
      </c>
      <c r="E24">
        <v>0</v>
      </c>
      <c r="F24">
        <v>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0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</row>
    <row r="26" spans="1:30">
      <c r="A26" t="s">
        <v>102</v>
      </c>
      <c r="B26" t="s">
        <v>148</v>
      </c>
      <c r="E26">
        <v>20</v>
      </c>
      <c r="F26">
        <v>20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0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</row>
    <row r="28" spans="1:30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</row>
    <row r="29" spans="1:30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</row>
    <row r="30" spans="1:30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</row>
    <row r="31" spans="1:30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</row>
    <row r="32" spans="1:30">
      <c r="A32" t="s">
        <v>109</v>
      </c>
      <c r="B32" t="s">
        <v>147</v>
      </c>
      <c r="E32">
        <v>20</v>
      </c>
      <c r="F32">
        <v>20</v>
      </c>
      <c r="G32" t="b">
        <v>0</v>
      </c>
      <c r="H32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0">
      <c r="A33" t="s">
        <v>111</v>
      </c>
      <c r="B33" t="s">
        <v>147</v>
      </c>
      <c r="E33">
        <v>15</v>
      </c>
      <c r="F33">
        <v>15</v>
      </c>
      <c r="G33" t="b">
        <v>0</v>
      </c>
      <c r="H33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0">
      <c r="A34" t="s">
        <v>118</v>
      </c>
      <c r="B34" t="s">
        <v>148</v>
      </c>
      <c r="E34">
        <v>20</v>
      </c>
      <c r="F34">
        <v>20</v>
      </c>
      <c r="G34" t="b">
        <v>1</v>
      </c>
      <c r="H34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0">
      <c r="A35" t="s">
        <v>112</v>
      </c>
      <c r="B35" t="s">
        <v>148</v>
      </c>
      <c r="E35">
        <v>20</v>
      </c>
      <c r="F35">
        <v>20</v>
      </c>
      <c r="G35" t="b">
        <v>1</v>
      </c>
      <c r="H35">
        <v>0</v>
      </c>
      <c r="I35">
        <v>0.08</v>
      </c>
      <c r="S35">
        <f t="shared" si="0"/>
        <v>0</v>
      </c>
      <c r="T35">
        <f t="shared" si="3"/>
        <v>0</v>
      </c>
      <c r="U35" t="s">
        <v>153</v>
      </c>
    </row>
    <row r="36" spans="1:30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0"/>
        <v>0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</row>
    <row r="37" spans="1:30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M142"/>
  <sheetViews>
    <sheetView topLeftCell="A114" zoomScale="71" workbookViewId="0">
      <selection activeCell="G134" sqref="G134"/>
    </sheetView>
  </sheetViews>
  <sheetFormatPr defaultRowHeight="14.5"/>
  <cols>
    <col min="1" max="1" width="58.7265625" customWidth="1"/>
    <col min="2" max="2" width="12.26953125" customWidth="1"/>
    <col min="7" max="7" width="28.6328125" customWidth="1"/>
    <col min="10" max="10" width="18.26953125" customWidth="1"/>
  </cols>
  <sheetData>
    <row r="1" spans="1:12">
      <c r="A1" t="s">
        <v>396</v>
      </c>
      <c r="B1" s="7" t="s">
        <v>393</v>
      </c>
      <c r="D1" s="64" t="s">
        <v>407</v>
      </c>
      <c r="J1" t="s">
        <v>400</v>
      </c>
    </row>
    <row r="2" spans="1:12">
      <c r="A2" s="11" t="str">
        <f>_xlfn.CONCAT(TechnologiesEmlab!A2,"FixedOperatingCostTimeSeries")</f>
        <v>Biomass_CHP_wood_pellets_DHFixedOperatingCostTimeSeries</v>
      </c>
      <c r="B2" s="11">
        <v>0</v>
      </c>
      <c r="D2" t="s">
        <v>398</v>
      </c>
      <c r="J2">
        <v>5.0000000000000001E-3</v>
      </c>
    </row>
    <row r="3" spans="1:12">
      <c r="A3" t="str">
        <f>_xlfn.CONCAT(TechnologiesEmlab!A3,"FixedOperatingCostTimeSeries")</f>
        <v>Biomass_CHP_wood_pellets_PHFixedOperatingCostTimeSeries</v>
      </c>
      <c r="B3" s="11">
        <v>0</v>
      </c>
      <c r="D3" t="str">
        <f>IF(TechnologiesEmlab!H2&gt;0,"ACTIVE", "not active, max life extension 0")</f>
        <v>not active, max life extension 0</v>
      </c>
      <c r="K3" s="61"/>
    </row>
    <row r="4" spans="1:12">
      <c r="A4" t="str">
        <f>_xlfn.CONCAT(TechnologiesEmlab!A4,"FixedOperatingCostTimeSeries")</f>
        <v>CCGTFixedOperatingCostTimeSeries</v>
      </c>
      <c r="B4" s="11">
        <v>0</v>
      </c>
      <c r="D4" t="str">
        <f>IF(TechnologiesEmlab!H3&gt;0,"ACTIVE", "not active, max life extension 0")</f>
        <v>not active, max life extension 0</v>
      </c>
    </row>
    <row r="5" spans="1:12">
      <c r="A5" t="str">
        <f>_xlfn.CONCAT(TechnologiesEmlab!A5,"FixedOperatingCostTimeSeries")</f>
        <v>CCGT_CHP_backpressure_DHFixedOperatingCostTimeSeries</v>
      </c>
      <c r="B5" s="11">
        <v>0</v>
      </c>
      <c r="D5" t="str">
        <f>IF(TechnologiesEmlab!H4&gt;0,"ACTIVE", "not active, max life extension 0")</f>
        <v>not active, max life extension 0</v>
      </c>
      <c r="J5" t="s">
        <v>401</v>
      </c>
      <c r="K5" t="s">
        <v>402</v>
      </c>
      <c r="L5" t="s">
        <v>403</v>
      </c>
    </row>
    <row r="6" spans="1:12">
      <c r="A6" t="str">
        <f>_xlfn.CONCAT(TechnologiesEmlab!A6,"FixedOperatingCostTimeSeries")</f>
        <v>CCGT_CHP_backpressure_PHFixedOperatingCostTimeSeries</v>
      </c>
      <c r="B6" s="11">
        <v>0</v>
      </c>
      <c r="D6" t="str">
        <f>IF(TechnologiesEmlab!H5&gt;0,"ACTIVE", "not active, max life extension 0")</f>
        <v>not active, max life extension 0</v>
      </c>
      <c r="I6">
        <v>-1</v>
      </c>
      <c r="J6">
        <f>(1+$J$2)^I6</f>
        <v>0.99502487562189068</v>
      </c>
    </row>
    <row r="7" spans="1:12">
      <c r="A7" t="str">
        <f>_xlfn.CONCAT(TechnologiesEmlab!A7,"FixedOperatingCostTimeSeries")</f>
        <v>CCSFixedOperatingCostTimeSeries</v>
      </c>
      <c r="B7" s="11">
        <v>0</v>
      </c>
      <c r="D7" t="str">
        <f>IF(TechnologiesEmlab!H6&gt;0,"ACTIVE", "not active, max life extension 0")</f>
        <v>not active, max life extension 0</v>
      </c>
      <c r="H7" t="s">
        <v>399</v>
      </c>
      <c r="I7">
        <v>0</v>
      </c>
      <c r="J7">
        <f t="shared" ref="J7" si="0">(1+$J$2)^I7</f>
        <v>1</v>
      </c>
    </row>
    <row r="8" spans="1:12">
      <c r="A8" t="str">
        <f>_xlfn.CONCAT(TechnologiesEmlab!A8,"FixedOperatingCostTimeSeries")</f>
        <v>NuclearFixedOperatingCostTimeSeries</v>
      </c>
      <c r="B8" s="11">
        <v>0</v>
      </c>
      <c r="D8" t="str">
        <f>IF(TechnologiesEmlab!H7&gt;0,"ACTIVE", "not active, max life extension 0")</f>
        <v>not active, max life extension 0</v>
      </c>
      <c r="I8">
        <v>1</v>
      </c>
      <c r="J8">
        <f>(1+$J$2)^I8</f>
        <v>1.0049999999999999</v>
      </c>
      <c r="K8">
        <f>(1+$J$2)*1</f>
        <v>1.0049999999999999</v>
      </c>
      <c r="L8">
        <f>(1-$J$2)*1</f>
        <v>0.995</v>
      </c>
    </row>
    <row r="9" spans="1:12">
      <c r="A9" t="str">
        <f>_xlfn.CONCAT(TechnologiesEmlab!A9,"FixedOperatingCostTimeSeries")</f>
        <v>OCGTFixedOperatingCostTimeSeries</v>
      </c>
      <c r="B9" s="11">
        <v>0</v>
      </c>
      <c r="D9" t="str">
        <f>IF(TechnologiesEmlab!H8&gt;0,"ACTIVE", "not active, max life extension 0")</f>
        <v>not active, max life extension 0</v>
      </c>
      <c r="I9">
        <v>2</v>
      </c>
      <c r="J9">
        <f t="shared" ref="J9:J18" si="1">(1+$J$2)^I9</f>
        <v>1.0100249999999997</v>
      </c>
      <c r="K9">
        <f>(1+$J$2)*K8</f>
        <v>1.0100249999999997</v>
      </c>
      <c r="L9">
        <f>(1-$J$2)*L8</f>
        <v>0.99002500000000004</v>
      </c>
    </row>
    <row r="10" spans="1:12">
      <c r="A10" t="str">
        <f>_xlfn.CONCAT(TechnologiesEmlab!A10,"FixedOperatingCostTimeSeries")</f>
        <v>Coal PSCFixedOperatingCostTimeSeries</v>
      </c>
      <c r="B10" s="11">
        <v>0</v>
      </c>
      <c r="D10" t="str">
        <f>IF(TechnologiesEmlab!H9&gt;0,"ACTIVE", "not active, max life extension 0")</f>
        <v>not active, max life extension 0</v>
      </c>
      <c r="I10">
        <v>3</v>
      </c>
      <c r="J10">
        <f t="shared" si="1"/>
        <v>1.0150751249999996</v>
      </c>
      <c r="K10">
        <f t="shared" ref="K10:K18" si="2">(1+$J$2)*K9</f>
        <v>1.0150751249999996</v>
      </c>
      <c r="L10">
        <f t="shared" ref="L10:L18" si="3">(1-$J$2)*L9</f>
        <v>0.98507487500000002</v>
      </c>
    </row>
    <row r="11" spans="1:12">
      <c r="A11" t="str">
        <f>_xlfn.CONCAT(TechnologiesEmlab!A11,"FixedOperatingCostTimeSeries")</f>
        <v>Lignite PSCFixedOperatingCostTimeSeries</v>
      </c>
      <c r="B11" s="11">
        <v>0</v>
      </c>
      <c r="D11" t="str">
        <f>IF(TechnologiesEmlab!H10&gt;0,"ACTIVE", "not active, max life extension 0")</f>
        <v>not active, max life extension 0</v>
      </c>
      <c r="I11">
        <v>4</v>
      </c>
      <c r="J11">
        <f t="shared" si="1"/>
        <v>1.0201505006249993</v>
      </c>
      <c r="K11">
        <f t="shared" si="2"/>
        <v>1.0201505006249996</v>
      </c>
      <c r="L11">
        <f t="shared" si="3"/>
        <v>0.98014950062500006</v>
      </c>
    </row>
    <row r="12" spans="1:12">
      <c r="A12" t="str">
        <f>_xlfn.CONCAT(TechnologiesEmlab!A12,"FixedOperatingCostTimeSeries")</f>
        <v>Fuel oil PGTFixedOperatingCostTimeSeries</v>
      </c>
      <c r="B12" s="11">
        <v>0</v>
      </c>
      <c r="D12" t="str">
        <f>IF(TechnologiesEmlab!H11&gt;0,"ACTIVE", "not active, max life extension 0")</f>
        <v>not active, max life extension 0</v>
      </c>
      <c r="I12">
        <v>5</v>
      </c>
      <c r="J12">
        <f t="shared" si="1"/>
        <v>1.0252512531281242</v>
      </c>
      <c r="K12">
        <f t="shared" si="2"/>
        <v>1.0252512531281244</v>
      </c>
      <c r="L12">
        <f t="shared" si="3"/>
        <v>0.97524875312187509</v>
      </c>
    </row>
    <row r="13" spans="1:12">
      <c r="A13" t="str">
        <f>_xlfn.CONCAT(TechnologiesEmlab!A13,"FixedOperatingCostTimeSeries")</f>
        <v>Lithium_ion_batteryFixedOperatingCostTimeSeries</v>
      </c>
      <c r="B13" s="11">
        <v>0</v>
      </c>
      <c r="D13" t="str">
        <f>IF(TechnologiesEmlab!H12&gt;0,"ACTIVE", "not active, max life extension 0")</f>
        <v>not active, max life extension 0</v>
      </c>
      <c r="I13">
        <v>6</v>
      </c>
      <c r="J13">
        <f t="shared" si="1"/>
        <v>1.0303775093937646</v>
      </c>
      <c r="K13">
        <f t="shared" si="2"/>
        <v>1.0303775093937648</v>
      </c>
      <c r="L13">
        <f t="shared" si="3"/>
        <v>0.97037250935626573</v>
      </c>
    </row>
    <row r="14" spans="1:12">
      <c r="A14" t="str">
        <f>_xlfn.CONCAT(TechnologiesEmlab!A14,"FixedOperatingCostTimeSeries")</f>
        <v>Pumped_hydroFixedOperatingCostTimeSeries</v>
      </c>
      <c r="B14" s="11">
        <v>0</v>
      </c>
      <c r="D14" t="str">
        <f>IF(TechnologiesEmlab!H13&gt;0,"ACTIVE", "not active, max life extension 0")</f>
        <v>not active, max life extension 0</v>
      </c>
      <c r="I14">
        <v>7</v>
      </c>
      <c r="J14">
        <f t="shared" si="1"/>
        <v>1.0355293969407333</v>
      </c>
      <c r="K14">
        <f t="shared" si="2"/>
        <v>1.0355293969407335</v>
      </c>
      <c r="L14">
        <f t="shared" si="3"/>
        <v>0.96552064680948435</v>
      </c>
    </row>
    <row r="15" spans="1:12">
      <c r="A15" t="str">
        <f>_xlfn.CONCAT(TechnologiesEmlab!A15,"FixedOperatingCostTimeSeries")</f>
        <v>WTG_offshoreFixedOperatingCostTimeSeries</v>
      </c>
      <c r="B15" s="11">
        <v>0</v>
      </c>
      <c r="D15" t="str">
        <f>IF(TechnologiesEmlab!H14&gt;0,"ACTIVE", "not active, max life extension 0")</f>
        <v>not active, max life extension 0</v>
      </c>
      <c r="I15">
        <v>8</v>
      </c>
      <c r="J15">
        <f t="shared" si="1"/>
        <v>1.0407070439254369</v>
      </c>
      <c r="K15">
        <f t="shared" si="2"/>
        <v>1.0407070439254371</v>
      </c>
      <c r="L15">
        <f t="shared" si="3"/>
        <v>0.96069304357543694</v>
      </c>
    </row>
    <row r="16" spans="1:12">
      <c r="A16" t="str">
        <f>_xlfn.CONCAT(TechnologiesEmlab!A16,"FixedOperatingCostTimeSeries")</f>
        <v>WTG_onshoreFixedOperatingCostTimeSeries</v>
      </c>
      <c r="B16" s="11">
        <v>0</v>
      </c>
      <c r="D16" t="str">
        <f>IF(TechnologiesEmlab!H15&gt;0,"ACTIVE", "not active, max life extension 0")</f>
        <v>not active, max life extension 0</v>
      </c>
      <c r="I16">
        <v>9</v>
      </c>
      <c r="J16">
        <f t="shared" si="1"/>
        <v>1.045910579145064</v>
      </c>
      <c r="K16">
        <f t="shared" si="2"/>
        <v>1.0459105791450642</v>
      </c>
      <c r="L16">
        <f t="shared" si="3"/>
        <v>0.95588957835755972</v>
      </c>
    </row>
    <row r="17" spans="1:13">
      <c r="A17" t="str">
        <f>_xlfn.CONCAT(TechnologiesEmlab!A17,"FixedOperatingCostTimeSeries")</f>
        <v>PV_utility_systemsFixedOperatingCostTimeSeries</v>
      </c>
      <c r="B17" s="11">
        <v>0</v>
      </c>
      <c r="D17" t="str">
        <f>IF(TechnologiesEmlab!H16&gt;0,"ACTIVE", "not active, max life extension 0")</f>
        <v>not active, max life extension 0</v>
      </c>
      <c r="I17">
        <v>10</v>
      </c>
      <c r="J17">
        <f t="shared" si="1"/>
        <v>1.0511401320407892</v>
      </c>
      <c r="K17">
        <f t="shared" si="2"/>
        <v>1.0511401320407894</v>
      </c>
      <c r="L17">
        <f t="shared" si="3"/>
        <v>0.95111013046577186</v>
      </c>
    </row>
    <row r="18" spans="1:13">
      <c r="A18" t="str">
        <f>_xlfn.CONCAT(TechnologiesEmlab!A18,"FixedOperatingCostTimeSeries")</f>
        <v>Hydropower_reservoir_mediumFixedOperatingCostTimeSeries</v>
      </c>
      <c r="B18" s="11">
        <v>0</v>
      </c>
      <c r="D18" t="str">
        <f>IF(TechnologiesEmlab!H17&gt;0,"ACTIVE", "not active, max life extension 0")</f>
        <v>not active, max life extension 0</v>
      </c>
      <c r="I18">
        <v>11</v>
      </c>
      <c r="J18">
        <f t="shared" si="1"/>
        <v>1.056395832700993</v>
      </c>
      <c r="K18">
        <f t="shared" si="2"/>
        <v>1.0563958327009932</v>
      </c>
      <c r="L18">
        <f t="shared" si="3"/>
        <v>0.94635457981344295</v>
      </c>
    </row>
    <row r="19" spans="1:13">
      <c r="A19" t="str">
        <f>_xlfn.CONCAT(TechnologiesEmlab!A19,"FixedOperatingCostTimeSeries")</f>
        <v>hydrogen_turbineFixedOperatingCostTimeSeries</v>
      </c>
      <c r="B19" s="11">
        <v>0</v>
      </c>
      <c r="D19" t="str">
        <f>IF(TechnologiesEmlab!H18&gt;0,"ACTIVE", "not active, max life extension 0")</f>
        <v>not active, max life extension 0</v>
      </c>
    </row>
    <row r="20" spans="1:13">
      <c r="A20" t="str">
        <f>_xlfn.CONCAT(TechnologiesEmlab!A20,"FixedOperatingCostTimeSeries")</f>
        <v>hydrogen_CHPFixedOperatingCostTimeSeries</v>
      </c>
      <c r="B20" s="11">
        <v>0</v>
      </c>
      <c r="D20" t="str">
        <f>IF(TechnologiesEmlab!H19&gt;0,"ACTIVE", "not active, max life extension 0")</f>
        <v>not active, max life extension 0</v>
      </c>
      <c r="H20" t="s">
        <v>110</v>
      </c>
      <c r="J20" t="s">
        <v>406</v>
      </c>
      <c r="K20" t="s">
        <v>214</v>
      </c>
    </row>
    <row r="21" spans="1:13">
      <c r="A21" t="str">
        <f>_xlfn.CONCAT(TechnologiesEmlab!A21,"FixedOperatingCostTimeSeries")</f>
        <v>hydrogen_combined_cycleFixedOperatingCostTimeSeries</v>
      </c>
      <c r="B21" s="11">
        <v>0</v>
      </c>
      <c r="D21" t="str">
        <f>IF(TechnologiesEmlab!H20&gt;0,"ACTIVE", "not active, max life extension 0")</f>
        <v>not active, max life extension 0</v>
      </c>
      <c r="I21">
        <v>0</v>
      </c>
      <c r="J21">
        <v>4.5</v>
      </c>
      <c r="K21">
        <v>0.43</v>
      </c>
    </row>
    <row r="22" spans="1:13">
      <c r="A22" t="str">
        <f>_xlfn.CONCAT(TechnologiesEmlab!A22,"FixedOperatingCostTimeSeries")</f>
        <v>fuel_cellFixedOperatingCostTimeSeries</v>
      </c>
      <c r="B22" s="11">
        <v>0</v>
      </c>
      <c r="D22" t="str">
        <f>IF(TechnologiesEmlab!H21&gt;0,"ACTIVE", "not active, max life extension 0")</f>
        <v>not active, max life extension 0</v>
      </c>
      <c r="I22">
        <v>1</v>
      </c>
      <c r="J22">
        <f>$J$21*(1+$B$79)^I22</f>
        <v>4.5224999999999991</v>
      </c>
      <c r="K22">
        <f>$K$21*(1+$B$114)^I22</f>
        <v>0.42785000000000001</v>
      </c>
    </row>
    <row r="23" spans="1:13">
      <c r="A23" t="str">
        <f>_xlfn.CONCAT(TechnologiesEmlab!A23,"FixedOperatingCostTimeSeries")</f>
        <v>electrolyzerFixedOperatingCostTimeSeries</v>
      </c>
      <c r="B23" s="11">
        <v>0</v>
      </c>
      <c r="D23" t="str">
        <f>IF(TechnologiesEmlab!H22&gt;0,"ACTIVE", "not active, max life extension 0")</f>
        <v>not active, max life extension 0</v>
      </c>
      <c r="I23">
        <v>2</v>
      </c>
      <c r="J23">
        <f t="shared" ref="J23:J26" si="4">$J$21*(1+$B$79)^I23</f>
        <v>4.5451124999999983</v>
      </c>
      <c r="K23">
        <f>$K$21*(1+$B$114)^I23</f>
        <v>0.42571075000000003</v>
      </c>
    </row>
    <row r="24" spans="1:13">
      <c r="A24" t="str">
        <f>_xlfn.CONCAT(TechnologiesEmlab!A24,"FixedOperatingCostTimeSeries")</f>
        <v>Power_to_Jet_FuelFixedOperatingCostTimeSeries</v>
      </c>
      <c r="B24" s="11">
        <v>0</v>
      </c>
      <c r="D24" t="str">
        <f>IF(TechnologiesEmlab!H23&gt;0,"ACTIVE", "not active, max life extension 0")</f>
        <v>not active, max life extension 0</v>
      </c>
      <c r="I24">
        <v>3</v>
      </c>
      <c r="J24">
        <f t="shared" si="4"/>
        <v>4.5678380624999981</v>
      </c>
      <c r="K24">
        <f>$K$21*(1+$B$114)^I24</f>
        <v>0.42358219624999999</v>
      </c>
    </row>
    <row r="25" spans="1:13">
      <c r="A25" t="str">
        <f>_xlfn.CONCAT(TechnologiesEmlab!A25,"FixedOperatingCostTimeSeries")</f>
        <v>CSP_ParabolicFixedOperatingCostTimeSeries</v>
      </c>
      <c r="B25" s="11">
        <v>0</v>
      </c>
      <c r="D25" t="str">
        <f>IF(TechnologiesEmlab!H24&gt;0,"ACTIVE", "not active, max life extension 0")</f>
        <v>not active, max life extension 0</v>
      </c>
      <c r="I25">
        <v>9</v>
      </c>
      <c r="J25">
        <f t="shared" si="4"/>
        <v>4.7065976061527879</v>
      </c>
      <c r="K25">
        <f>$K$21*(1+$B$114)^I25</f>
        <v>0.41103251869375068</v>
      </c>
    </row>
    <row r="26" spans="1:13">
      <c r="A26" t="str">
        <f>_xlfn.CONCAT(TechnologiesEmlab!A26,"FixedOperatingCostTimeSeries")</f>
        <v>CSP_TowerFixedOperatingCostTimeSeries</v>
      </c>
      <c r="B26" s="11">
        <v>0</v>
      </c>
      <c r="D26" t="str">
        <f>IF(TechnologiesEmlab!H25&gt;0,"ACTIVE", "not active, max life extension 0")</f>
        <v>not active, max life extension 0</v>
      </c>
      <c r="I26">
        <v>26</v>
      </c>
      <c r="J26">
        <f t="shared" si="4"/>
        <v>5.1230679883283088</v>
      </c>
      <c r="K26">
        <f>$K$21*(1+$B$114)^I26</f>
        <v>0.37745793094564473</v>
      </c>
    </row>
    <row r="27" spans="1:13">
      <c r="A27" t="str">
        <f>_xlfn.CONCAT(TechnologiesEmlab!A27,"FixedOperatingCostTimeSeries")</f>
        <v>Hydrogen_to_Jet_FuelFixedOperatingCostTimeSeries</v>
      </c>
      <c r="B27" s="11">
        <v>0</v>
      </c>
      <c r="D27" t="str">
        <f>IF(TechnologiesEmlab!H26&gt;0,"ACTIVE", "not active, max life extension 0")</f>
        <v>not active, max life extension 0</v>
      </c>
    </row>
    <row r="28" spans="1:13">
      <c r="A28" t="str">
        <f>_xlfn.CONCAT(TechnologiesEmlab!A28,"FixedOperatingCostTimeSeries")</f>
        <v>Hydropower_RORFixedOperatingCostTimeSeries</v>
      </c>
      <c r="B28" s="11">
        <v>0</v>
      </c>
      <c r="D28" t="str">
        <f>IF(TechnologiesEmlab!H27&gt;0,"ACTIVE", "not active, max life extension 0")</f>
        <v>not active, max life extension 0</v>
      </c>
      <c r="H28" t="s">
        <v>93</v>
      </c>
      <c r="J28" t="s">
        <v>406</v>
      </c>
    </row>
    <row r="29" spans="1:13">
      <c r="A29" t="str">
        <f>_xlfn.CONCAT(TechnologiesEmlab!A29,"FixedOperatingCostTimeSeries")</f>
        <v>Hydropower_reservoir_largeFixedOperatingCostTimeSeries</v>
      </c>
      <c r="B29" s="11">
        <v>0</v>
      </c>
      <c r="D29" t="str">
        <f>IF(TechnologiesEmlab!H28&gt;0,"ACTIVE", "not active, max life extension 0")</f>
        <v>not active, max life extension 0</v>
      </c>
      <c r="I29">
        <v>0</v>
      </c>
      <c r="J29">
        <v>3</v>
      </c>
    </row>
    <row r="30" spans="1:13">
      <c r="A30" t="str">
        <f>_xlfn.CONCAT(TechnologiesEmlab!A30,"FixedOperatingCostTimeSeries")</f>
        <v>Hydropower_reservoir_smallFixedOperatingCostTimeSeries</v>
      </c>
      <c r="B30" s="11">
        <v>0</v>
      </c>
      <c r="D30" t="str">
        <f>IF(TechnologiesEmlab!H29&gt;0,"ACTIVE", "not active, max life extension 0")</f>
        <v>not active, max life extension 0</v>
      </c>
      <c r="I30">
        <v>1</v>
      </c>
      <c r="J30">
        <f>$J$29*(1+$B$86)^I30</f>
        <v>3.0149999999999997</v>
      </c>
    </row>
    <row r="31" spans="1:13">
      <c r="A31" t="str">
        <f>_xlfn.CONCAT(TechnologiesEmlab!A31,"FixedOperatingCostTimeSeries")</f>
        <v>Nuclear_CHP_DHFixedOperatingCostTimeSeries</v>
      </c>
      <c r="B31" s="11">
        <v>0</v>
      </c>
      <c r="D31" t="str">
        <f>IF(TechnologiesEmlab!H30&gt;0,"ACTIVE", "not active, max life extension 0")</f>
        <v>not active, max life extension 0</v>
      </c>
      <c r="I31">
        <v>2</v>
      </c>
      <c r="J31">
        <f t="shared" ref="J31:J32" si="5">$J$29*(1+$B$86)^I31</f>
        <v>3.0300749999999992</v>
      </c>
    </row>
    <row r="32" spans="1:13">
      <c r="A32" t="str">
        <f>_xlfn.CONCAT(TechnologiesEmlab!A32,"FixedOperatingCostTimeSeries")</f>
        <v>Nuclear_CHP_PHFixedOperatingCostTimeSeries</v>
      </c>
      <c r="B32" s="11">
        <v>0</v>
      </c>
      <c r="D32" t="str">
        <f>IF(TechnologiesEmlab!H31&gt;0,"ACTIVE", "not active, max life extension 0")</f>
        <v>not active, max life extension 0</v>
      </c>
      <c r="I32">
        <v>25</v>
      </c>
      <c r="J32">
        <f t="shared" si="5"/>
        <v>3.3983867252592432</v>
      </c>
      <c r="M32">
        <f>J32/J29</f>
        <v>1.1327955750864145</v>
      </c>
    </row>
    <row r="33" spans="1:4">
      <c r="A33" t="str">
        <f>_xlfn.CONCAT(TechnologiesEmlab!A33,"FixedOperatingCostTimeSeries")</f>
        <v>PEM_ElectrolyzerFixedOperatingCostTimeSeries</v>
      </c>
      <c r="B33" s="11">
        <v>0</v>
      </c>
      <c r="D33" t="str">
        <f>IF(TechnologiesEmlab!H32&gt;0,"ACTIVE", "not active, max life extension 0")</f>
        <v>not active, max life extension 0</v>
      </c>
    </row>
    <row r="34" spans="1:4">
      <c r="A34" t="str">
        <f>_xlfn.CONCAT(TechnologiesEmlab!A34,"FixedOperatingCostTimeSeries")</f>
        <v>Wave_energyFixedOperatingCostTimeSeries</v>
      </c>
      <c r="B34" s="11">
        <v>0</v>
      </c>
      <c r="D34" t="str">
        <f>IF(TechnologiesEmlab!H33&gt;0,"ACTIVE", "not active, max life extension 0")</f>
        <v>not active, max life extension 0</v>
      </c>
    </row>
    <row r="35" spans="1:4">
      <c r="A35" t="str">
        <f>_xlfn.CONCAT(TechnologiesEmlab!A35,"FixedOperatingCostTimeSeries")</f>
        <v>PV_commercial_systemsFixedOperatingCostTimeSeries</v>
      </c>
      <c r="B35" s="11">
        <v>0</v>
      </c>
      <c r="D35" t="str">
        <f>IF(TechnologiesEmlab!H34&gt;0,"ACTIVE", "not active, max life extension 0")</f>
        <v>not active, max life extension 0</v>
      </c>
    </row>
    <row r="36" spans="1:4">
      <c r="A36" t="str">
        <f>_xlfn.CONCAT(TechnologiesEmlab!A36,"FixedOperatingCostTimeSeries")</f>
        <v>PV_residentialFixedOperatingCostTimeSeries</v>
      </c>
      <c r="B36" s="11">
        <v>0</v>
      </c>
      <c r="D36" t="str">
        <f>IF(TechnologiesEmlab!H35&gt;0,"ACTIVE", "not active, max life extension 0")</f>
        <v>not active, max life extension 0</v>
      </c>
    </row>
    <row r="37" spans="1:4">
      <c r="A37" s="62" t="str">
        <f>_xlfn.CONCAT(TechnologiesEmlab!A2,"InvestmentCostTimeSeries")</f>
        <v>Biomass_CHP_wood_pellets_DHInvestmentCostTimeSeries</v>
      </c>
      <c r="B37" s="62">
        <v>0</v>
      </c>
      <c r="D37" t="s">
        <v>397</v>
      </c>
    </row>
    <row r="38" spans="1:4" s="11" customFormat="1">
      <c r="A38" s="63" t="str">
        <f>_xlfn.CONCAT(TechnologiesEmlab!A3,"InvestmentCostTimeSeries")</f>
        <v>Biomass_CHP_wood_pellets_PHInvestmentCostTimeSeries</v>
      </c>
      <c r="B38" s="62">
        <v>0</v>
      </c>
      <c r="D38" t="s">
        <v>405</v>
      </c>
    </row>
    <row r="39" spans="1:4">
      <c r="A39" s="63" t="str">
        <f>_xlfn.CONCAT(TechnologiesEmlab!A4,"InvestmentCostTimeSeries")</f>
        <v>CCGTInvestmentCostTimeSeries</v>
      </c>
      <c r="B39" s="62">
        <v>0</v>
      </c>
    </row>
    <row r="40" spans="1:4">
      <c r="A40" s="63" t="str">
        <f>_xlfn.CONCAT(TechnologiesEmlab!A5,"InvestmentCostTimeSeries")</f>
        <v>CCGT_CHP_backpressure_DHInvestmentCostTimeSeries</v>
      </c>
      <c r="B40" s="62">
        <v>0</v>
      </c>
      <c r="D40" t="s">
        <v>394</v>
      </c>
    </row>
    <row r="41" spans="1:4">
      <c r="A41" s="63" t="str">
        <f>_xlfn.CONCAT(TechnologiesEmlab!A6,"InvestmentCostTimeSeries")</f>
        <v>CCGT_CHP_backpressure_PHInvestmentCostTimeSeries</v>
      </c>
      <c r="B41" s="62">
        <v>0</v>
      </c>
      <c r="D41" t="s">
        <v>395</v>
      </c>
    </row>
    <row r="42" spans="1:4">
      <c r="A42" s="63" t="str">
        <f>_xlfn.CONCAT(TechnologiesEmlab!A7,"InvestmentCostTimeSeries")</f>
        <v>CCSInvestmentCostTimeSeries</v>
      </c>
      <c r="B42" s="62">
        <v>0</v>
      </c>
    </row>
    <row r="43" spans="1:4">
      <c r="A43" s="63" t="str">
        <f>_xlfn.CONCAT(TechnologiesEmlab!A8,"InvestmentCostTimeSeries")</f>
        <v>NuclearInvestmentCostTimeSeries</v>
      </c>
      <c r="B43" s="62">
        <v>0</v>
      </c>
    </row>
    <row r="44" spans="1:4">
      <c r="A44" s="63" t="str">
        <f>_xlfn.CONCAT(TechnologiesEmlab!A9,"InvestmentCostTimeSeries")</f>
        <v>OCGTInvestmentCostTimeSeries</v>
      </c>
      <c r="B44" s="62">
        <v>0</v>
      </c>
    </row>
    <row r="45" spans="1:4">
      <c r="A45" s="63" t="str">
        <f>_xlfn.CONCAT(TechnologiesEmlab!A10,"InvestmentCostTimeSeries")</f>
        <v>Coal PSCInvestmentCostTimeSeries</v>
      </c>
      <c r="B45" s="62">
        <v>0</v>
      </c>
    </row>
    <row r="46" spans="1:4">
      <c r="A46" s="63" t="str">
        <f>_xlfn.CONCAT(TechnologiesEmlab!A11,"InvestmentCostTimeSeries")</f>
        <v>Lignite PSCInvestmentCostTimeSeries</v>
      </c>
      <c r="B46" s="62">
        <v>0</v>
      </c>
    </row>
    <row r="47" spans="1:4">
      <c r="A47" s="63" t="str">
        <f>_xlfn.CONCAT(TechnologiesEmlab!A12,"InvestmentCostTimeSeries")</f>
        <v>Fuel oil PGTInvestmentCostTimeSeries</v>
      </c>
      <c r="B47" s="62">
        <v>0</v>
      </c>
    </row>
    <row r="48" spans="1:4">
      <c r="A48" s="63" t="str">
        <f>_xlfn.CONCAT(TechnologiesEmlab!A13,"InvestmentCostTimeSeries")</f>
        <v>Lithium_ion_batteryInvestmentCostTimeSeries</v>
      </c>
      <c r="B48" s="62">
        <v>0</v>
      </c>
    </row>
    <row r="49" spans="1:2">
      <c r="A49" s="63" t="str">
        <f>_xlfn.CONCAT(TechnologiesEmlab!A14,"InvestmentCostTimeSeries")</f>
        <v>Pumped_hydroInvestmentCostTimeSeries</v>
      </c>
      <c r="B49" s="62">
        <v>0</v>
      </c>
    </row>
    <row r="50" spans="1:2">
      <c r="A50" s="63" t="str">
        <f>_xlfn.CONCAT(TechnologiesEmlab!A15,"InvestmentCostTimeSeries")</f>
        <v>WTG_offshoreInvestmentCostTimeSeries</v>
      </c>
      <c r="B50" s="62">
        <v>0</v>
      </c>
    </row>
    <row r="51" spans="1:2">
      <c r="A51" s="63" t="str">
        <f>_xlfn.CONCAT(TechnologiesEmlab!A16,"InvestmentCostTimeSeries")</f>
        <v>WTG_onshoreInvestmentCostTimeSeries</v>
      </c>
      <c r="B51" s="62">
        <v>0</v>
      </c>
    </row>
    <row r="52" spans="1:2">
      <c r="A52" s="63" t="str">
        <f>_xlfn.CONCAT(TechnologiesEmlab!A17,"InvestmentCostTimeSeries")</f>
        <v>PV_utility_systemsInvestmentCostTimeSeries</v>
      </c>
      <c r="B52" s="62">
        <v>0</v>
      </c>
    </row>
    <row r="53" spans="1:2">
      <c r="A53" s="63" t="str">
        <f>_xlfn.CONCAT(TechnologiesEmlab!A18,"InvestmentCostTimeSeries")</f>
        <v>Hydropower_reservoir_mediumInvestmentCostTimeSeries</v>
      </c>
      <c r="B53" s="62">
        <v>0</v>
      </c>
    </row>
    <row r="54" spans="1:2">
      <c r="A54" s="63" t="str">
        <f>_xlfn.CONCAT(TechnologiesEmlab!A19,"InvestmentCostTimeSeries")</f>
        <v>hydrogen_turbineInvestmentCostTimeSeries</v>
      </c>
      <c r="B54" s="62">
        <v>0</v>
      </c>
    </row>
    <row r="55" spans="1:2">
      <c r="A55" s="63" t="str">
        <f>_xlfn.CONCAT(TechnologiesEmlab!A20,"InvestmentCostTimeSeries")</f>
        <v>hydrogen_CHPInvestmentCostTimeSeries</v>
      </c>
      <c r="B55" s="62">
        <v>0</v>
      </c>
    </row>
    <row r="56" spans="1:2">
      <c r="A56" s="63" t="str">
        <f>_xlfn.CONCAT(TechnologiesEmlab!A21,"InvestmentCostTimeSeries")</f>
        <v>hydrogen_combined_cycleInvestmentCostTimeSeries</v>
      </c>
      <c r="B56" s="62">
        <v>0</v>
      </c>
    </row>
    <row r="57" spans="1:2">
      <c r="A57" s="63" t="str">
        <f>_xlfn.CONCAT(TechnologiesEmlab!A22,"InvestmentCostTimeSeries")</f>
        <v>fuel_cellInvestmentCostTimeSeries</v>
      </c>
      <c r="B57" s="62">
        <v>0</v>
      </c>
    </row>
    <row r="58" spans="1:2">
      <c r="A58" s="63" t="str">
        <f>_xlfn.CONCAT(TechnologiesEmlab!A23,"InvestmentCostTimeSeries")</f>
        <v>electrolyzerInvestmentCostTimeSeries</v>
      </c>
      <c r="B58" s="62">
        <v>0</v>
      </c>
    </row>
    <row r="59" spans="1:2">
      <c r="A59" s="63" t="str">
        <f>_xlfn.CONCAT(TechnologiesEmlab!A24,"InvestmentCostTimeSeries")</f>
        <v>Power_to_Jet_FuelInvestmentCostTimeSeries</v>
      </c>
      <c r="B59" s="62">
        <v>0</v>
      </c>
    </row>
    <row r="60" spans="1:2">
      <c r="A60" s="63" t="str">
        <f>_xlfn.CONCAT(TechnologiesEmlab!A25,"InvestmentCostTimeSeries")</f>
        <v>CSP_ParabolicInvestmentCostTimeSeries</v>
      </c>
      <c r="B60" s="62">
        <v>0</v>
      </c>
    </row>
    <row r="61" spans="1:2">
      <c r="A61" s="63" t="str">
        <f>_xlfn.CONCAT(TechnologiesEmlab!A26,"InvestmentCostTimeSeries")</f>
        <v>CSP_TowerInvestmentCostTimeSeries</v>
      </c>
      <c r="B61" s="62">
        <v>0</v>
      </c>
    </row>
    <row r="62" spans="1:2">
      <c r="A62" s="63" t="str">
        <f>_xlfn.CONCAT(TechnologiesEmlab!A27,"InvestmentCostTimeSeries")</f>
        <v>Hydrogen_to_Jet_FuelInvestmentCostTimeSeries</v>
      </c>
      <c r="B62" s="62">
        <v>0</v>
      </c>
    </row>
    <row r="63" spans="1:2">
      <c r="A63" s="63" t="str">
        <f>_xlfn.CONCAT(TechnologiesEmlab!A28,"InvestmentCostTimeSeries")</f>
        <v>Hydropower_RORInvestmentCostTimeSeries</v>
      </c>
      <c r="B63" s="62">
        <v>0</v>
      </c>
    </row>
    <row r="64" spans="1:2">
      <c r="A64" s="63" t="str">
        <f>_xlfn.CONCAT(TechnologiesEmlab!A29,"InvestmentCostTimeSeries")</f>
        <v>Hydropower_reservoir_largeInvestmentCostTimeSeries</v>
      </c>
      <c r="B64" s="62">
        <v>0</v>
      </c>
    </row>
    <row r="65" spans="1:2">
      <c r="A65" s="63" t="str">
        <f>_xlfn.CONCAT(TechnologiesEmlab!A30,"InvestmentCostTimeSeries")</f>
        <v>Hydropower_reservoir_smallInvestmentCostTimeSeries</v>
      </c>
      <c r="B65" s="62">
        <v>0</v>
      </c>
    </row>
    <row r="66" spans="1:2">
      <c r="A66" s="63" t="str">
        <f>_xlfn.CONCAT(TechnologiesEmlab!A31,"InvestmentCostTimeSeries")</f>
        <v>Nuclear_CHP_DHInvestmentCostTimeSeries</v>
      </c>
      <c r="B66" s="62">
        <v>0</v>
      </c>
    </row>
    <row r="67" spans="1:2">
      <c r="A67" s="63" t="str">
        <f>_xlfn.CONCAT(TechnologiesEmlab!A32,"InvestmentCostTimeSeries")</f>
        <v>Nuclear_CHP_PHInvestmentCostTimeSeries</v>
      </c>
      <c r="B67" s="62">
        <v>0</v>
      </c>
    </row>
    <row r="68" spans="1:2">
      <c r="A68" s="63" t="str">
        <f>_xlfn.CONCAT(TechnologiesEmlab!A33,"InvestmentCostTimeSeries")</f>
        <v>PEM_ElectrolyzerInvestmentCostTimeSeries</v>
      </c>
      <c r="B68" s="62">
        <v>0</v>
      </c>
    </row>
    <row r="69" spans="1:2">
      <c r="A69" s="63" t="str">
        <f>_xlfn.CONCAT(TechnologiesEmlab!A34,"InvestmentCostTimeSeries")</f>
        <v>Wave_energyInvestmentCostTimeSeries</v>
      </c>
      <c r="B69" s="62">
        <v>0</v>
      </c>
    </row>
    <row r="70" spans="1:2">
      <c r="A70" s="63" t="str">
        <f>_xlfn.CONCAT(TechnologiesEmlab!A35,"InvestmentCostTimeSeries")</f>
        <v>PV_commercial_systemsInvestmentCostTimeSeries</v>
      </c>
      <c r="B70" s="62">
        <v>0</v>
      </c>
    </row>
    <row r="71" spans="1:2">
      <c r="A71" s="63" t="str">
        <f>_xlfn.CONCAT(TechnologiesEmlab!A36,"InvestmentCostTimeSeries")</f>
        <v>PV_residentialInvestmentCostTimeSeries</v>
      </c>
      <c r="B71" s="62">
        <v>0</v>
      </c>
    </row>
    <row r="72" spans="1:2">
      <c r="A72" s="11" t="str">
        <f>_xlfn.CONCAT(TechnologiesEmlab!A2,"VariableCostTimeSeries")</f>
        <v>Biomass_CHP_wood_pellets_DHVariableCostTimeSeries</v>
      </c>
      <c r="B72" s="11">
        <v>5.0000000000000001E-3</v>
      </c>
    </row>
    <row r="73" spans="1:2">
      <c r="A73" t="str">
        <f>_xlfn.CONCAT(TechnologiesEmlab!A3,"VariableCostTimeSeries")</f>
        <v>Biomass_CHP_wood_pellets_PHVariableCostTimeSeries</v>
      </c>
      <c r="B73" s="11">
        <v>5.0000000000000001E-3</v>
      </c>
    </row>
    <row r="74" spans="1:2">
      <c r="A74" t="str">
        <f>_xlfn.CONCAT(TechnologiesEmlab!A4,"VariableCostTimeSeries")</f>
        <v>CCGTVariableCostTimeSeries</v>
      </c>
      <c r="B74" s="11">
        <v>5.0000000000000001E-3</v>
      </c>
    </row>
    <row r="75" spans="1:2">
      <c r="A75" t="str">
        <f>_xlfn.CONCAT(TechnologiesEmlab!A5,"VariableCostTimeSeries")</f>
        <v>CCGT_CHP_backpressure_DHVariableCostTimeSeries</v>
      </c>
      <c r="B75" s="11">
        <v>5.0000000000000001E-3</v>
      </c>
    </row>
    <row r="76" spans="1:2">
      <c r="A76" t="str">
        <f>_xlfn.CONCAT(TechnologiesEmlab!A6,"VariableCostTimeSeries")</f>
        <v>CCGT_CHP_backpressure_PHVariableCostTimeSeries</v>
      </c>
      <c r="B76" s="11">
        <v>5.0000000000000001E-3</v>
      </c>
    </row>
    <row r="77" spans="1:2">
      <c r="A77" t="str">
        <f>_xlfn.CONCAT(TechnologiesEmlab!A7,"VariableCostTimeSeries")</f>
        <v>CCSVariableCostTimeSeries</v>
      </c>
      <c r="B77" s="11">
        <v>5.0000000000000001E-3</v>
      </c>
    </row>
    <row r="78" spans="1:2">
      <c r="A78" t="str">
        <f>_xlfn.CONCAT(TechnologiesEmlab!A8,"VariableCostTimeSeries")</f>
        <v>NuclearVariableCostTimeSeries</v>
      </c>
      <c r="B78" s="11">
        <v>5.0000000000000001E-3</v>
      </c>
    </row>
    <row r="79" spans="1:2">
      <c r="A79" t="str">
        <f>_xlfn.CONCAT(TechnologiesEmlab!A9,"VariableCostTimeSeries")</f>
        <v>OCGTVariableCostTimeSeries</v>
      </c>
      <c r="B79" s="11">
        <v>5.0000000000000001E-3</v>
      </c>
    </row>
    <row r="80" spans="1:2">
      <c r="A80" t="str">
        <f>_xlfn.CONCAT(TechnologiesEmlab!A10,"VariableCostTimeSeries")</f>
        <v>Coal PSCVariableCostTimeSeries</v>
      </c>
      <c r="B80" s="11">
        <v>5.0000000000000001E-3</v>
      </c>
    </row>
    <row r="81" spans="1:2">
      <c r="A81" t="str">
        <f>_xlfn.CONCAT(TechnologiesEmlab!A11,"VariableCostTimeSeries")</f>
        <v>Lignite PSCVariableCostTimeSeries</v>
      </c>
      <c r="B81" s="11">
        <v>5.0000000000000001E-3</v>
      </c>
    </row>
    <row r="82" spans="1:2">
      <c r="A82" t="str">
        <f>_xlfn.CONCAT(TechnologiesEmlab!A12,"VariableCostTimeSeries")</f>
        <v>Fuel oil PGTVariableCostTimeSeries</v>
      </c>
      <c r="B82" s="11">
        <v>5.0000000000000001E-3</v>
      </c>
    </row>
    <row r="83" spans="1:2">
      <c r="A83" t="str">
        <f>_xlfn.CONCAT(TechnologiesEmlab!A13,"VariableCostTimeSeries")</f>
        <v>Lithium_ion_batteryVariableCostTimeSeries</v>
      </c>
      <c r="B83" s="11">
        <v>5.0000000000000001E-3</v>
      </c>
    </row>
    <row r="84" spans="1:2">
      <c r="A84" t="str">
        <f>_xlfn.CONCAT(TechnologiesEmlab!A14,"VariableCostTimeSeries")</f>
        <v>Pumped_hydroVariableCostTimeSeries</v>
      </c>
      <c r="B84" s="11">
        <v>5.0000000000000001E-3</v>
      </c>
    </row>
    <row r="85" spans="1:2">
      <c r="A85" t="str">
        <f>_xlfn.CONCAT(TechnologiesEmlab!A15,"VariableCostTimeSeries")</f>
        <v>WTG_offshoreVariableCostTimeSeries</v>
      </c>
      <c r="B85" s="11">
        <v>5.0000000000000001E-3</v>
      </c>
    </row>
    <row r="86" spans="1:2">
      <c r="A86" t="str">
        <f>_xlfn.CONCAT(TechnologiesEmlab!A16,"VariableCostTimeSeries")</f>
        <v>WTG_onshoreVariableCostTimeSeries</v>
      </c>
      <c r="B86" s="11">
        <v>5.0000000000000001E-3</v>
      </c>
    </row>
    <row r="87" spans="1:2">
      <c r="A87" t="str">
        <f>_xlfn.CONCAT(TechnologiesEmlab!A17,"VariableCostTimeSeries")</f>
        <v>PV_utility_systemsVariableCostTimeSeries</v>
      </c>
      <c r="B87" s="11">
        <v>5.0000000000000001E-3</v>
      </c>
    </row>
    <row r="88" spans="1:2">
      <c r="A88" t="str">
        <f>_xlfn.CONCAT(TechnologiesEmlab!A18,"VariableCostTimeSeries")</f>
        <v>Hydropower_reservoir_mediumVariableCostTimeSeries</v>
      </c>
      <c r="B88" s="11">
        <v>5.0000000000000001E-3</v>
      </c>
    </row>
    <row r="89" spans="1:2">
      <c r="A89" t="str">
        <f>_xlfn.CONCAT(TechnologiesEmlab!A19,"VariableCostTimeSeries")</f>
        <v>hydrogen_turbineVariableCostTimeSeries</v>
      </c>
      <c r="B89" s="11">
        <v>5.0000000000000001E-3</v>
      </c>
    </row>
    <row r="90" spans="1:2">
      <c r="A90" t="str">
        <f>_xlfn.CONCAT(TechnologiesEmlab!A20,"VariableCostTimeSeries")</f>
        <v>hydrogen_CHPVariableCostTimeSeries</v>
      </c>
      <c r="B90" s="11">
        <v>5.0000000000000001E-3</v>
      </c>
    </row>
    <row r="91" spans="1:2">
      <c r="A91" t="str">
        <f>_xlfn.CONCAT(TechnologiesEmlab!A21,"VariableCostTimeSeries")</f>
        <v>hydrogen_combined_cycleVariableCostTimeSeries</v>
      </c>
      <c r="B91" s="11">
        <v>5.0000000000000001E-3</v>
      </c>
    </row>
    <row r="92" spans="1:2">
      <c r="A92" t="str">
        <f>_xlfn.CONCAT(TechnologiesEmlab!A22,"VariableCostTimeSeries")</f>
        <v>fuel_cellVariableCostTimeSeries</v>
      </c>
      <c r="B92" s="11">
        <v>5.0000000000000001E-3</v>
      </c>
    </row>
    <row r="93" spans="1:2">
      <c r="A93" t="str">
        <f>_xlfn.CONCAT(TechnologiesEmlab!A23,"VariableCostTimeSeries")</f>
        <v>electrolyzerVariableCostTimeSeries</v>
      </c>
      <c r="B93" s="11">
        <v>5.0000000000000001E-3</v>
      </c>
    </row>
    <row r="94" spans="1:2">
      <c r="A94" t="str">
        <f>_xlfn.CONCAT(TechnologiesEmlab!A24,"VariableCostTimeSeries")</f>
        <v>Power_to_Jet_FuelVariableCostTimeSeries</v>
      </c>
      <c r="B94" s="11">
        <v>5.0000000000000001E-3</v>
      </c>
    </row>
    <row r="95" spans="1:2">
      <c r="A95" t="str">
        <f>_xlfn.CONCAT(TechnologiesEmlab!A25,"VariableCostTimeSeries")</f>
        <v>CSP_ParabolicVariableCostTimeSeries</v>
      </c>
      <c r="B95" s="11">
        <v>5.0000000000000001E-3</v>
      </c>
    </row>
    <row r="96" spans="1:2">
      <c r="A96" t="str">
        <f>_xlfn.CONCAT(TechnologiesEmlab!A26,"VariableCostTimeSeries")</f>
        <v>CSP_TowerVariableCostTimeSeries</v>
      </c>
      <c r="B96" s="11">
        <v>5.0000000000000001E-3</v>
      </c>
    </row>
    <row r="97" spans="1:4">
      <c r="A97" t="str">
        <f>_xlfn.CONCAT(TechnologiesEmlab!A27,"VariableCostTimeSeries")</f>
        <v>Hydrogen_to_Jet_FuelVariableCostTimeSeries</v>
      </c>
      <c r="B97" s="11">
        <v>5.0000000000000001E-3</v>
      </c>
    </row>
    <row r="98" spans="1:4">
      <c r="A98" t="str">
        <f>_xlfn.CONCAT(TechnologiesEmlab!A28,"VariableCostTimeSeries")</f>
        <v>Hydropower_RORVariableCostTimeSeries</v>
      </c>
      <c r="B98" s="11">
        <v>5.0000000000000001E-3</v>
      </c>
    </row>
    <row r="99" spans="1:4">
      <c r="A99" t="str">
        <f>_xlfn.CONCAT(TechnologiesEmlab!A29,"VariableCostTimeSeries")</f>
        <v>Hydropower_reservoir_largeVariableCostTimeSeries</v>
      </c>
      <c r="B99" s="11">
        <v>5.0000000000000001E-3</v>
      </c>
    </row>
    <row r="100" spans="1:4">
      <c r="A100" t="str">
        <f>_xlfn.CONCAT(TechnologiesEmlab!A30,"VariableCostTimeSeries")</f>
        <v>Hydropower_reservoir_smallVariableCostTimeSeries</v>
      </c>
      <c r="B100" s="11">
        <v>5.0000000000000001E-3</v>
      </c>
    </row>
    <row r="101" spans="1:4">
      <c r="A101" t="str">
        <f>_xlfn.CONCAT(TechnologiesEmlab!A31,"VariableCostTimeSeries")</f>
        <v>Nuclear_CHP_DHVariableCostTimeSeries</v>
      </c>
      <c r="B101" s="11">
        <v>5.0000000000000001E-3</v>
      </c>
    </row>
    <row r="102" spans="1:4">
      <c r="A102" t="str">
        <f>_xlfn.CONCAT(TechnologiesEmlab!A32,"VariableCostTimeSeries")</f>
        <v>Nuclear_CHP_PHVariableCostTimeSeries</v>
      </c>
      <c r="B102" s="11">
        <v>5.0000000000000001E-3</v>
      </c>
    </row>
    <row r="103" spans="1:4">
      <c r="A103" t="str">
        <f>_xlfn.CONCAT(TechnologiesEmlab!A33,"VariableCostTimeSeries")</f>
        <v>PEM_ElectrolyzerVariableCostTimeSeries</v>
      </c>
      <c r="B103" s="11">
        <v>5.0000000000000001E-3</v>
      </c>
    </row>
    <row r="104" spans="1:4">
      <c r="A104" t="str">
        <f>_xlfn.CONCAT(TechnologiesEmlab!A34,"VariableCostTimeSeries")</f>
        <v>Wave_energyVariableCostTimeSeries</v>
      </c>
      <c r="B104" s="11">
        <v>5.0000000000000001E-3</v>
      </c>
    </row>
    <row r="105" spans="1:4">
      <c r="A105" t="str">
        <f>_xlfn.CONCAT(TechnologiesEmlab!A35,"VariableCostTimeSeries")</f>
        <v>PV_commercial_systemsVariableCostTimeSeries</v>
      </c>
      <c r="B105" s="11">
        <v>5.0000000000000001E-3</v>
      </c>
    </row>
    <row r="106" spans="1:4">
      <c r="A106" t="str">
        <f>_xlfn.CONCAT(TechnologiesEmlab!A36,"VariableCostTimeSeries")</f>
        <v>PV_residentialVariableCostTimeSeries</v>
      </c>
      <c r="B106" s="11">
        <v>5.0000000000000001E-3</v>
      </c>
    </row>
    <row r="107" spans="1:4">
      <c r="A107" s="62" t="str">
        <f>_xlfn.CONCAT(TechnologiesEmlab!A2,"EfficiencyTimeSeries")</f>
        <v>Biomass_CHP_wood_pellets_DHEfficiencyTimeSeries</v>
      </c>
      <c r="B107" s="62">
        <v>-5.0000000000000001E-3</v>
      </c>
      <c r="D107" t="s">
        <v>404</v>
      </c>
    </row>
    <row r="108" spans="1:4">
      <c r="A108" s="63" t="str">
        <f>_xlfn.CONCAT(TechnologiesEmlab!A3,"EfficiencyTimeSeries")</f>
        <v>Biomass_CHP_wood_pellets_PHEfficiencyTimeSeries</v>
      </c>
      <c r="B108" s="62">
        <v>-5.0000000000000001E-3</v>
      </c>
    </row>
    <row r="109" spans="1:4">
      <c r="A109" s="63" t="str">
        <f>_xlfn.CONCAT(TechnologiesEmlab!A4,"EfficiencyTimeSeries")</f>
        <v>CCGTEfficiencyTimeSeries</v>
      </c>
      <c r="B109" s="62">
        <v>-5.0000000000000001E-3</v>
      </c>
    </row>
    <row r="110" spans="1:4">
      <c r="A110" s="63" t="str">
        <f>_xlfn.CONCAT(TechnologiesEmlab!A5,"EfficiencyTimeSeries")</f>
        <v>CCGT_CHP_backpressure_DHEfficiencyTimeSeries</v>
      </c>
      <c r="B110" s="62">
        <v>-5.0000000000000001E-3</v>
      </c>
    </row>
    <row r="111" spans="1:4">
      <c r="A111" s="63" t="str">
        <f>_xlfn.CONCAT(TechnologiesEmlab!A6,"EfficiencyTimeSeries")</f>
        <v>CCGT_CHP_backpressure_PHEfficiencyTimeSeries</v>
      </c>
      <c r="B111" s="62">
        <v>-5.0000000000000001E-3</v>
      </c>
    </row>
    <row r="112" spans="1:4">
      <c r="A112" s="63" t="str">
        <f>_xlfn.CONCAT(TechnologiesEmlab!A7,"EfficiencyTimeSeries")</f>
        <v>CCSEfficiencyTimeSeries</v>
      </c>
      <c r="B112" s="62">
        <v>-5.0000000000000001E-3</v>
      </c>
    </row>
    <row r="113" spans="1:2">
      <c r="A113" s="63" t="str">
        <f>_xlfn.CONCAT(TechnologiesEmlab!A8,"EfficiencyTimeSeries")</f>
        <v>NuclearEfficiencyTimeSeries</v>
      </c>
      <c r="B113" s="62">
        <v>-5.0000000000000001E-3</v>
      </c>
    </row>
    <row r="114" spans="1:2">
      <c r="A114" s="63" t="str">
        <f>_xlfn.CONCAT(TechnologiesEmlab!A9,"EfficiencyTimeSeries")</f>
        <v>OCGTEfficiencyTimeSeries</v>
      </c>
      <c r="B114" s="62">
        <v>-5.0000000000000001E-3</v>
      </c>
    </row>
    <row r="115" spans="1:2">
      <c r="A115" s="63" t="str">
        <f>_xlfn.CONCAT(TechnologiesEmlab!A10,"EfficiencyTimeSeries")</f>
        <v>Coal PSCEfficiencyTimeSeries</v>
      </c>
      <c r="B115" s="62">
        <v>-5.0000000000000001E-3</v>
      </c>
    </row>
    <row r="116" spans="1:2">
      <c r="A116" s="63" t="str">
        <f>_xlfn.CONCAT(TechnologiesEmlab!A11,"EfficiencyTimeSeries")</f>
        <v>Lignite PSCEfficiencyTimeSeries</v>
      </c>
      <c r="B116" s="62">
        <v>-5.0000000000000001E-3</v>
      </c>
    </row>
    <row r="117" spans="1:2">
      <c r="A117" s="63" t="str">
        <f>_xlfn.CONCAT(TechnologiesEmlab!A12,"EfficiencyTimeSeries")</f>
        <v>Fuel oil PGTEfficiencyTimeSeries</v>
      </c>
      <c r="B117" s="62">
        <v>-5.0000000000000001E-3</v>
      </c>
    </row>
    <row r="118" spans="1:2">
      <c r="A118" s="63" t="str">
        <f>_xlfn.CONCAT(TechnologiesEmlab!A13,"EfficiencyTimeSeries")</f>
        <v>Lithium_ion_batteryEfficiencyTimeSeries</v>
      </c>
      <c r="B118" s="62">
        <v>-5.0000000000000001E-3</v>
      </c>
    </row>
    <row r="119" spans="1:2">
      <c r="A119" s="63" t="str">
        <f>_xlfn.CONCAT(TechnologiesEmlab!A14,"EfficiencyTimeSeries")</f>
        <v>Pumped_hydroEfficiencyTimeSeries</v>
      </c>
      <c r="B119" s="62">
        <v>-5.0000000000000001E-3</v>
      </c>
    </row>
    <row r="120" spans="1:2">
      <c r="A120" s="63" t="str">
        <f>_xlfn.CONCAT(TechnologiesEmlab!A15,"EfficiencyTimeSeries")</f>
        <v>WTG_offshoreEfficiencyTimeSeries</v>
      </c>
      <c r="B120" s="62">
        <v>-5.0000000000000001E-3</v>
      </c>
    </row>
    <row r="121" spans="1:2">
      <c r="A121" s="63" t="str">
        <f>_xlfn.CONCAT(TechnologiesEmlab!A16,"EfficiencyTimeSeries")</f>
        <v>WTG_onshoreEfficiencyTimeSeries</v>
      </c>
      <c r="B121" s="62">
        <v>-5.0000000000000001E-3</v>
      </c>
    </row>
    <row r="122" spans="1:2">
      <c r="A122" s="63" t="str">
        <f>_xlfn.CONCAT(TechnologiesEmlab!A17,"EfficiencyTimeSeries")</f>
        <v>PV_utility_systemsEfficiencyTimeSeries</v>
      </c>
      <c r="B122" s="62">
        <v>-5.0000000000000001E-3</v>
      </c>
    </row>
    <row r="123" spans="1:2">
      <c r="A123" s="63" t="str">
        <f>_xlfn.CONCAT(TechnologiesEmlab!A18,"EfficiencyTimeSeries")</f>
        <v>Hydropower_reservoir_mediumEfficiencyTimeSeries</v>
      </c>
      <c r="B123" s="62">
        <v>-5.0000000000000001E-3</v>
      </c>
    </row>
    <row r="124" spans="1:2">
      <c r="A124" s="63" t="str">
        <f>_xlfn.CONCAT(TechnologiesEmlab!A19,"EfficiencyTimeSeries")</f>
        <v>hydrogen_turbineEfficiencyTimeSeries</v>
      </c>
      <c r="B124" s="62">
        <v>-5.0000000000000001E-3</v>
      </c>
    </row>
    <row r="125" spans="1:2">
      <c r="A125" s="63" t="str">
        <f>_xlfn.CONCAT(TechnologiesEmlab!A20,"EfficiencyTimeSeries")</f>
        <v>hydrogen_CHPEfficiencyTimeSeries</v>
      </c>
      <c r="B125" s="62">
        <v>-5.0000000000000001E-3</v>
      </c>
    </row>
    <row r="126" spans="1:2">
      <c r="A126" s="63" t="str">
        <f>_xlfn.CONCAT(TechnologiesEmlab!A21,"EfficiencyTimeSeries")</f>
        <v>hydrogen_combined_cycleEfficiencyTimeSeries</v>
      </c>
      <c r="B126" s="62">
        <v>-5.0000000000000001E-3</v>
      </c>
    </row>
    <row r="127" spans="1:2">
      <c r="A127" s="63" t="str">
        <f>_xlfn.CONCAT(TechnologiesEmlab!A22,"EfficiencyTimeSeries")</f>
        <v>fuel_cellEfficiencyTimeSeries</v>
      </c>
      <c r="B127" s="62">
        <v>-5.0000000000000001E-3</v>
      </c>
    </row>
    <row r="128" spans="1:2">
      <c r="A128" s="63" t="str">
        <f>_xlfn.CONCAT(TechnologiesEmlab!A23,"EfficiencyTimeSeries")</f>
        <v>electrolyzerEfficiencyTimeSeries</v>
      </c>
      <c r="B128" s="62">
        <v>-5.0000000000000001E-3</v>
      </c>
    </row>
    <row r="129" spans="1:2">
      <c r="A129" s="63" t="str">
        <f>_xlfn.CONCAT(TechnologiesEmlab!A24,"EfficiencyTimeSeries")</f>
        <v>Power_to_Jet_FuelEfficiencyTimeSeries</v>
      </c>
      <c r="B129" s="62">
        <v>-5.0000000000000001E-3</v>
      </c>
    </row>
    <row r="130" spans="1:2">
      <c r="A130" s="63" t="str">
        <f>_xlfn.CONCAT(TechnologiesEmlab!A25,"EfficiencyTimeSeries")</f>
        <v>CSP_ParabolicEfficiencyTimeSeries</v>
      </c>
      <c r="B130" s="62">
        <v>-5.0000000000000001E-3</v>
      </c>
    </row>
    <row r="131" spans="1:2">
      <c r="A131" s="63" t="str">
        <f>_xlfn.CONCAT(TechnologiesEmlab!A26,"EfficiencyTimeSeries")</f>
        <v>CSP_TowerEfficiencyTimeSeries</v>
      </c>
      <c r="B131" s="62">
        <v>-5.0000000000000001E-3</v>
      </c>
    </row>
    <row r="132" spans="1:2">
      <c r="A132" s="63" t="str">
        <f>_xlfn.CONCAT(TechnologiesEmlab!A27,"EfficiencyTimeSeries")</f>
        <v>Hydrogen_to_Jet_FuelEfficiencyTimeSeries</v>
      </c>
      <c r="B132" s="62">
        <v>-5.0000000000000001E-3</v>
      </c>
    </row>
    <row r="133" spans="1:2">
      <c r="A133" s="63" t="str">
        <f>_xlfn.CONCAT(TechnologiesEmlab!A28,"EfficiencyTimeSeries")</f>
        <v>Hydropower_ROREfficiencyTimeSeries</v>
      </c>
      <c r="B133" s="62">
        <v>-5.0000000000000001E-3</v>
      </c>
    </row>
    <row r="134" spans="1:2">
      <c r="A134" s="63" t="str">
        <f>_xlfn.CONCAT(TechnologiesEmlab!A29,"EfficiencyTimeSeries")</f>
        <v>Hydropower_reservoir_largeEfficiencyTimeSeries</v>
      </c>
      <c r="B134" s="62">
        <v>-5.0000000000000001E-3</v>
      </c>
    </row>
    <row r="135" spans="1:2">
      <c r="A135" s="63" t="str">
        <f>_xlfn.CONCAT(TechnologiesEmlab!A30,"EfficiencyTimeSeries")</f>
        <v>Hydropower_reservoir_smallEfficiencyTimeSeries</v>
      </c>
      <c r="B135" s="62">
        <v>-5.0000000000000001E-3</v>
      </c>
    </row>
    <row r="136" spans="1:2">
      <c r="A136" s="63" t="str">
        <f>_xlfn.CONCAT(TechnologiesEmlab!A31,"EfficiencyTimeSeries")</f>
        <v>Nuclear_CHP_DHEfficiencyTimeSeries</v>
      </c>
      <c r="B136" s="62">
        <v>-5.0000000000000001E-3</v>
      </c>
    </row>
    <row r="137" spans="1:2">
      <c r="A137" s="63" t="str">
        <f>_xlfn.CONCAT(TechnologiesEmlab!A32,"EfficiencyTimeSeries")</f>
        <v>Nuclear_CHP_PHEfficiencyTimeSeries</v>
      </c>
      <c r="B137" s="62">
        <v>-5.0000000000000001E-3</v>
      </c>
    </row>
    <row r="138" spans="1:2">
      <c r="A138" s="63" t="str">
        <f>_xlfn.CONCAT(TechnologiesEmlab!A33,"EfficiencyTimeSeries")</f>
        <v>PEM_ElectrolyzerEfficiencyTimeSeries</v>
      </c>
      <c r="B138" s="62">
        <v>-5.0000000000000001E-3</v>
      </c>
    </row>
    <row r="139" spans="1:2">
      <c r="A139" s="63" t="str">
        <f>_xlfn.CONCAT(TechnologiesEmlab!A34,"EfficiencyTimeSeries")</f>
        <v>Wave_energyEfficiencyTimeSeries</v>
      </c>
      <c r="B139" s="62">
        <v>-5.0000000000000001E-3</v>
      </c>
    </row>
    <row r="140" spans="1:2">
      <c r="A140" s="63" t="str">
        <f>_xlfn.CONCAT(TechnologiesEmlab!A35,"EfficiencyTimeSeries")</f>
        <v>PV_commercial_systemsEfficiencyTimeSeries</v>
      </c>
      <c r="B140" s="62">
        <v>-5.0000000000000001E-3</v>
      </c>
    </row>
    <row r="141" spans="1:2">
      <c r="A141" s="63" t="str">
        <f>_xlfn.CONCAT(TechnologiesEmlab!A36,"EfficiencyTimeSeries")</f>
        <v>PV_residentialEfficiencyTimeSeries</v>
      </c>
      <c r="B141" s="62">
        <v>-5.0000000000000001E-3</v>
      </c>
    </row>
    <row r="142" spans="1:2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424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423</v>
      </c>
    </row>
    <row r="3" spans="1:5">
      <c r="A3" t="s">
        <v>409</v>
      </c>
      <c r="B3" s="18">
        <v>4297995</v>
      </c>
      <c r="D3" t="s">
        <v>422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tabSelected="1" workbookViewId="0">
      <selection activeCell="J20" sqref="J20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416</v>
      </c>
      <c r="D1" t="s">
        <v>421</v>
      </c>
    </row>
    <row r="2" spans="1:4" ht="17.5" customHeight="1">
      <c r="A2" t="s">
        <v>305</v>
      </c>
      <c r="B2">
        <v>4000</v>
      </c>
      <c r="C2" t="s">
        <v>411</v>
      </c>
    </row>
    <row r="3" spans="1:4" ht="17.5" customHeight="1">
      <c r="A3" t="s">
        <v>419</v>
      </c>
      <c r="B3">
        <v>2000</v>
      </c>
      <c r="C3" t="s">
        <v>412</v>
      </c>
    </row>
    <row r="4" spans="1:4" ht="17.5" customHeight="1">
      <c r="A4" t="s">
        <v>420</v>
      </c>
      <c r="B4">
        <v>500</v>
      </c>
      <c r="C4" t="s">
        <v>413</v>
      </c>
      <c r="D4" s="18"/>
    </row>
    <row r="5" spans="1:4" ht="17.5" customHeight="1">
      <c r="A5" t="s">
        <v>417</v>
      </c>
      <c r="B5">
        <v>40</v>
      </c>
      <c r="C5" t="s">
        <v>414</v>
      </c>
      <c r="D5" s="18">
        <v>251847372</v>
      </c>
    </row>
    <row r="6" spans="1:4" ht="17.5" customHeight="1">
      <c r="A6" t="s">
        <v>418</v>
      </c>
      <c r="B6">
        <v>60</v>
      </c>
      <c r="C6" t="s">
        <v>415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18" zoomScaleNormal="100" workbookViewId="0">
      <selection activeCell="C23" sqref="C23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14" sqref="F14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6" spans="1:8">
      <c r="A6">
        <v>2</v>
      </c>
      <c r="B6" t="s">
        <v>114</v>
      </c>
      <c r="C6" t="b">
        <v>1</v>
      </c>
      <c r="D6">
        <v>350</v>
      </c>
    </row>
    <row r="7" spans="1:8">
      <c r="A7">
        <v>3</v>
      </c>
      <c r="B7" t="s">
        <v>117</v>
      </c>
      <c r="C7" t="b">
        <v>1</v>
      </c>
      <c r="D7">
        <v>250</v>
      </c>
    </row>
    <row r="8" spans="1:8">
      <c r="A8">
        <v>4</v>
      </c>
      <c r="B8" t="s">
        <v>348</v>
      </c>
      <c r="C8" t="b">
        <v>1</v>
      </c>
      <c r="D8">
        <v>500</v>
      </c>
    </row>
    <row r="9" spans="1:8">
      <c r="A9">
        <v>6</v>
      </c>
      <c r="B9" t="s">
        <v>97</v>
      </c>
      <c r="C9" t="b">
        <v>1</v>
      </c>
      <c r="D9">
        <v>300</v>
      </c>
    </row>
    <row r="10" spans="1:8">
      <c r="A10">
        <v>7</v>
      </c>
      <c r="B10" t="s">
        <v>116</v>
      </c>
      <c r="C10" t="b">
        <v>1</v>
      </c>
      <c r="D10">
        <v>500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2023-04-14T14:12:36Z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