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1B33373-4846-42DF-977B-126029E854B1}" xr6:coauthVersionLast="47" xr6:coauthVersionMax="47" xr10:uidLastSave="{00000000-0000-0000-0000-000000000000}"/>
  <bookViews>
    <workbookView xWindow="-108" yWindow="-108" windowWidth="23256" windowHeight="12576" tabRatio="998" firstSheet="10" activeTab="1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I3" i="67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<sst xmlns="http://schemas.openxmlformats.org/spreadsheetml/2006/main" count="1039" uniqueCount="456">
  <si>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</si>
  <si>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</si>
  <si>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</si>
  <si>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</si>
  <si>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</si>
  <si>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</si>
  <si>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</si>
  <si>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</si>
  <si>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</si>
  <si>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</si>
  <si>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</si>
  <si>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</si>
  <si>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</si>
  <si>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</si>
  <si>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</si>
  <si>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</si>
  <si>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</si>
  <si>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</si>
  <si>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</si>
  <si>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</si>
  <si>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</si>
  <si>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</si>
  <si>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</si>
  <si>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</si>
  <si>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</si>
  <si>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</si>
  <si>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</si>
  <si>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</si>
  <si>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</si>
  <si>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</si>
  <si>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</si>
  <si>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</si>
  <si>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</si>
  <si>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</si>
  <si>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</si>
  <si>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</si>
  <si>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</si>
  <si>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</si>
  <si>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</si>
  <si>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</si>
  <si>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</si>
  <si>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</si>
  <si>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</si>
  <si>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</si>
  <si>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</si>
  <si>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</si>
  <si>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</si>
  <si>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</si>
  <si>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</si>
  <si>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</si>
  <si>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</si>
  <si>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</si>
  <si>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</si>
  <si>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</si>
  <si>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</si>
  <si>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</si>
  <si>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</si>
  <si>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</si>
  <si>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</si>
  <si>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</si>
  <si>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</si>
  <si>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</si>
  <si>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</si>
  <si>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</si>
  <si>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</si>
  <si>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</si>
  <si>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</si>
  <si>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</si>
  <si>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</si>
  <si>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</si>
  <si>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</si>
  <si>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</si>
  <si>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</si>
  <si>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</si>
  <si>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</si>
  <si>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</si>
  <si>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</si>
  <si>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</si>
  <si>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</si>
  <si>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</si>
  <si>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</si>
  <si>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</si>
  <si>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</si>
  <si>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</si>
  <si>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</si>
  <si>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</si>
  <si>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</si>
  <si>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</si>
  <si>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</si>
  <si>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</si>
  <si>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</si>
  <si>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</si>
  <si>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</si>
  <si>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</si>
  <si>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</si>
  <si>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</si>
  <si>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</si>
  <si>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</si>
  <si>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</si>
  <si>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</si>
  <si>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</si>
  <si>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</si>
  <si>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</si>
  <si>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</si>
  <si>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</si>
  <si>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</si>
  <si>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</si>
  <si>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</si>
  <si>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</si>
  <si>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</si>
  <si>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</si>
  <si>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</si>
  <si>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</si>
  <si>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</si>
  <si>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</si>
  <si>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</si>
  <si>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</si>
  <si>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</si>
  <si>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</si>
  <si>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</si>
  <si>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</si>
  <si>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</si>
  <si>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</si>
  <si>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</si>
  <si>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</si>
  <si>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</si>
  <si>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</si>
  <si>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</si>
  <si>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</si>
  <si>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</si>
  <si>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</si>
  <si>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</si>
  <si>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</si>
  <si>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</si>
  <si>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</si>
  <si>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</si>
  <si>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</si>
  <si>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</si>
  <si>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</si>
  <si>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</si>
  <si>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</si>
  <si>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</si>
  <si>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</si>
  <si>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</si>
  <si>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</si>
  <si>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</si>
  <si>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</si>
  <si>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</si>
  <si>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</si>
  <si>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</si>
  <si>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</si>
  <si>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</si>
  <si>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</si>
  <si>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</si>
  <si>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</si>
  <si>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</si>
  <si>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</si>
  <si>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</si>
  <si>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</si>
  <si>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</si>
  <si>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</si>
  <si>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</si>
  <si>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</si>
  <si>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</si>
  <si>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</si>
  <si>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</si>
  <si>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</si>
  <si>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</si>
  <si>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</si>
  <si>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</si>
  <si>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</si>
  <si>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</si>
  <si>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</si>
  <si>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</si>
  <si>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</si>
  <si>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</si>
  <si>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</si>
  <si>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</si>
  <si>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</si>
  <si>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</si>
  <si>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</si>
  <si>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</si>
  <si>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</si>
  <si>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</si>
  <si>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</si>
  <si>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</si>
  <si>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</si>
  <si>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</si>
  <si>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</si>
  <si>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</si>
  <si>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</si>
  <si>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</si>
  <si>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</si>
  <si>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</si>
  <si>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</si>
  <si>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</si>
  <si>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</si>
  <si>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</si>
  <si>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</si>
  <si>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</si>
  <si>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</si>
  <si>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</si>
  <si>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</si>
  <si>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</si>
  <si>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</si>
  <si>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</si>
  <si>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</si>
  <si>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</si>
  <si>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</si>
  <si>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</si>
  <si>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</si>
  <si>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</si>
  <si>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</si>
  <si>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</si>
  <si>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</si>
  <si>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</si>
  <si>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</si>
  <si>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</si>
  <si>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</si>
  <si>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</si>
  <si>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</si>
  <si>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</si>
  <si>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</si>
  <si>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</si>
  <si>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</si>
  <si>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</si>
  <si>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</si>
  <si>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</si>
  <si>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</si>
  <si>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</si>
  <si>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</si>
  <si>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</si>
  <si>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</si>
  <si>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</si>
  <si>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</si>
  <si>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</si>
  <si>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</si>
  <si>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</si>
  <si>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</si>
  <si>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</si>
  <si>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</si>
  <si>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</si>
  <si>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</si>
  <si>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</si>
  <si>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</si>
  <si>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</si>
  <si>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</si>
  <si>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</si>
  <si>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</si>
  <si>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</si>
  <si>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</si>
  <si>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</si>
  <si>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</si>
  <si>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</si>
  <si>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</si>
  <si>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</si>
  <si>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</si>
  <si>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</si>
  <si>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</si>
  <si>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</si>
  <si>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</si>
  <si>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</si>
  <si>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</si>
  <si>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</si>
  <si>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</si>
  <si>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</si>
  <si>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</si>
  <si>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</si>
  <si>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</si>
  <si>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</si>
  <si>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</si>
  <si>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</si>
  <si>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</si>
  <si>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</si>
  <si>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</si>
  <si>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</si>
  <si>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</si>
  <si>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</si>
  <si>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</si>
  <si>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</si>
  <si>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</si>
  <si>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</si>
  <si>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</si>
  <si>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</si>
  <si>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</si>
  <si>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</si>
  <si>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</si>
  <si>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</si>
  <si>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</si>
  <si>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</si>
  <si>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</si>
  <si>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</si>
  <si>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</si>
  <si>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</si>
  <si>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</si>
  <si>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</si>
  <si>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</si>
  <si>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</si>
  <si>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</si>
  <si>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</si>
  <si>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</si>
  <si>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</si>
  <si>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</si>
  <si>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</si>
  <si>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</si>
  <si>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</si>
  <si>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</si>
  <si>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</si>
  <si>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</si>
  <si>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</si>
  <si>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</si>
  <si>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</si>
  <si>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</si>
  <si>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</si>
  <si>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</si>
  <si>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</si>
  <si>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</si>
  <si>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</si>
  <si>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</si>
  <si>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</si>
  <si>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</si>
  <si>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</si>
  <si>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</si>
  <si>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</si>
  <si>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</si>
  <si>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</si>
  <si>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</si>
  <si>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</si>
  <si>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</si>
  <si>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</si>
  <si>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</si>
  <si>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</si>
  <si>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</si>
  <si>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</si>
  <si>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</si>
  <si>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</si>
  <si>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</si>
  <si>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</si>
  <si>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</si>
  <si>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</si>
  <si>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</si>
  <si>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</si>
  <si>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</si>
  <si>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</si>
  <si>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</si>
  <si>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</si>
  <si>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</si>
  <si>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</si>
  <si>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</si>
  <si>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</si>
  <si>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</si>
  <si>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</si>
  <si>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</si>
  <si>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</si>
  <si>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</si>
  <si>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</si>
  <si>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</si>
  <si>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</si>
  <si>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</si>
  <si>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</si>
  <si>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</si>
  <si>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</si>
  <si>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</si>
  <si>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</si>
  <si>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</si>
  <si>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</si>
  <si>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</si>
  <si>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</si>
  <si>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</si>
  <si>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</si>
  <si>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</si>
  <si>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</si>
  <si>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</si>
  <si>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</si>
  <si>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</si>
  <si>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</si>
  <si>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</si>
  <si>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</si>
  <si>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</si>
  <si>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</si>
  <si>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</si>
  <si>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</si>
  <si>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</si>
  <si>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</si>
  <si>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</si>
  <si>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</si>
  <si>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</si>
  <si>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</si>
  <si>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</si>
  <si>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</si>
  <si>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</si>
  <si>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</si>
  <si>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</si>
  <si>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</si>
  <si>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</si>
  <si>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</si>
  <si>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</si>
  <si>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</si>
  <si>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</si>
  <si>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</si>
  <si>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</si>
  <si>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</si>
  <si>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</si>
  <si>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</si>
  <si>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</si>
  <si>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</si>
  <si>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</si>
  <si>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</si>
  <si>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</si>
  <si>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</si>
  <si>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</si>
  <si>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</si>
  <si>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</si>
  <si>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</si>
  <si>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</si>
  <si>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</si>
  <si>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</si>
  <si>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</si>
  <si>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</si>
  <si>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</si>
  <si>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</si>
  <si>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</si>
  <si>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</si>
  <si>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</si>
  <si>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</si>
  <si>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</si>
  <si>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</si>
  <si>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</si>
  <si>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</si>
  <si>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</si>
  <si>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</si>
  <si>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</si>
  <si>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</si>
  <si>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</si>
  <si>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</si>
  <si>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</si>
  <si>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</si>
  <si>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</si>
  <si>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</si>
  <si>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</si>
  <si>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</si>
  <si>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</si>
  <si>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</si>
  <si>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</si>
  <si>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</si>
  <si>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</si>
  <si>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</si>
  <si>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</si>
  <si>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</si>
  <si>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</si>
  <si>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</si>
  <si>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</si>
  <si>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</si>
  <si>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</si>
  <si>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&lt; if max years in reserve are less than look ahead shortages, that can bring shortages. No time to invest in estimated reserve</t>
  </si>
  <si>
    <t>amiris-config/data/future_LS_hydrogen.csv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</si>
</sst>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Q26" sqref="Q26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414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415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1</v>
      </c>
      <c r="J20" s="17" t="s">
        <v>420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420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420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416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442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442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445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444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443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410</v>
      </c>
      <c r="B1" s="15" t="s">
        <v>436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437</v>
      </c>
      <c r="B4" s="15" t="s">
        <v>439</v>
      </c>
      <c r="D4" s="46" t="s">
        <v>438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tabSelected="1" workbookViewId="0">
      <selection activeCell="E11" sqref="E11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404</v>
      </c>
      <c r="C1" t="s">
        <v>405</v>
      </c>
      <c r="D1" t="s">
        <v>435</v>
      </c>
      <c r="E1" t="s">
        <v>440</v>
      </c>
      <c r="F1" t="s">
        <v>429</v>
      </c>
    </row>
    <row r="2" spans="1:10" ht="17.399999999999999" customHeight="1">
      <c r="A2" t="s">
        <v>301</v>
      </c>
      <c r="B2">
        <v>4000</v>
      </c>
      <c r="C2" t="s">
        <v>411</v>
      </c>
      <c r="D2" t="s">
        <v>431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406</v>
      </c>
      <c r="B3">
        <v>1500</v>
      </c>
      <c r="C3" t="s">
        <v>412</v>
      </c>
      <c r="D3" t="s">
        <v>432</v>
      </c>
      <c r="E3" t="s">
        <v>86</v>
      </c>
      <c r="F3" s="62">
        <v>0.1</v>
      </c>
      <c r="H3" t="s">
        <v>423</v>
      </c>
    </row>
    <row r="4" spans="1:10" ht="17.399999999999999" customHeight="1">
      <c r="A4" t="s">
        <v>427</v>
      </c>
      <c r="B4">
        <v>500</v>
      </c>
      <c r="C4" t="s">
        <v>426</v>
      </c>
      <c r="D4" t="s">
        <v>433</v>
      </c>
      <c r="E4" t="s">
        <v>86</v>
      </c>
      <c r="F4" s="62">
        <v>0.05</v>
      </c>
      <c r="H4" t="s">
        <v>424</v>
      </c>
    </row>
    <row r="5" spans="1:10" ht="17.399999999999999" customHeight="1">
      <c r="A5" t="s">
        <v>407</v>
      </c>
      <c r="B5">
        <v>250</v>
      </c>
      <c r="C5" t="s">
        <v>413</v>
      </c>
      <c r="D5" t="s">
        <v>434</v>
      </c>
      <c r="E5" s="18" t="s">
        <v>86</v>
      </c>
      <c r="F5" s="62">
        <v>0.05</v>
      </c>
      <c r="H5" t="s">
        <v>425</v>
      </c>
      <c r="J5" t="s">
        <v>430</v>
      </c>
    </row>
    <row r="6" spans="1:10">
      <c r="A6" t="s">
        <v>124</v>
      </c>
      <c r="B6">
        <f>J6</f>
        <v>66.748000000000005</v>
      </c>
      <c r="C6" t="s">
        <v>441</v>
      </c>
      <c r="D6" t="s">
        <v>455</v>
      </c>
      <c r="E6" s="18">
        <v>41070.999885844751</v>
      </c>
      <c r="F6" t="s">
        <v>86</v>
      </c>
      <c r="H6" t="s">
        <v>428</v>
      </c>
      <c r="I6" s="18">
        <f>LoadShifterCap!B3*12</f>
        <v>51575940</v>
      </c>
      <c r="J6">
        <f>[2]node!$C$34*0.74*2</f>
        <v>66.748000000000005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13" sqref="I13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447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421</v>
      </c>
      <c r="K5" t="s">
        <v>422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417</v>
      </c>
      <c r="J6" s="59" t="s">
        <v>418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417</v>
      </c>
      <c r="J7" s="59" t="s">
        <v>419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420</v>
      </c>
      <c r="B15" s="61" t="s">
        <v>420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F3"/>
  <sheetViews>
    <sheetView workbookViewId="0">
      <selection activeCell="D2" sqref="B1:D2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J18"/>
  <sheetViews>
    <sheetView workbookViewId="0">
      <selection activeCell="G18" sqref="G18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10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254</v>
      </c>
      <c r="F1" s="15" t="s">
        <v>19</v>
      </c>
      <c r="G1" s="15" t="s">
        <v>249</v>
      </c>
      <c r="H1" s="15" t="s">
        <v>453</v>
      </c>
      <c r="J1" t="s">
        <v>448</v>
      </c>
    </row>
    <row r="2" spans="1:10">
      <c r="A2" s="15" t="s">
        <v>250</v>
      </c>
      <c r="B2" s="15">
        <v>800</v>
      </c>
      <c r="C2" s="15">
        <v>0.15</v>
      </c>
      <c r="D2" s="15" t="s">
        <v>190</v>
      </c>
      <c r="E2" s="15">
        <v>0</v>
      </c>
      <c r="F2" s="15">
        <v>0</v>
      </c>
      <c r="G2" s="15"/>
      <c r="H2" s="15">
        <v>4</v>
      </c>
    </row>
    <row r="3" spans="1:10">
      <c r="A3" s="15" t="s">
        <v>251</v>
      </c>
      <c r="B3" s="15">
        <v>1600</v>
      </c>
      <c r="C3" s="15">
        <v>0.05</v>
      </c>
      <c r="D3" s="15" t="s">
        <v>1</v>
      </c>
      <c r="E3" s="15">
        <v>0</v>
      </c>
      <c r="F3" s="15">
        <v>0</v>
      </c>
      <c r="G3" s="15"/>
      <c r="H3" s="15">
        <v>4</v>
      </c>
      <c r="J3" t="s">
        <v>454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4.4"/>
  <cols>
    <col min="2" max="2" width="17.88671875" customWidth="1"/>
    <col min="9" max="9" width="17.5546875" customWidth="1"/>
    <col min="10" max="10" width="9.33203125" customWidth="1"/>
  </cols>
  <sheetData>
    <row r="1" spans="1:10">
      <c r="A1" s="15" t="s">
        <v>293</v>
      </c>
      <c r="B1" t="s">
        <v>444</v>
      </c>
      <c r="H1" t="s">
        <v>450</v>
      </c>
      <c r="I1" t="s">
        <v>451</v>
      </c>
      <c r="J1" t="s">
        <v>452</v>
      </c>
    </row>
    <row r="2" spans="1:10">
      <c r="A2" s="15">
        <v>2020</v>
      </c>
      <c r="B2" s="15">
        <v>25000</v>
      </c>
      <c r="D2" t="s">
        <v>446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449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2023-10-17T11:14:21Z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