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huang\Desktop\EEG\Notch\"/>
    </mc:Choice>
  </mc:AlternateContent>
  <bookViews>
    <workbookView xWindow="0" yWindow="0" windowWidth="17256" windowHeight="5664" activeTab="1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0" i="1"/>
  <c r="B37" i="1" l="1"/>
  <c r="A41" i="1"/>
  <c r="B41" i="1" s="1"/>
  <c r="A40" i="1"/>
  <c r="B40" i="1" s="1"/>
  <c r="A39" i="1"/>
  <c r="B39" i="1" s="1"/>
  <c r="A38" i="1"/>
  <c r="B38" i="1" s="1"/>
  <c r="A37" i="1"/>
  <c r="A36" i="1"/>
  <c r="B36" i="1" s="1"/>
  <c r="A35" i="1"/>
  <c r="B35" i="1" s="1"/>
  <c r="A33" i="1"/>
  <c r="B33" i="1" s="1"/>
  <c r="A34" i="1"/>
  <c r="B34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5" i="1"/>
  <c r="B15" i="1" s="1"/>
  <c r="A16" i="1"/>
  <c r="B16" i="1" s="1"/>
  <c r="A9" i="1"/>
  <c r="B9" i="1" s="1"/>
  <c r="A14" i="1"/>
  <c r="B14" i="1" s="1"/>
  <c r="A13" i="1"/>
  <c r="B13" i="1" s="1"/>
  <c r="A12" i="1"/>
  <c r="B12" i="1" s="1"/>
  <c r="A11" i="1"/>
  <c r="B11" i="1" s="1"/>
  <c r="A10" i="1"/>
  <c r="B10" i="1" s="1"/>
  <c r="A8" i="1"/>
  <c r="B8" i="1" s="1"/>
  <c r="A7" i="1"/>
  <c r="B7" i="1" s="1"/>
  <c r="A6" i="1"/>
  <c r="B6" i="1" s="1"/>
  <c r="A5" i="1"/>
  <c r="B5" i="1" s="1"/>
  <c r="A4" i="1"/>
  <c r="B4" i="1" s="1"/>
  <c r="A3" i="1"/>
  <c r="B3" i="1" s="1"/>
</calcChain>
</file>

<file path=xl/sharedStrings.xml><?xml version="1.0" encoding="utf-8"?>
<sst xmlns="http://schemas.openxmlformats.org/spreadsheetml/2006/main" count="55" uniqueCount="52">
  <si>
    <t>R</t>
  </si>
  <si>
    <t>C</t>
  </si>
  <si>
    <t>Notch Filter Values</t>
  </si>
  <si>
    <t>Closest R</t>
  </si>
  <si>
    <t>Percent Off</t>
  </si>
  <si>
    <t>AKA</t>
  </si>
  <si>
    <t>265M</t>
  </si>
  <si>
    <t>121M</t>
  </si>
  <si>
    <t>80.4M</t>
  </si>
  <si>
    <t>804k</t>
  </si>
  <si>
    <t>743k</t>
  </si>
  <si>
    <t>564k</t>
  </si>
  <si>
    <t>390k</t>
  </si>
  <si>
    <t>265k</t>
  </si>
  <si>
    <t>177k</t>
  </si>
  <si>
    <t>121k</t>
  </si>
  <si>
    <t>80.4k</t>
  </si>
  <si>
    <t>68k</t>
  </si>
  <si>
    <t>56.4k</t>
  </si>
  <si>
    <t>39k</t>
  </si>
  <si>
    <t>26.5k</t>
  </si>
  <si>
    <t>12.1k</t>
  </si>
  <si>
    <t>8.04k</t>
  </si>
  <si>
    <t>5.64k</t>
  </si>
  <si>
    <t>2.65k</t>
  </si>
  <si>
    <t>1210k</t>
  </si>
  <si>
    <t>2650k</t>
  </si>
  <si>
    <t>3900k</t>
  </si>
  <si>
    <t>4740k</t>
  </si>
  <si>
    <t>5200k</t>
  </si>
  <si>
    <t>5640k</t>
  </si>
  <si>
    <t>8040k</t>
  </si>
  <si>
    <t>56.4M</t>
  </si>
  <si>
    <t>39.0M</t>
  </si>
  <si>
    <t>26.5M</t>
  </si>
  <si>
    <t>12.1M</t>
  </si>
  <si>
    <t>10M</t>
  </si>
  <si>
    <t>10k</t>
  </si>
  <si>
    <t>4.7M</t>
  </si>
  <si>
    <t>9.1M</t>
  </si>
  <si>
    <t>3.9M</t>
  </si>
  <si>
    <t>2.7M</t>
  </si>
  <si>
    <t>100k</t>
  </si>
  <si>
    <t>1M</t>
  </si>
  <si>
    <t>820k</t>
  </si>
  <si>
    <t>510k</t>
  </si>
  <si>
    <t>240k</t>
  </si>
  <si>
    <t>82k</t>
  </si>
  <si>
    <t>.039 uF</t>
  </si>
  <si>
    <t>68 kOhm</t>
  </si>
  <si>
    <t>TRY THIS VALUE FOR THE SAKE OF TESTING AND CONFIRMING OPERATION OF THE TWIN T NOTCH FILTER, FIRST WITH PASSIVE TO CONFIRM CAP VALUES, THEN WITH ACTIVE</t>
  </si>
  <si>
    <t>56.4k???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</si>
</sst>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9" fontId="0" fillId="0" borderId="0" xfId="0" applyNumberFormat="1"/>
    <xf numFmtId="0" fontId="1" fillId="0" borderId="0" xfId="0" applyFont="1"/>
    <xf numFmtId="11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center"/>
    </xf>
    <xf numFmtId="11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Notch Filter Values</c:v>
                </c:pt>
                <c:pt idx="1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Sheet1!$A$3:$A$41</c:f>
              <c:numCache>
                <c:formatCode>0.00E+00</c:formatCode>
                <c:ptCount val="39"/>
                <c:pt idx="0">
                  <c:v>9.9999999999999994E-12</c:v>
                </c:pt>
                <c:pt idx="1">
                  <c:v>2.1999999999999998E-11</c:v>
                </c:pt>
                <c:pt idx="2">
                  <c:v>3.3000000000000002E-11</c:v>
                </c:pt>
                <c:pt idx="3">
                  <c:v>4.6999999999999999E-11</c:v>
                </c:pt>
                <c:pt idx="4">
                  <c:v>6.7999999999999998E-11</c:v>
                </c:pt>
                <c:pt idx="5">
                  <c:v>1E-10</c:v>
                </c:pt>
                <c:pt idx="6">
                  <c:v>2.1999999999999999E-10</c:v>
                </c:pt>
                <c:pt idx="7">
                  <c:v>3.3E-10</c:v>
                </c:pt>
                <c:pt idx="8">
                  <c:v>4.7000000000000003E-10</c:v>
                </c:pt>
                <c:pt idx="9">
                  <c:v>5.1E-10</c:v>
                </c:pt>
                <c:pt idx="10">
                  <c:v>5.6000000000000003E-10</c:v>
                </c:pt>
                <c:pt idx="11">
                  <c:v>6.8000000000000003E-10</c:v>
                </c:pt>
                <c:pt idx="12">
                  <c:v>1.0000000000000001E-9</c:v>
                </c:pt>
                <c:pt idx="13">
                  <c:v>2.1999999999999998E-9</c:v>
                </c:pt>
                <c:pt idx="14">
                  <c:v>3.2999999999999998E-9</c:v>
                </c:pt>
                <c:pt idx="15">
                  <c:v>3.5699999999999995E-9</c:v>
                </c:pt>
                <c:pt idx="16">
                  <c:v>4.6999999999999999E-9</c:v>
                </c:pt>
                <c:pt idx="17">
                  <c:v>6.7999999999999997E-9</c:v>
                </c:pt>
                <c:pt idx="18">
                  <c:v>1E-8</c:v>
                </c:pt>
                <c:pt idx="19">
                  <c:v>1.4999999999999999E-8</c:v>
                </c:pt>
                <c:pt idx="20">
                  <c:v>2.1999999999999998E-8</c:v>
                </c:pt>
                <c:pt idx="21">
                  <c:v>3.2999999999999998E-8</c:v>
                </c:pt>
                <c:pt idx="22">
                  <c:v>3.8999999999999998E-8</c:v>
                </c:pt>
                <c:pt idx="23">
                  <c:v>4.6999999999999997E-8</c:v>
                </c:pt>
                <c:pt idx="24">
                  <c:v>6.8E-8</c:v>
                </c:pt>
                <c:pt idx="25">
                  <c:v>9.9999999999999995E-8</c:v>
                </c:pt>
                <c:pt idx="26">
                  <c:v>2.1999999999999998E-7</c:v>
                </c:pt>
                <c:pt idx="27">
                  <c:v>3.3000000000000002E-7</c:v>
                </c:pt>
                <c:pt idx="28">
                  <c:v>4.6999999999999995E-7</c:v>
                </c:pt>
                <c:pt idx="29">
                  <c:v>9.9999999999999995E-7</c:v>
                </c:pt>
                <c:pt idx="30">
                  <c:v>3.2999999999999997E-6</c:v>
                </c:pt>
                <c:pt idx="31">
                  <c:v>4.6999999999999999E-6</c:v>
                </c:pt>
                <c:pt idx="32">
                  <c:v>9.9999999999999991E-6</c:v>
                </c:pt>
                <c:pt idx="33">
                  <c:v>2.1999999999999999E-5</c:v>
                </c:pt>
                <c:pt idx="34">
                  <c:v>3.2999999999999996E-5</c:v>
                </c:pt>
                <c:pt idx="35">
                  <c:v>4.6999999999999997E-5</c:v>
                </c:pt>
                <c:pt idx="36">
                  <c:v>9.9999999999999991E-5</c:v>
                </c:pt>
                <c:pt idx="37">
                  <c:v>3.3E-4</c:v>
                </c:pt>
                <c:pt idx="38">
                  <c:v>4.6999999999999999E-4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8-4E9B-984D-D90C4D121697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Notch Filter Values</c:v>
                </c:pt>
                <c:pt idx="1">
                  <c:v>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Sheet1!$B$3:$B$41</c:f>
              <c:numCache>
                <c:formatCode>0.00E+00</c:formatCode>
                <c:ptCount val="39"/>
                <c:pt idx="0">
                  <c:v>265258238.48649225</c:v>
                </c:pt>
                <c:pt idx="1">
                  <c:v>120571926.58476922</c:v>
                </c:pt>
                <c:pt idx="2">
                  <c:v>80381284.389846131</c:v>
                </c:pt>
                <c:pt idx="3">
                  <c:v>56437923.082232393</c:v>
                </c:pt>
                <c:pt idx="4">
                  <c:v>39008564.483307682</c:v>
                </c:pt>
                <c:pt idx="5">
                  <c:v>26525823.848649226</c:v>
                </c:pt>
                <c:pt idx="6">
                  <c:v>12057192.658476921</c:v>
                </c:pt>
                <c:pt idx="7">
                  <c:v>8038128.4389846148</c:v>
                </c:pt>
                <c:pt idx="8">
                  <c:v>5643792.3082232391</c:v>
                </c:pt>
                <c:pt idx="9">
                  <c:v>5201141.9311076915</c:v>
                </c:pt>
                <c:pt idx="10">
                  <c:v>4736754.2586873611</c:v>
                </c:pt>
                <c:pt idx="11">
                  <c:v>3900856.4483307684</c:v>
                </c:pt>
                <c:pt idx="12">
                  <c:v>2652582.3848649226</c:v>
                </c:pt>
                <c:pt idx="13">
                  <c:v>1205719.265847692</c:v>
                </c:pt>
                <c:pt idx="14">
                  <c:v>803812.84389846143</c:v>
                </c:pt>
                <c:pt idx="15">
                  <c:v>743020.27587252739</c:v>
                </c:pt>
                <c:pt idx="16">
                  <c:v>564379.23082232394</c:v>
                </c:pt>
                <c:pt idx="17">
                  <c:v>390085.64483307686</c:v>
                </c:pt>
                <c:pt idx="18">
                  <c:v>265258.23848649225</c:v>
                </c:pt>
                <c:pt idx="19">
                  <c:v>176838.82565766151</c:v>
                </c:pt>
                <c:pt idx="20">
                  <c:v>120571.92658476921</c:v>
                </c:pt>
                <c:pt idx="21">
                  <c:v>80381.284389846143</c:v>
                </c:pt>
                <c:pt idx="22">
                  <c:v>68014.932945254433</c:v>
                </c:pt>
                <c:pt idx="23">
                  <c:v>56437.923082232395</c:v>
                </c:pt>
                <c:pt idx="24">
                  <c:v>39008.564483307688</c:v>
                </c:pt>
                <c:pt idx="25">
                  <c:v>26525.82384864923</c:v>
                </c:pt>
                <c:pt idx="26">
                  <c:v>12057.192658476923</c:v>
                </c:pt>
                <c:pt idx="27">
                  <c:v>8038.1284389846132</c:v>
                </c:pt>
                <c:pt idx="28">
                  <c:v>5643.7923082232401</c:v>
                </c:pt>
                <c:pt idx="29">
                  <c:v>2652.5823848649225</c:v>
                </c:pt>
                <c:pt idx="30">
                  <c:v>803.81284389846144</c:v>
                </c:pt>
                <c:pt idx="31">
                  <c:v>564.37923082232396</c:v>
                </c:pt>
                <c:pt idx="32">
                  <c:v>265.25823848649225</c:v>
                </c:pt>
                <c:pt idx="33">
                  <c:v>120.57192658476922</c:v>
                </c:pt>
                <c:pt idx="34">
                  <c:v>80.381284389846144</c:v>
                </c:pt>
                <c:pt idx="35">
                  <c:v>56.437923082232395</c:v>
                </c:pt>
                <c:pt idx="36">
                  <c:v>26.525823848649228</c:v>
                </c:pt>
                <c:pt idx="37">
                  <c:v>8.0381284389846144</c:v>
                </c:pt>
                <c:pt idx="38">
                  <c:v>5.6437923082232393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8-4E9B-984D-D90C4D12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855408"/>
        <c:axId val="295856064"/>
      </c:barChart>
      <c:catAx>
        <c:axId val="29585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56064"/>
        <c:crosses val="autoZero"/>
        <c:auto val="1"/>
        <c:lblAlgn val="ctr"/>
        <c:lblOffset val="100"/>
        <c:noMultiLvlLbl val="0"/>
      </c:catAx>
      <c:valAx>
        <c:axId val="295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5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BAC0F-48DA-4797-93B4-9B3F1630A2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2" zoomScale="85" zoomScaleNormal="85" workbookViewId="0">
      <selection activeCell="A27" sqref="A27"/>
    </sheetView>
  </sheetViews>
  <sheetFormatPr defaultRowHeight="14.4" x14ac:dyDescent="0.3"/>
  <cols>
    <col min="1" max="1" width="14.5546875" customWidth="1"/>
    <col min="2" max="2" width="12" bestFit="1" customWidth="1"/>
  </cols>
  <sheetData>
    <row r="1" spans="1:5" x14ac:dyDescent="0.3">
      <c r="A1" s="6" t="s">
        <v>2</v>
      </c>
      <c r="B1" s="6"/>
    </row>
    <row r="2" spans="1:5" x14ac:dyDescent="0.3">
      <c r="A2" t="s">
        <v>1</v>
      </c>
      <c r="B2" t="s">
        <v>0</v>
      </c>
      <c r="C2" t="s">
        <v>5</v>
      </c>
      <c r="D2" t="s">
        <v>3</v>
      </c>
      <c r="E2" t="s">
        <v>4</v>
      </c>
    </row>
    <row r="3" spans="1:5" x14ac:dyDescent="0.3">
      <c r="A3" s="1">
        <f>10*10^-12</f>
        <v>9.9999999999999994E-12</v>
      </c>
      <c r="B3" s="1">
        <f>1/(120*PI()*A3)</f>
        <v>265258238.48649225</v>
      </c>
      <c r="C3" t="s">
        <v>6</v>
      </c>
    </row>
    <row r="4" spans="1:5" x14ac:dyDescent="0.3">
      <c r="A4" s="1">
        <f>22*10^-12</f>
        <v>2.1999999999999998E-11</v>
      </c>
      <c r="B4" s="1">
        <f t="shared" ref="B4:B41" si="0">1/(120*PI()*A4)</f>
        <v>120571926.58476922</v>
      </c>
      <c r="C4" t="s">
        <v>7</v>
      </c>
    </row>
    <row r="5" spans="1:5" x14ac:dyDescent="0.3">
      <c r="A5" s="1">
        <f>33*10^-12</f>
        <v>3.3000000000000002E-11</v>
      </c>
      <c r="B5" s="1">
        <f t="shared" si="0"/>
        <v>80381284.389846131</v>
      </c>
      <c r="C5" t="s">
        <v>8</v>
      </c>
    </row>
    <row r="6" spans="1:5" x14ac:dyDescent="0.3">
      <c r="A6" s="1">
        <f>47*10^-12</f>
        <v>4.6999999999999999E-11</v>
      </c>
      <c r="B6" s="1">
        <f t="shared" si="0"/>
        <v>56437923.082232393</v>
      </c>
      <c r="C6" t="s">
        <v>32</v>
      </c>
    </row>
    <row r="7" spans="1:5" x14ac:dyDescent="0.3">
      <c r="A7" s="1">
        <f>68*10^-12</f>
        <v>6.7999999999999998E-11</v>
      </c>
      <c r="B7" s="1">
        <f t="shared" si="0"/>
        <v>39008564.483307682</v>
      </c>
      <c r="C7" t="s">
        <v>33</v>
      </c>
    </row>
    <row r="8" spans="1:5" x14ac:dyDescent="0.3">
      <c r="A8" s="1">
        <f>100*10^-12</f>
        <v>1E-10</v>
      </c>
      <c r="B8" s="1">
        <f t="shared" si="0"/>
        <v>26525823.848649226</v>
      </c>
      <c r="C8" t="s">
        <v>34</v>
      </c>
    </row>
    <row r="9" spans="1:5" x14ac:dyDescent="0.3">
      <c r="A9" s="1">
        <f>220*10^-12</f>
        <v>2.1999999999999999E-10</v>
      </c>
      <c r="B9" s="1">
        <f t="shared" si="0"/>
        <v>12057192.658476921</v>
      </c>
      <c r="C9" t="s">
        <v>35</v>
      </c>
      <c r="D9" t="s">
        <v>36</v>
      </c>
      <c r="E9" s="2">
        <v>0.21</v>
      </c>
    </row>
    <row r="10" spans="1:5" x14ac:dyDescent="0.3">
      <c r="A10" s="1">
        <f>330*10^-12</f>
        <v>3.3E-10</v>
      </c>
      <c r="B10" s="1">
        <f t="shared" si="0"/>
        <v>8038128.4389846148</v>
      </c>
      <c r="C10" t="s">
        <v>31</v>
      </c>
      <c r="D10" t="s">
        <v>39</v>
      </c>
      <c r="E10" s="2">
        <f>1 - 9.1/8.04</f>
        <v>-0.13184079601990062</v>
      </c>
    </row>
    <row r="11" spans="1:5" x14ac:dyDescent="0.3">
      <c r="A11" s="1">
        <f>470*10^-12</f>
        <v>4.7000000000000003E-10</v>
      </c>
      <c r="B11" s="1">
        <f t="shared" si="0"/>
        <v>5643792.3082232391</v>
      </c>
      <c r="C11" t="s">
        <v>30</v>
      </c>
      <c r="D11" t="s">
        <v>38</v>
      </c>
      <c r="E11" s="2"/>
    </row>
    <row r="12" spans="1:5" x14ac:dyDescent="0.3">
      <c r="A12" s="1">
        <f>510*10^-12</f>
        <v>5.1E-10</v>
      </c>
      <c r="B12" s="1">
        <f t="shared" si="0"/>
        <v>5201141.9311076915</v>
      </c>
      <c r="C12" t="s">
        <v>29</v>
      </c>
      <c r="D12" t="s">
        <v>38</v>
      </c>
      <c r="E12" s="2"/>
    </row>
    <row r="13" spans="1:5" x14ac:dyDescent="0.3">
      <c r="A13" s="1">
        <f>560*10^-12</f>
        <v>5.6000000000000003E-10</v>
      </c>
      <c r="B13" s="1">
        <f t="shared" si="0"/>
        <v>4736754.2586873611</v>
      </c>
      <c r="C13" t="s">
        <v>28</v>
      </c>
      <c r="D13" t="s">
        <v>38</v>
      </c>
      <c r="E13" s="2">
        <f xml:space="preserve"> 1 - 4.7 / 4.74</f>
        <v>8.4388185654008518E-3</v>
      </c>
    </row>
    <row r="14" spans="1:5" x14ac:dyDescent="0.3">
      <c r="A14" s="4">
        <f>680*10^-12</f>
        <v>6.8000000000000003E-10</v>
      </c>
      <c r="B14" s="4">
        <f t="shared" si="0"/>
        <v>3900856.4483307684</v>
      </c>
      <c r="C14" s="3" t="s">
        <v>27</v>
      </c>
      <c r="D14" s="3" t="s">
        <v>40</v>
      </c>
      <c r="E14" s="5">
        <v>0</v>
      </c>
    </row>
    <row r="15" spans="1:5" x14ac:dyDescent="0.3">
      <c r="A15" s="1">
        <f>1*10^-9</f>
        <v>1.0000000000000001E-9</v>
      </c>
      <c r="B15" s="1">
        <f t="shared" si="0"/>
        <v>2652582.3848649226</v>
      </c>
      <c r="C15" t="s">
        <v>26</v>
      </c>
      <c r="D15" t="s">
        <v>41</v>
      </c>
      <c r="E15" s="2"/>
    </row>
    <row r="16" spans="1:5" x14ac:dyDescent="0.3">
      <c r="A16" s="1">
        <f>0.0022*10^-6</f>
        <v>2.1999999999999998E-9</v>
      </c>
      <c r="B16" s="1">
        <f t="shared" si="0"/>
        <v>1205719.265847692</v>
      </c>
      <c r="C16" t="s">
        <v>25</v>
      </c>
      <c r="D16" t="s">
        <v>43</v>
      </c>
      <c r="E16" s="2"/>
    </row>
    <row r="17" spans="1:7" x14ac:dyDescent="0.3">
      <c r="A17" s="1">
        <f>0.0033*10^-6</f>
        <v>3.2999999999999998E-9</v>
      </c>
      <c r="B17" s="1">
        <f t="shared" si="0"/>
        <v>803812.84389846143</v>
      </c>
      <c r="C17" t="s">
        <v>9</v>
      </c>
      <c r="D17" t="s">
        <v>44</v>
      </c>
      <c r="E17" s="2"/>
    </row>
    <row r="18" spans="1:7" x14ac:dyDescent="0.3">
      <c r="A18" s="1">
        <f>0.00357*10^-6</f>
        <v>3.5699999999999995E-9</v>
      </c>
      <c r="B18" s="1">
        <f t="shared" si="0"/>
        <v>743020.27587252739</v>
      </c>
      <c r="C18" t="s">
        <v>10</v>
      </c>
      <c r="E18" s="2"/>
    </row>
    <row r="19" spans="1:7" x14ac:dyDescent="0.3">
      <c r="A19" s="7">
        <f>0.0047*10^-6</f>
        <v>4.6999999999999999E-9</v>
      </c>
      <c r="B19" s="7">
        <f t="shared" si="0"/>
        <v>564379.23082232394</v>
      </c>
      <c r="C19" s="8" t="s">
        <v>11</v>
      </c>
      <c r="D19" s="8" t="s">
        <v>45</v>
      </c>
      <c r="E19" s="2"/>
    </row>
    <row r="20" spans="1:7" x14ac:dyDescent="0.3">
      <c r="A20" s="1">
        <f>0.0068*10^-6</f>
        <v>6.7999999999999997E-9</v>
      </c>
      <c r="B20" s="1">
        <f t="shared" si="0"/>
        <v>390085.64483307686</v>
      </c>
      <c r="C20" t="s">
        <v>12</v>
      </c>
      <c r="E20" s="2"/>
    </row>
    <row r="21" spans="1:7" x14ac:dyDescent="0.3">
      <c r="A21" s="1">
        <f>0.01*10^-6</f>
        <v>1E-8</v>
      </c>
      <c r="B21" s="1">
        <f t="shared" si="0"/>
        <v>265258.23848649225</v>
      </c>
      <c r="C21" t="s">
        <v>13</v>
      </c>
      <c r="D21" t="s">
        <v>46</v>
      </c>
      <c r="E21" s="2"/>
    </row>
    <row r="22" spans="1:7" x14ac:dyDescent="0.3">
      <c r="A22" s="1">
        <f>0.015*10^-6</f>
        <v>1.4999999999999999E-8</v>
      </c>
      <c r="B22" s="1">
        <f t="shared" si="0"/>
        <v>176838.82565766151</v>
      </c>
      <c r="C22" t="s">
        <v>14</v>
      </c>
      <c r="E22" s="2"/>
    </row>
    <row r="23" spans="1:7" x14ac:dyDescent="0.3">
      <c r="A23" s="1">
        <f>0.022*10^-6</f>
        <v>2.1999999999999998E-8</v>
      </c>
      <c r="B23" s="1">
        <f t="shared" si="0"/>
        <v>120571.92658476921</v>
      </c>
      <c r="C23" t="s">
        <v>15</v>
      </c>
      <c r="D23" t="s">
        <v>42</v>
      </c>
      <c r="E23" s="2"/>
    </row>
    <row r="24" spans="1:7" x14ac:dyDescent="0.3">
      <c r="A24" s="1">
        <f>0.033*10^-6</f>
        <v>3.2999999999999998E-8</v>
      </c>
      <c r="B24" s="1">
        <f t="shared" si="0"/>
        <v>80381.284389846143</v>
      </c>
      <c r="C24" t="s">
        <v>16</v>
      </c>
      <c r="D24" t="s">
        <v>47</v>
      </c>
      <c r="E24" s="2"/>
    </row>
    <row r="25" spans="1:7" x14ac:dyDescent="0.3">
      <c r="A25" s="4">
        <f>0.039*10^-6</f>
        <v>3.8999999999999998E-8</v>
      </c>
      <c r="B25" s="1">
        <f t="shared" si="0"/>
        <v>68014.932945254433</v>
      </c>
      <c r="C25" t="s">
        <v>17</v>
      </c>
      <c r="D25" s="3" t="s">
        <v>17</v>
      </c>
      <c r="E25" s="2"/>
      <c r="F25" s="3" t="s">
        <v>48</v>
      </c>
      <c r="G25" s="3" t="s">
        <v>49</v>
      </c>
    </row>
    <row r="26" spans="1:7" x14ac:dyDescent="0.3">
      <c r="A26" s="4">
        <f>0.047*10^-6</f>
        <v>4.6999999999999997E-8</v>
      </c>
      <c r="B26" s="4">
        <f t="shared" si="0"/>
        <v>56437.923082232395</v>
      </c>
      <c r="C26" s="3" t="s">
        <v>18</v>
      </c>
      <c r="D26" s="3" t="s">
        <v>51</v>
      </c>
      <c r="F26" t="s">
        <v>50</v>
      </c>
    </row>
    <row r="27" spans="1:7" x14ac:dyDescent="0.3">
      <c r="A27" s="1">
        <f>0.068*10^-6</f>
        <v>6.8E-8</v>
      </c>
      <c r="B27" s="1">
        <f t="shared" si="0"/>
        <v>39008.564483307688</v>
      </c>
      <c r="C27" t="s">
        <v>19</v>
      </c>
    </row>
    <row r="28" spans="1:7" x14ac:dyDescent="0.3">
      <c r="A28" s="1">
        <f>0.1*10^-6</f>
        <v>9.9999999999999995E-8</v>
      </c>
      <c r="B28" s="1">
        <f t="shared" si="0"/>
        <v>26525.82384864923</v>
      </c>
      <c r="C28" t="s">
        <v>20</v>
      </c>
    </row>
    <row r="29" spans="1:7" x14ac:dyDescent="0.3">
      <c r="A29" s="1">
        <f>0.22*10^-6</f>
        <v>2.1999999999999998E-7</v>
      </c>
      <c r="B29" s="1">
        <f t="shared" si="0"/>
        <v>12057.192658476923</v>
      </c>
      <c r="C29" t="s">
        <v>21</v>
      </c>
      <c r="D29" t="s">
        <v>37</v>
      </c>
    </row>
    <row r="30" spans="1:7" x14ac:dyDescent="0.3">
      <c r="A30" s="1">
        <f>0.33*10^-6</f>
        <v>3.3000000000000002E-7</v>
      </c>
      <c r="B30" s="1">
        <f t="shared" si="0"/>
        <v>8038.1284389846132</v>
      </c>
      <c r="C30" t="s">
        <v>22</v>
      </c>
    </row>
    <row r="31" spans="1:7" x14ac:dyDescent="0.3">
      <c r="A31" s="1">
        <f>0.47*10^-6</f>
        <v>4.6999999999999995E-7</v>
      </c>
      <c r="B31" s="1">
        <f t="shared" si="0"/>
        <v>5643.7923082232401</v>
      </c>
      <c r="C31" t="s">
        <v>23</v>
      </c>
    </row>
    <row r="32" spans="1:7" x14ac:dyDescent="0.3">
      <c r="A32" s="1">
        <f>1*10^-6</f>
        <v>9.9999999999999995E-7</v>
      </c>
      <c r="B32" s="1">
        <f t="shared" si="0"/>
        <v>2652.5823848649225</v>
      </c>
      <c r="C32" t="s">
        <v>24</v>
      </c>
    </row>
    <row r="33" spans="1:3" x14ac:dyDescent="0.3">
      <c r="A33" s="1">
        <f>3.3*10^-6</f>
        <v>3.2999999999999997E-6</v>
      </c>
      <c r="B33" s="1">
        <f t="shared" si="0"/>
        <v>803.81284389846144</v>
      </c>
      <c r="C33">
        <v>804</v>
      </c>
    </row>
    <row r="34" spans="1:3" x14ac:dyDescent="0.3">
      <c r="A34" s="1">
        <f>4.7*10^-6</f>
        <v>4.6999999999999999E-6</v>
      </c>
      <c r="B34" s="1">
        <f t="shared" si="0"/>
        <v>564.37923082232396</v>
      </c>
      <c r="C34">
        <v>564</v>
      </c>
    </row>
    <row r="35" spans="1:3" x14ac:dyDescent="0.3">
      <c r="A35" s="1">
        <f>10*10^-6</f>
        <v>9.9999999999999991E-6</v>
      </c>
      <c r="B35" s="1">
        <f t="shared" si="0"/>
        <v>265.25823848649225</v>
      </c>
      <c r="C35">
        <v>265</v>
      </c>
    </row>
    <row r="36" spans="1:3" x14ac:dyDescent="0.3">
      <c r="A36" s="1">
        <f>22*10^-6</f>
        <v>2.1999999999999999E-5</v>
      </c>
      <c r="B36" s="1">
        <f t="shared" si="0"/>
        <v>120.57192658476922</v>
      </c>
      <c r="C36">
        <v>121</v>
      </c>
    </row>
    <row r="37" spans="1:3" x14ac:dyDescent="0.3">
      <c r="A37" s="1">
        <f>33*10^-6</f>
        <v>3.2999999999999996E-5</v>
      </c>
      <c r="B37" s="1">
        <f t="shared" si="0"/>
        <v>80.381284389846144</v>
      </c>
      <c r="C37">
        <v>80.400000000000006</v>
      </c>
    </row>
    <row r="38" spans="1:3" x14ac:dyDescent="0.3">
      <c r="A38" s="1">
        <f>47*10^-6</f>
        <v>4.6999999999999997E-5</v>
      </c>
      <c r="B38" s="1">
        <f t="shared" si="0"/>
        <v>56.437923082232395</v>
      </c>
      <c r="C38">
        <v>56.4</v>
      </c>
    </row>
    <row r="39" spans="1:3" x14ac:dyDescent="0.3">
      <c r="A39" s="1">
        <f>100*10^-6</f>
        <v>9.9999999999999991E-5</v>
      </c>
      <c r="B39" s="1">
        <f t="shared" si="0"/>
        <v>26.525823848649228</v>
      </c>
      <c r="C39">
        <v>26.5</v>
      </c>
    </row>
    <row r="40" spans="1:3" x14ac:dyDescent="0.3">
      <c r="A40" s="1">
        <f>330*10^-6</f>
        <v>3.3E-4</v>
      </c>
      <c r="B40" s="1">
        <f t="shared" si="0"/>
        <v>8.0381284389846144</v>
      </c>
      <c r="C40">
        <v>80.400000000000006</v>
      </c>
    </row>
    <row r="41" spans="1:3" x14ac:dyDescent="0.3">
      <c r="A41" s="1">
        <f>470*10^-6</f>
        <v>4.6999999999999999E-4</v>
      </c>
      <c r="B41" s="1">
        <f t="shared" si="0"/>
        <v>5.6437923082232393</v>
      </c>
      <c r="C41">
        <v>56.4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Huang</dc:creator>
  <cp:lastModifiedBy>Darwin Huang</cp:lastModifiedBy>
  <dcterms:created xsi:type="dcterms:W3CDTF">2016-12-13T19:42:03Z</dcterms:created>
  <dcterms:modified xsi:type="dcterms:W3CDTF">2017-01-24T20:21:58Z</dcterms:modified>
</cp:coreProperties>
</file>