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riv\Downloads\"/>
    </mc:Choice>
  </mc:AlternateContent>
  <xr:revisionPtr revIDLastSave="0" documentId="13_ncr:1_{A6D5ECD9-E1DB-4A54-9F54-CAF1D9E83EE9}" xr6:coauthVersionLast="47" xr6:coauthVersionMax="47" xr10:uidLastSave="{00000000-0000-0000-0000-000000000000}"/>
  <bookViews>
    <workbookView xWindow="-120" yWindow="-120" windowWidth="20730" windowHeight="11160" xr2:uid="{D0241131-5F6E-5641-B73B-EA17B42B127C}"/>
  </bookViews>
  <sheets>
    <sheet name="Día 1" sheetId="1" r:id="rId1"/>
    <sheet name="Día 2" sheetId="2" r:id="rId2"/>
  </sheets>
  <definedNames>
    <definedName name="_xlnm._FilterDatabase" localSheetId="1" hidden="1">'Día 2'!$A$1:$E$61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1" l="1"/>
  <c r="C3" i="1"/>
  <c r="D3" i="1"/>
  <c r="E3" i="1"/>
  <c r="C4" i="1"/>
  <c r="D4" i="1"/>
  <c r="E4" i="1"/>
  <c r="C5" i="1"/>
  <c r="E5" i="1" s="1"/>
  <c r="D5" i="1"/>
  <c r="C6" i="1"/>
  <c r="D6" i="1"/>
  <c r="E6" i="1"/>
  <c r="C7" i="1"/>
  <c r="D7" i="1"/>
  <c r="E7" i="1"/>
  <c r="C8" i="1"/>
  <c r="E8" i="1" s="1"/>
  <c r="D8" i="1"/>
  <c r="C9" i="1"/>
  <c r="D9" i="1"/>
  <c r="E9" i="1"/>
  <c r="C10" i="1"/>
  <c r="D10" i="1"/>
  <c r="E10" i="1"/>
  <c r="C11" i="1"/>
  <c r="D11" i="1"/>
  <c r="E11" i="1"/>
  <c r="C12" i="1"/>
  <c r="D12" i="1"/>
  <c r="E12" i="1"/>
  <c r="C13" i="1"/>
  <c r="E13" i="1" s="1"/>
  <c r="D13" i="1"/>
  <c r="C14" i="1"/>
  <c r="D14" i="1"/>
  <c r="E14" i="1"/>
  <c r="D2" i="1"/>
  <c r="C2" i="1"/>
  <c r="E3" i="2" a="1"/>
  <c r="E3" i="2" s="1"/>
  <c r="D3" i="2" s="1"/>
  <c r="E4" i="2" a="1"/>
  <c r="E4" i="2" s="1"/>
  <c r="D4" i="2" s="1"/>
  <c r="E5" i="2" a="1"/>
  <c r="E5" i="2" s="1"/>
  <c r="D5" i="2" s="1"/>
  <c r="E6" i="2" a="1"/>
  <c r="E6" i="2" s="1"/>
  <c r="E7" i="2" a="1"/>
  <c r="E7" i="2" s="1"/>
  <c r="D7" i="2" s="1"/>
  <c r="E8" i="2" a="1"/>
  <c r="E8" i="2" s="1"/>
  <c r="D8" i="2" s="1"/>
  <c r="E9" i="2" a="1"/>
  <c r="E9" i="2" s="1"/>
  <c r="D9" i="2" s="1"/>
  <c r="E10" i="2" a="1"/>
  <c r="E10" i="2" s="1"/>
  <c r="D10" i="2" s="1"/>
  <c r="E11" i="2" a="1"/>
  <c r="E11" i="2" s="1"/>
  <c r="D11" i="2" s="1"/>
  <c r="E12" i="2" a="1"/>
  <c r="E12" i="2"/>
  <c r="E13" i="2" a="1"/>
  <c r="E13" i="2" s="1"/>
  <c r="D13" i="2" s="1"/>
  <c r="E14" i="2" a="1"/>
  <c r="E14" i="2" s="1"/>
  <c r="D14" i="2" s="1"/>
  <c r="E15" i="2" a="1"/>
  <c r="E15" i="2" s="1"/>
  <c r="D15" i="2" s="1"/>
  <c r="E16" i="2" a="1"/>
  <c r="E16" i="2"/>
  <c r="D16" i="2" s="1"/>
  <c r="E17" i="2" a="1"/>
  <c r="E17" i="2" s="1"/>
  <c r="D17" i="2" s="1"/>
  <c r="E18" i="2" a="1"/>
  <c r="E18" i="2"/>
  <c r="D18" i="2" s="1"/>
  <c r="E19" i="2" a="1"/>
  <c r="E19" i="2" s="1"/>
  <c r="D19" i="2" s="1"/>
  <c r="E20" i="2" a="1"/>
  <c r="E20" i="2"/>
  <c r="D20" i="2" s="1"/>
  <c r="E21" i="2" a="1"/>
  <c r="E21" i="2" s="1"/>
  <c r="D21" i="2" s="1"/>
  <c r="E22" i="2" a="1"/>
  <c r="E22" i="2" s="1"/>
  <c r="D22" i="2" s="1"/>
  <c r="E23" i="2" a="1"/>
  <c r="E23" i="2" s="1"/>
  <c r="D23" i="2" s="1"/>
  <c r="E24" i="2" a="1"/>
  <c r="E24" i="2"/>
  <c r="D24" i="2" s="1"/>
  <c r="E25" i="2" a="1"/>
  <c r="E25" i="2" s="1"/>
  <c r="D25" i="2" s="1"/>
  <c r="E26" i="2" a="1"/>
  <c r="E26" i="2" s="1"/>
  <c r="D26" i="2" s="1"/>
  <c r="E27" i="2" a="1"/>
  <c r="E27" i="2" s="1"/>
  <c r="D27" i="2" s="1"/>
  <c r="E28" i="2" a="1"/>
  <c r="E28" i="2"/>
  <c r="D28" i="2" s="1"/>
  <c r="E29" i="2" a="1"/>
  <c r="E29" i="2" s="1"/>
  <c r="D29" i="2" s="1"/>
  <c r="E30" i="2" a="1"/>
  <c r="E30" i="2" s="1"/>
  <c r="D30" i="2" s="1"/>
  <c r="E31" i="2" a="1"/>
  <c r="E31" i="2" s="1"/>
  <c r="D31" i="2" s="1"/>
  <c r="E32" i="2" a="1"/>
  <c r="E32" i="2"/>
  <c r="D32" i="2" s="1"/>
  <c r="E33" i="2" a="1"/>
  <c r="E33" i="2" s="1"/>
  <c r="D33" i="2" s="1"/>
  <c r="E34" i="2" a="1"/>
  <c r="E34" i="2"/>
  <c r="D34" i="2" s="1"/>
  <c r="E35" i="2" a="1"/>
  <c r="E35" i="2" s="1"/>
  <c r="D35" i="2" s="1"/>
  <c r="E36" i="2" a="1"/>
  <c r="E36" i="2"/>
  <c r="D36" i="2" s="1"/>
  <c r="E37" i="2" a="1"/>
  <c r="E37" i="2" s="1"/>
  <c r="D37" i="2" s="1"/>
  <c r="E38" i="2" a="1"/>
  <c r="E38" i="2" s="1"/>
  <c r="D38" i="2" s="1"/>
  <c r="E39" i="2" a="1"/>
  <c r="E39" i="2" s="1"/>
  <c r="D39" i="2" s="1"/>
  <c r="E40" i="2" a="1"/>
  <c r="E40" i="2"/>
  <c r="D40" i="2" s="1"/>
  <c r="E41" i="2" a="1"/>
  <c r="E41" i="2" s="1"/>
  <c r="D41" i="2" s="1"/>
  <c r="E42" i="2" a="1"/>
  <c r="E42" i="2" s="1"/>
  <c r="D42" i="2" s="1"/>
  <c r="E43" i="2" a="1"/>
  <c r="E43" i="2" s="1"/>
  <c r="D43" i="2" s="1"/>
  <c r="E44" i="2" a="1"/>
  <c r="E44" i="2"/>
  <c r="D44" i="2" s="1"/>
  <c r="E45" i="2" a="1"/>
  <c r="E45" i="2" s="1"/>
  <c r="D45" i="2" s="1"/>
  <c r="E46" i="2" a="1"/>
  <c r="E46" i="2" s="1"/>
  <c r="D46" i="2" s="1"/>
  <c r="E47" i="2" a="1"/>
  <c r="E47" i="2" s="1"/>
  <c r="D47" i="2" s="1"/>
  <c r="E48" i="2" a="1"/>
  <c r="E48" i="2"/>
  <c r="D48" i="2" s="1"/>
  <c r="E49" i="2" a="1"/>
  <c r="E49" i="2" s="1"/>
  <c r="D49" i="2" s="1"/>
  <c r="E50" i="2" a="1"/>
  <c r="E50" i="2"/>
  <c r="D50" i="2" s="1"/>
  <c r="E51" i="2" a="1"/>
  <c r="E51" i="2" s="1"/>
  <c r="D51" i="2" s="1"/>
  <c r="E52" i="2" a="1"/>
  <c r="E52" i="2"/>
  <c r="D52" i="2" s="1"/>
  <c r="E53" i="2" a="1"/>
  <c r="E53" i="2" s="1"/>
  <c r="D53" i="2" s="1"/>
  <c r="E54" i="2" a="1"/>
  <c r="E54" i="2" s="1"/>
  <c r="D54" i="2" s="1"/>
  <c r="E55" i="2" a="1"/>
  <c r="E55" i="2" s="1"/>
  <c r="D55" i="2" s="1"/>
  <c r="E56" i="2" a="1"/>
  <c r="E56" i="2"/>
  <c r="D56" i="2" s="1"/>
  <c r="E57" i="2" a="1"/>
  <c r="E57" i="2" s="1"/>
  <c r="D57" i="2" s="1"/>
  <c r="E58" i="2" a="1"/>
  <c r="E58" i="2" s="1"/>
  <c r="D58" i="2" s="1"/>
  <c r="E59" i="2" a="1"/>
  <c r="E59" i="2" s="1"/>
  <c r="D59" i="2" s="1"/>
  <c r="E60" i="2" a="1"/>
  <c r="E60" i="2"/>
  <c r="D60" i="2" s="1"/>
  <c r="E61" i="2" a="1"/>
  <c r="E61" i="2" s="1"/>
  <c r="D61" i="2" s="1"/>
  <c r="E2" i="2" a="1"/>
  <c r="E2" i="2" s="1"/>
  <c r="J10" i="2" l="1"/>
  <c r="D6" i="2"/>
  <c r="J8" i="2"/>
  <c r="J11" i="2"/>
  <c r="J2" i="2"/>
  <c r="J3" i="2"/>
  <c r="J4" i="2"/>
  <c r="J7" i="2"/>
  <c r="J9" i="2"/>
  <c r="D2" i="2"/>
  <c r="D12" i="2"/>
  <c r="J5" i="2"/>
  <c r="J6" i="2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J1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<sst xmlns="http://schemas.openxmlformats.org/spreadsheetml/2006/main" count="92" uniqueCount="35">
  <si>
    <t>tiempo</t>
  </si>
  <si>
    <t>estímulo</t>
  </si>
  <si>
    <t>5:12</t>
  </si>
  <si>
    <t>5:22</t>
  </si>
  <si>
    <t>5:32</t>
  </si>
  <si>
    <t>6:0</t>
  </si>
  <si>
    <t>6:19</t>
  </si>
  <si>
    <t>6:41</t>
  </si>
  <si>
    <t>7:13</t>
  </si>
  <si>
    <t>7:42</t>
  </si>
  <si>
    <t>7:59</t>
  </si>
  <si>
    <t>8:15</t>
  </si>
  <si>
    <t>8:29</t>
  </si>
  <si>
    <t>8:42</t>
  </si>
  <si>
    <t>8:57</t>
  </si>
  <si>
    <t>ensayo</t>
  </si>
  <si>
    <t>intervalo prepulso/pulso</t>
  </si>
  <si>
    <t>x</t>
  </si>
  <si>
    <t>a</t>
  </si>
  <si>
    <t>c</t>
  </si>
  <si>
    <t>total de intervalos prepulso/pulso de 30ms</t>
  </si>
  <si>
    <t>total de intervalos prepulso/pulso de 100ms</t>
  </si>
  <si>
    <t>X</t>
  </si>
  <si>
    <t>total de prepulsos a 75dB</t>
  </si>
  <si>
    <t>intensidad del prepulso (dB)</t>
  </si>
  <si>
    <t>total de prepulsos a 85dB</t>
  </si>
  <si>
    <t>total de   prepulsos de 75dB a 30ms</t>
  </si>
  <si>
    <t>total de   prepulsos de 75dB a 100ms</t>
  </si>
  <si>
    <t>total de   prepulsos de 85dB a 30ms</t>
  </si>
  <si>
    <t>total de   prepulsos de 85dB a 100ms</t>
  </si>
  <si>
    <t>total de pulsos solos antes de iniciar el PPI</t>
  </si>
  <si>
    <t>total de pulsos solos durante el PPI</t>
  </si>
  <si>
    <t>TOTAL DE ESTÍMULOS</t>
  </si>
  <si>
    <t>CÓDIGO</t>
  </si>
  <si>
    <t>identificación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</si>
</sst>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2" x14ac:knownFonts="1"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centerContinuous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065A2-5DC2-8940-8ADE-B1B90323E971}">
  <dimension ref="A1:E14"/>
  <sheetViews>
    <sheetView tabSelected="1" topLeftCell="TU1" zoomScale="91" workbookViewId="0">
      <selection activeCell="E3" sqref="E3"/>
    </sheetView>
  </sheetViews>
  <sheetFormatPr baseColWidth="10" defaultRowHeight="15" x14ac:dyDescent="0.2"/>
  <cols>
    <col min="1" max="1" width="10.6640625" style="1"/>
  </cols>
  <sheetData>
    <row r="1" spans="1:5" x14ac:dyDescent="0.2">
      <c r="A1" s="1" t="s">
        <v>0</v>
      </c>
      <c r="B1" t="s">
        <v>1</v>
      </c>
    </row>
    <row r="2" spans="1:5" x14ac:dyDescent="0.2">
      <c r="A2" s="2" t="s">
        <v>2</v>
      </c>
      <c r="B2">
        <v>76</v>
      </c>
      <c r="C2">
        <f>HOUR(A2)</f>
        <v>5</v>
      </c>
      <c r="D2">
        <f>MINUTE(A2)</f>
        <v>12</v>
      </c>
      <c r="E2">
        <f>C2*60*1000+D2*1000</f>
        <v>312000</v>
      </c>
    </row>
    <row r="3" spans="1:5" x14ac:dyDescent="0.2">
      <c r="A3" s="2" t="s">
        <v>3</v>
      </c>
      <c r="B3">
        <f>B2+2</f>
        <v>78</v>
      </c>
      <c r="C3">
        <f t="shared" ref="C3:C14" si="0">HOUR(A3)</f>
        <v>5</v>
      </c>
      <c r="D3">
        <f t="shared" ref="D3:D14" si="1">MINUTE(A3)</f>
        <v>22</v>
      </c>
      <c r="E3">
        <f t="shared" ref="E3:E14" si="2">C3*60*1000+D3*1000</f>
        <v>322000</v>
      </c>
    </row>
    <row r="4" spans="1:5" x14ac:dyDescent="0.2">
      <c r="A4" s="2" t="s">
        <v>4</v>
      </c>
      <c r="B4">
        <f t="shared" ref="B4:B14" si="3">B3+2</f>
        <v>80</v>
      </c>
      <c r="C4">
        <f t="shared" si="0"/>
        <v>5</v>
      </c>
      <c r="D4">
        <f t="shared" si="1"/>
        <v>32</v>
      </c>
      <c r="E4">
        <f t="shared" si="2"/>
        <v>332000</v>
      </c>
    </row>
    <row r="5" spans="1:5" x14ac:dyDescent="0.2">
      <c r="A5" s="2" t="s">
        <v>5</v>
      </c>
      <c r="B5">
        <f t="shared" si="3"/>
        <v>82</v>
      </c>
      <c r="C5">
        <f t="shared" si="0"/>
        <v>6</v>
      </c>
      <c r="D5">
        <f t="shared" si="1"/>
        <v>0</v>
      </c>
      <c r="E5">
        <f t="shared" si="2"/>
        <v>360000</v>
      </c>
    </row>
    <row r="6" spans="1:5" x14ac:dyDescent="0.2">
      <c r="A6" s="2" t="s">
        <v>6</v>
      </c>
      <c r="B6">
        <f t="shared" si="3"/>
        <v>84</v>
      </c>
      <c r="C6">
        <f t="shared" si="0"/>
        <v>6</v>
      </c>
      <c r="D6">
        <f t="shared" si="1"/>
        <v>19</v>
      </c>
      <c r="E6">
        <f t="shared" si="2"/>
        <v>379000</v>
      </c>
    </row>
    <row r="7" spans="1:5" x14ac:dyDescent="0.2">
      <c r="A7" s="2" t="s">
        <v>7</v>
      </c>
      <c r="B7">
        <f t="shared" si="3"/>
        <v>86</v>
      </c>
      <c r="C7">
        <f t="shared" si="0"/>
        <v>6</v>
      </c>
      <c r="D7">
        <f t="shared" si="1"/>
        <v>41</v>
      </c>
      <c r="E7">
        <f t="shared" si="2"/>
        <v>401000</v>
      </c>
    </row>
    <row r="8" spans="1:5" x14ac:dyDescent="0.2">
      <c r="A8" s="2" t="s">
        <v>8</v>
      </c>
      <c r="B8">
        <f t="shared" si="3"/>
        <v>88</v>
      </c>
      <c r="C8">
        <f t="shared" si="0"/>
        <v>7</v>
      </c>
      <c r="D8">
        <f t="shared" si="1"/>
        <v>13</v>
      </c>
      <c r="E8">
        <f t="shared" si="2"/>
        <v>433000</v>
      </c>
    </row>
    <row r="9" spans="1:5" x14ac:dyDescent="0.2">
      <c r="A9" s="2" t="s">
        <v>9</v>
      </c>
      <c r="B9">
        <f t="shared" si="3"/>
        <v>90</v>
      </c>
      <c r="C9">
        <f t="shared" si="0"/>
        <v>7</v>
      </c>
      <c r="D9">
        <f t="shared" si="1"/>
        <v>42</v>
      </c>
      <c r="E9">
        <f t="shared" si="2"/>
        <v>462000</v>
      </c>
    </row>
    <row r="10" spans="1:5" x14ac:dyDescent="0.2">
      <c r="A10" s="2" t="s">
        <v>10</v>
      </c>
      <c r="B10">
        <f t="shared" si="3"/>
        <v>92</v>
      </c>
      <c r="C10">
        <f t="shared" si="0"/>
        <v>7</v>
      </c>
      <c r="D10">
        <f t="shared" si="1"/>
        <v>59</v>
      </c>
      <c r="E10">
        <f t="shared" si="2"/>
        <v>479000</v>
      </c>
    </row>
    <row r="11" spans="1:5" x14ac:dyDescent="0.2">
      <c r="A11" s="2" t="s">
        <v>11</v>
      </c>
      <c r="B11">
        <f t="shared" si="3"/>
        <v>94</v>
      </c>
      <c r="C11">
        <f t="shared" si="0"/>
        <v>8</v>
      </c>
      <c r="D11">
        <f t="shared" si="1"/>
        <v>15</v>
      </c>
      <c r="E11">
        <f t="shared" si="2"/>
        <v>495000</v>
      </c>
    </row>
    <row r="12" spans="1:5" x14ac:dyDescent="0.2">
      <c r="A12" s="2" t="s">
        <v>12</v>
      </c>
      <c r="B12">
        <f t="shared" si="3"/>
        <v>96</v>
      </c>
      <c r="C12">
        <f t="shared" si="0"/>
        <v>8</v>
      </c>
      <c r="D12">
        <f t="shared" si="1"/>
        <v>29</v>
      </c>
      <c r="E12">
        <f t="shared" si="2"/>
        <v>509000</v>
      </c>
    </row>
    <row r="13" spans="1:5" x14ac:dyDescent="0.2">
      <c r="A13" s="2" t="s">
        <v>13</v>
      </c>
      <c r="B13">
        <f t="shared" si="3"/>
        <v>98</v>
      </c>
      <c r="C13">
        <f t="shared" si="0"/>
        <v>8</v>
      </c>
      <c r="D13">
        <f t="shared" si="1"/>
        <v>42</v>
      </c>
      <c r="E13">
        <f t="shared" si="2"/>
        <v>522000</v>
      </c>
    </row>
    <row r="14" spans="1:5" x14ac:dyDescent="0.2">
      <c r="A14" s="2" t="s">
        <v>14</v>
      </c>
      <c r="B14">
        <f t="shared" si="3"/>
        <v>100</v>
      </c>
      <c r="C14">
        <f t="shared" si="0"/>
        <v>8</v>
      </c>
      <c r="D14">
        <f t="shared" si="1"/>
        <v>57</v>
      </c>
      <c r="E14">
        <f t="shared" si="2"/>
        <v>537000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C66F9-9290-3F4F-AC95-4DC15AA659AC}">
  <dimension ref="A1:J61"/>
  <sheetViews>
    <sheetView zoomScale="89" zoomScaleNormal="89" workbookViewId="0">
      <selection activeCell="J11" sqref="J11"/>
    </sheetView>
  </sheetViews>
  <sheetFormatPr baseColWidth="10" defaultRowHeight="15" x14ac:dyDescent="0.2"/>
  <cols>
    <col min="3" max="3" width="10.33203125" customWidth="1"/>
    <col min="4" max="4" width="16.109375" bestFit="1" customWidth="1"/>
    <col min="5" max="5" width="16.88671875" bestFit="1" customWidth="1"/>
    <col min="9" max="9" width="40" style="3" customWidth="1"/>
  </cols>
  <sheetData>
    <row r="1" spans="1:10" s="7" customFormat="1" ht="60" customHeight="1" x14ac:dyDescent="0.2">
      <c r="A1" s="7" t="s">
        <v>15</v>
      </c>
      <c r="B1" s="7" t="s">
        <v>0</v>
      </c>
      <c r="C1" s="7" t="s">
        <v>33</v>
      </c>
      <c r="D1" s="7" t="s">
        <v>34</v>
      </c>
      <c r="E1" s="7" t="s">
        <v>16</v>
      </c>
      <c r="F1" s="7" t="s">
        <v>24</v>
      </c>
      <c r="I1" s="5" t="s">
        <v>32</v>
      </c>
      <c r="J1" s="6">
        <f>COUNTA(E2:E61)</f>
        <v>60</v>
      </c>
    </row>
    <row r="2" spans="1:10" x14ac:dyDescent="0.2">
      <c r="A2">
        <v>1</v>
      </c>
      <c r="B2" s="8">
        <v>3.472222222222222E-3</v>
      </c>
      <c r="C2" t="s">
        <v>17</v>
      </c>
      <c r="D2" s="3" t="str">
        <f>F2&amp; "dB-"&amp;E2</f>
        <v>100dB-Pulso</v>
      </c>
      <c r="E2" s="3" t="str" cm="1">
        <f t="array" ref="E2">_xlfn.IFS(C2="a","30ms",C2="b","50ms",C2="c","100ms",C2="x","Pulso")</f>
        <v>Pulso</v>
      </c>
      <c r="F2">
        <v>100</v>
      </c>
      <c r="I2" s="4" t="s">
        <v>30</v>
      </c>
      <c r="J2">
        <f>COUNTIF(E2:E11,"Pulso")</f>
        <v>10</v>
      </c>
    </row>
    <row r="3" spans="1:10" x14ac:dyDescent="0.2">
      <c r="A3">
        <v>2</v>
      </c>
      <c r="B3" s="8">
        <v>3.6458333333333334E-3</v>
      </c>
      <c r="C3" t="s">
        <v>17</v>
      </c>
      <c r="D3" s="3" t="str">
        <f t="shared" ref="D3:D61" si="0">F3&amp; "dB-"&amp;E3</f>
        <v>100dB-Pulso</v>
      </c>
      <c r="E3" s="3" t="str" cm="1">
        <f t="array" ref="E3">_xlfn.IFS(C3="a","30ms",C3="b","50ms",C3="c","100ms",C3="x","Pulso")</f>
        <v>Pulso</v>
      </c>
      <c r="F3">
        <v>100</v>
      </c>
      <c r="I3" s="3" t="s">
        <v>20</v>
      </c>
      <c r="J3">
        <f>COUNTIF(E:E,"30ms")</f>
        <v>21</v>
      </c>
    </row>
    <row r="4" spans="1:10" x14ac:dyDescent="0.2">
      <c r="A4">
        <v>3</v>
      </c>
      <c r="B4" s="8">
        <v>3.8078703703703703E-3</v>
      </c>
      <c r="C4" t="s">
        <v>17</v>
      </c>
      <c r="D4" s="3" t="str">
        <f t="shared" si="0"/>
        <v>100dB-Pulso</v>
      </c>
      <c r="E4" s="3" t="str" cm="1">
        <f t="array" ref="E4">_xlfn.IFS(C4="a","30ms",C4="b","50ms",C4="c","100ms",C4="x","Pulso")</f>
        <v>Pulso</v>
      </c>
      <c r="F4">
        <v>100</v>
      </c>
      <c r="I4" s="3" t="s">
        <v>21</v>
      </c>
      <c r="J4">
        <f>COUNTIF(E:E,"100ms")</f>
        <v>21</v>
      </c>
    </row>
    <row r="5" spans="1:10" x14ac:dyDescent="0.2">
      <c r="A5">
        <v>4</v>
      </c>
      <c r="B5" s="8">
        <v>3.9583333333333337E-3</v>
      </c>
      <c r="C5" t="s">
        <v>17</v>
      </c>
      <c r="D5" s="3" t="str">
        <f t="shared" si="0"/>
        <v>100dB-Pulso</v>
      </c>
      <c r="E5" s="3" t="str" cm="1">
        <f t="array" ref="E5">_xlfn.IFS(C5="a","30ms",C5="b","50ms",C5="c","100ms",C5="x","Pulso")</f>
        <v>Pulso</v>
      </c>
      <c r="F5">
        <v>100</v>
      </c>
      <c r="I5" s="3" t="s">
        <v>23</v>
      </c>
      <c r="J5">
        <f>COUNTIF(F:F,"75")</f>
        <v>20</v>
      </c>
    </row>
    <row r="6" spans="1:10" x14ac:dyDescent="0.2">
      <c r="A6">
        <v>5</v>
      </c>
      <c r="B6" s="8">
        <v>4.0856481481481481E-3</v>
      </c>
      <c r="C6" t="s">
        <v>17</v>
      </c>
      <c r="D6" s="3" t="str">
        <f t="shared" si="0"/>
        <v>100dB-Pulso</v>
      </c>
      <c r="E6" s="3" t="str" cm="1">
        <f t="array" ref="E6">_xlfn.IFS(C6="a","30ms",C6="b","50ms",C6="c","100ms",C6="x","Pulso")</f>
        <v>Pulso</v>
      </c>
      <c r="F6">
        <v>100</v>
      </c>
      <c r="I6" s="3" t="s">
        <v>25</v>
      </c>
      <c r="J6">
        <f>COUNTIF(F:F,"85")</f>
        <v>22</v>
      </c>
    </row>
    <row r="7" spans="1:10" x14ac:dyDescent="0.2">
      <c r="A7">
        <v>6</v>
      </c>
      <c r="B7" s="8">
        <v>4.2592592592592595E-3</v>
      </c>
      <c r="C7" t="s">
        <v>17</v>
      </c>
      <c r="D7" s="3" t="str">
        <f t="shared" si="0"/>
        <v>100dB-Pulso</v>
      </c>
      <c r="E7" s="3" t="str" cm="1">
        <f t="array" ref="E7">_xlfn.IFS(C7="a","30ms",C7="b","50ms",C7="c","100ms",C7="x","Pulso")</f>
        <v>Pulso</v>
      </c>
      <c r="F7">
        <v>100</v>
      </c>
      <c r="I7" s="3" t="s">
        <v>26</v>
      </c>
      <c r="J7">
        <f>COUNTIFS(E:E,"30ms",F:F,"75")</f>
        <v>10</v>
      </c>
    </row>
    <row r="8" spans="1:10" x14ac:dyDescent="0.2">
      <c r="A8">
        <v>7</v>
      </c>
      <c r="B8" s="8">
        <v>4.3750000000000004E-3</v>
      </c>
      <c r="C8" t="s">
        <v>17</v>
      </c>
      <c r="D8" s="3" t="str">
        <f t="shared" si="0"/>
        <v>100dB-Pulso</v>
      </c>
      <c r="E8" s="3" t="str" cm="1">
        <f t="array" ref="E8">_xlfn.IFS(C8="a","30ms",C8="b","50ms",C8="c","100ms",C8="x","Pulso")</f>
        <v>Pulso</v>
      </c>
      <c r="F8">
        <v>100</v>
      </c>
      <c r="I8" s="3" t="s">
        <v>27</v>
      </c>
      <c r="J8">
        <f>COUNTIFS(E:E,"100ms",F:F,"75")</f>
        <v>10</v>
      </c>
    </row>
    <row r="9" spans="1:10" x14ac:dyDescent="0.2">
      <c r="A9">
        <v>8</v>
      </c>
      <c r="B9" s="8">
        <v>4.5486111111111109E-3</v>
      </c>
      <c r="C9" t="s">
        <v>17</v>
      </c>
      <c r="D9" s="3" t="str">
        <f t="shared" si="0"/>
        <v>100dB-Pulso</v>
      </c>
      <c r="E9" s="3" t="str" cm="1">
        <f t="array" ref="E9">_xlfn.IFS(C9="a","30ms",C9="b","50ms",C9="c","100ms",C9="x","Pulso")</f>
        <v>Pulso</v>
      </c>
      <c r="F9">
        <v>100</v>
      </c>
      <c r="I9" s="3" t="s">
        <v>28</v>
      </c>
      <c r="J9">
        <f>COUNTIFS(E:E,"30ms",F:F,"85")</f>
        <v>11</v>
      </c>
    </row>
    <row r="10" spans="1:10" x14ac:dyDescent="0.2">
      <c r="A10">
        <v>9</v>
      </c>
      <c r="B10" s="8">
        <v>4.6643518518518518E-3</v>
      </c>
      <c r="C10" t="s">
        <v>17</v>
      </c>
      <c r="D10" s="3" t="str">
        <f t="shared" si="0"/>
        <v>100dB-Pulso</v>
      </c>
      <c r="E10" s="3" t="str" cm="1">
        <f t="array" ref="E10">_xlfn.IFS(C10="a","30ms",C10="b","50ms",C10="c","100ms",C10="x","Pulso")</f>
        <v>Pulso</v>
      </c>
      <c r="F10">
        <v>100</v>
      </c>
      <c r="I10" s="3" t="s">
        <v>29</v>
      </c>
      <c r="J10">
        <f>COUNTIFS(E:E,"100ms",F:F,"85")</f>
        <v>11</v>
      </c>
    </row>
    <row r="11" spans="1:10" x14ac:dyDescent="0.2">
      <c r="A11">
        <v>10</v>
      </c>
      <c r="B11" s="8">
        <v>4.7800925925925927E-3</v>
      </c>
      <c r="C11" t="s">
        <v>17</v>
      </c>
      <c r="D11" s="3" t="str">
        <f t="shared" si="0"/>
        <v>100dB-Pulso</v>
      </c>
      <c r="E11" s="3" t="str" cm="1">
        <f t="array" ref="E11">_xlfn.IFS(C11="a","30ms",C11="b","50ms",C11="c","100ms",C11="x","Pulso")</f>
        <v>Pulso</v>
      </c>
      <c r="F11">
        <v>100</v>
      </c>
      <c r="I11" s="4" t="s">
        <v>31</v>
      </c>
      <c r="J11">
        <f>COUNTIF(E12:E100,"Pulso")</f>
        <v>8</v>
      </c>
    </row>
    <row r="12" spans="1:10" x14ac:dyDescent="0.2">
      <c r="A12">
        <v>11</v>
      </c>
      <c r="B12" s="8">
        <v>4.9189814814814816E-3</v>
      </c>
      <c r="C12" t="s">
        <v>19</v>
      </c>
      <c r="D12" s="3" t="str">
        <f t="shared" si="0"/>
        <v>75dB-100ms</v>
      </c>
      <c r="E12" s="3" t="str" cm="1">
        <f t="array" ref="E12">_xlfn.IFS(C12="a","30ms",C12="b","50ms",C12="c","100ms",C12="x","Pulso")</f>
        <v>100ms</v>
      </c>
      <c r="F12">
        <v>75</v>
      </c>
    </row>
    <row r="13" spans="1:10" x14ac:dyDescent="0.2">
      <c r="A13">
        <v>12</v>
      </c>
      <c r="B13" s="8">
        <v>5.0810185185185186E-3</v>
      </c>
      <c r="C13" t="s">
        <v>18</v>
      </c>
      <c r="D13" s="3" t="str">
        <f t="shared" si="0"/>
        <v>75dB-30ms</v>
      </c>
      <c r="E13" s="3" t="str" cm="1">
        <f t="array" ref="E13">_xlfn.IFS(C13="a","30ms",C13="b","50ms",C13="c","100ms",C13="x","Pulso")</f>
        <v>30ms</v>
      </c>
      <c r="F13">
        <v>75</v>
      </c>
    </row>
    <row r="14" spans="1:10" x14ac:dyDescent="0.2">
      <c r="A14">
        <v>13</v>
      </c>
      <c r="B14" s="8">
        <v>5.2430555555555555E-3</v>
      </c>
      <c r="C14" t="s">
        <v>18</v>
      </c>
      <c r="D14" s="3" t="str">
        <f t="shared" si="0"/>
        <v>85dB-30ms</v>
      </c>
      <c r="E14" s="3" t="str" cm="1">
        <f t="array" ref="E14">_xlfn.IFS(C14="a","30ms",C14="b","50ms",C14="c","100ms",C14="x","Pulso")</f>
        <v>30ms</v>
      </c>
      <c r="F14">
        <v>85</v>
      </c>
    </row>
    <row r="15" spans="1:10" x14ac:dyDescent="0.2">
      <c r="A15">
        <v>14</v>
      </c>
      <c r="B15" s="8">
        <v>5.4166666666666669E-3</v>
      </c>
      <c r="C15" t="s">
        <v>19</v>
      </c>
      <c r="D15" s="3" t="str">
        <f t="shared" si="0"/>
        <v>85dB-100ms</v>
      </c>
      <c r="E15" s="3" t="str" cm="1">
        <f t="array" ref="E15">_xlfn.IFS(C15="a","30ms",C15="b","50ms",C15="c","100ms",C15="x","Pulso")</f>
        <v>100ms</v>
      </c>
      <c r="F15">
        <v>85</v>
      </c>
    </row>
    <row r="16" spans="1:10" x14ac:dyDescent="0.2">
      <c r="A16">
        <v>15</v>
      </c>
      <c r="B16" s="8">
        <v>5.5902777777777773E-3</v>
      </c>
      <c r="C16" t="s">
        <v>17</v>
      </c>
      <c r="D16" s="3" t="str">
        <f t="shared" si="0"/>
        <v>100dB-Pulso</v>
      </c>
      <c r="E16" s="3" t="str" cm="1">
        <f t="array" ref="E16">_xlfn.IFS(C16="a","30ms",C16="b","50ms",C16="c","100ms",C16="x","Pulso")</f>
        <v>Pulso</v>
      </c>
      <c r="F16">
        <v>100</v>
      </c>
    </row>
    <row r="17" spans="1:6" x14ac:dyDescent="0.2">
      <c r="A17">
        <v>16</v>
      </c>
      <c r="B17" s="8">
        <v>5.7291666666666663E-3</v>
      </c>
      <c r="C17" t="s">
        <v>19</v>
      </c>
      <c r="D17" s="3" t="str">
        <f t="shared" si="0"/>
        <v>85dB-100ms</v>
      </c>
      <c r="E17" s="3" t="str" cm="1">
        <f t="array" ref="E17">_xlfn.IFS(C17="a","30ms",C17="b","50ms",C17="c","100ms",C17="x","Pulso")</f>
        <v>100ms</v>
      </c>
      <c r="F17">
        <v>85</v>
      </c>
    </row>
    <row r="18" spans="1:6" x14ac:dyDescent="0.2">
      <c r="A18">
        <v>17</v>
      </c>
      <c r="B18" s="8">
        <v>5.8449074074074072E-3</v>
      </c>
      <c r="C18" t="s">
        <v>18</v>
      </c>
      <c r="D18" s="3" t="str">
        <f t="shared" si="0"/>
        <v>85dB-30ms</v>
      </c>
      <c r="E18" s="3" t="str" cm="1">
        <f t="array" ref="E18">_xlfn.IFS(C18="a","30ms",C18="b","50ms",C18="c","100ms",C18="x","Pulso")</f>
        <v>30ms</v>
      </c>
      <c r="F18">
        <v>85</v>
      </c>
    </row>
    <row r="19" spans="1:6" x14ac:dyDescent="0.2">
      <c r="A19">
        <v>18</v>
      </c>
      <c r="B19" s="8">
        <v>5.9722222222222225E-3</v>
      </c>
      <c r="C19" t="s">
        <v>19</v>
      </c>
      <c r="D19" s="3" t="str">
        <f t="shared" si="0"/>
        <v>75dB-100ms</v>
      </c>
      <c r="E19" s="3" t="str" cm="1">
        <f t="array" ref="E19">_xlfn.IFS(C19="a","30ms",C19="b","50ms",C19="c","100ms",C19="x","Pulso")</f>
        <v>100ms</v>
      </c>
      <c r="F19">
        <v>75</v>
      </c>
    </row>
    <row r="20" spans="1:6" x14ac:dyDescent="0.2">
      <c r="A20">
        <v>19</v>
      </c>
      <c r="B20" s="8">
        <v>6.0879629629629626E-3</v>
      </c>
      <c r="C20" t="s">
        <v>18</v>
      </c>
      <c r="D20" s="3" t="str">
        <f t="shared" si="0"/>
        <v>75dB-30ms</v>
      </c>
      <c r="E20" s="3" t="str" cm="1">
        <f t="array" ref="E20">_xlfn.IFS(C20="a","30ms",C20="b","50ms",C20="c","100ms",C20="x","Pulso")</f>
        <v>30ms</v>
      </c>
      <c r="F20">
        <v>75</v>
      </c>
    </row>
    <row r="21" spans="1:6" x14ac:dyDescent="0.2">
      <c r="A21">
        <v>20</v>
      </c>
      <c r="B21" s="8">
        <v>6.2615740740740739E-3</v>
      </c>
      <c r="C21" t="s">
        <v>18</v>
      </c>
      <c r="D21" s="3" t="str">
        <f t="shared" si="0"/>
        <v>85dB-30ms</v>
      </c>
      <c r="E21" s="3" t="str" cm="1">
        <f t="array" ref="E21">_xlfn.IFS(C21="a","30ms",C21="b","50ms",C21="c","100ms",C21="x","Pulso")</f>
        <v>30ms</v>
      </c>
      <c r="F21">
        <v>85</v>
      </c>
    </row>
    <row r="22" spans="1:6" x14ac:dyDescent="0.2">
      <c r="A22">
        <v>21</v>
      </c>
      <c r="B22" s="8">
        <v>6.4004629629629628E-3</v>
      </c>
      <c r="C22" t="s">
        <v>19</v>
      </c>
      <c r="D22" s="3" t="str">
        <f t="shared" si="0"/>
        <v>75dB-100ms</v>
      </c>
      <c r="E22" s="3" t="str" cm="1">
        <f t="array" ref="E22">_xlfn.IFS(C22="a","30ms",C22="b","50ms",C22="c","100ms",C22="x","Pulso")</f>
        <v>100ms</v>
      </c>
      <c r="F22">
        <v>75</v>
      </c>
    </row>
    <row r="23" spans="1:6" x14ac:dyDescent="0.2">
      <c r="A23">
        <v>22</v>
      </c>
      <c r="B23" s="8">
        <v>6.5509259259259262E-3</v>
      </c>
      <c r="C23" t="s">
        <v>18</v>
      </c>
      <c r="D23" s="3" t="str">
        <f t="shared" si="0"/>
        <v>75dB-30ms</v>
      </c>
      <c r="E23" s="3" t="str" cm="1">
        <f t="array" ref="E23">_xlfn.IFS(C23="a","30ms",C23="b","50ms",C23="c","100ms",C23="x","Pulso")</f>
        <v>30ms</v>
      </c>
      <c r="F23">
        <v>75</v>
      </c>
    </row>
    <row r="24" spans="1:6" x14ac:dyDescent="0.2">
      <c r="A24">
        <v>23</v>
      </c>
      <c r="B24" s="8">
        <v>6.6898148148148151E-3</v>
      </c>
      <c r="C24" t="s">
        <v>18</v>
      </c>
      <c r="D24" s="3" t="str">
        <f t="shared" si="0"/>
        <v>75dB-30ms</v>
      </c>
      <c r="E24" s="3" t="str" cm="1">
        <f t="array" ref="E24">_xlfn.IFS(C24="a","30ms",C24="b","50ms",C24="c","100ms",C24="x","Pulso")</f>
        <v>30ms</v>
      </c>
      <c r="F24">
        <v>75</v>
      </c>
    </row>
    <row r="25" spans="1:6" x14ac:dyDescent="0.2">
      <c r="A25">
        <v>24</v>
      </c>
      <c r="B25" s="8">
        <v>6.8171296296296287E-3</v>
      </c>
      <c r="C25" t="s">
        <v>17</v>
      </c>
      <c r="D25" s="3" t="str">
        <f t="shared" si="0"/>
        <v>100dB-Pulso</v>
      </c>
      <c r="E25" s="3" t="str" cm="1">
        <f t="array" ref="E25">_xlfn.IFS(C25="a","30ms",C25="b","50ms",C25="c","100ms",C25="x","Pulso")</f>
        <v>Pulso</v>
      </c>
      <c r="F25">
        <v>100</v>
      </c>
    </row>
    <row r="26" spans="1:6" x14ac:dyDescent="0.2">
      <c r="A26">
        <v>25</v>
      </c>
      <c r="B26" s="8">
        <v>6.9560185185185185E-3</v>
      </c>
      <c r="C26" t="s">
        <v>19</v>
      </c>
      <c r="D26" s="3" t="str">
        <f t="shared" si="0"/>
        <v>85dB-100ms</v>
      </c>
      <c r="E26" s="3" t="str" cm="1">
        <f t="array" ref="E26">_xlfn.IFS(C26="a","30ms",C26="b","50ms",C26="c","100ms",C26="x","Pulso")</f>
        <v>100ms</v>
      </c>
      <c r="F26">
        <v>85</v>
      </c>
    </row>
    <row r="27" spans="1:6" x14ac:dyDescent="0.2">
      <c r="A27">
        <v>26</v>
      </c>
      <c r="B27" s="8">
        <v>7.1527777777777779E-3</v>
      </c>
      <c r="C27" t="s">
        <v>18</v>
      </c>
      <c r="D27" s="3" t="str">
        <f t="shared" si="0"/>
        <v>85dB-30ms</v>
      </c>
      <c r="E27" s="3" t="str" cm="1">
        <f t="array" ref="E27">_xlfn.IFS(C27="a","30ms",C27="b","50ms",C27="c","100ms",C27="x","Pulso")</f>
        <v>30ms</v>
      </c>
      <c r="F27">
        <v>85</v>
      </c>
    </row>
    <row r="28" spans="1:6" x14ac:dyDescent="0.2">
      <c r="A28">
        <v>27</v>
      </c>
      <c r="B28" s="8">
        <v>7.2800925925925915E-3</v>
      </c>
      <c r="C28" t="s">
        <v>19</v>
      </c>
      <c r="D28" s="3" t="str">
        <f t="shared" si="0"/>
        <v>85dB-100ms</v>
      </c>
      <c r="E28" s="3" t="str" cm="1">
        <f t="array" ref="E28">_xlfn.IFS(C28="a","30ms",C28="b","50ms",C28="c","100ms",C28="x","Pulso")</f>
        <v>100ms</v>
      </c>
      <c r="F28">
        <v>85</v>
      </c>
    </row>
    <row r="29" spans="1:6" x14ac:dyDescent="0.2">
      <c r="A29">
        <v>28</v>
      </c>
      <c r="B29" s="8">
        <v>7.4074074074074068E-3</v>
      </c>
      <c r="C29" t="s">
        <v>19</v>
      </c>
      <c r="D29" s="3" t="str">
        <f t="shared" si="0"/>
        <v>75dB-100ms</v>
      </c>
      <c r="E29" s="3" t="str" cm="1">
        <f t="array" ref="E29">_xlfn.IFS(C29="a","30ms",C29="b","50ms",C29="c","100ms",C29="x","Pulso")</f>
        <v>100ms</v>
      </c>
      <c r="F29">
        <v>75</v>
      </c>
    </row>
    <row r="30" spans="1:6" x14ac:dyDescent="0.2">
      <c r="A30">
        <v>29</v>
      </c>
      <c r="B30" s="8">
        <v>7.5694444444444446E-3</v>
      </c>
      <c r="C30" t="s">
        <v>18</v>
      </c>
      <c r="D30" s="3" t="str">
        <f t="shared" si="0"/>
        <v>75dB-30ms</v>
      </c>
      <c r="E30" s="3" t="str" cm="1">
        <f t="array" ref="E30">_xlfn.IFS(C30="a","30ms",C30="b","50ms",C30="c","100ms",C30="x","Pulso")</f>
        <v>30ms</v>
      </c>
      <c r="F30">
        <v>75</v>
      </c>
    </row>
    <row r="31" spans="1:6" x14ac:dyDescent="0.2">
      <c r="A31">
        <v>30</v>
      </c>
      <c r="B31" s="8">
        <v>7.69675925925926E-3</v>
      </c>
      <c r="C31" t="s">
        <v>19</v>
      </c>
      <c r="D31" s="3" t="str">
        <f t="shared" si="0"/>
        <v>85dB-100ms</v>
      </c>
      <c r="E31" s="3" t="str" cm="1">
        <f t="array" ref="E31">_xlfn.IFS(C31="a","30ms",C31="b","50ms",C31="c","100ms",C31="x","Pulso")</f>
        <v>100ms</v>
      </c>
      <c r="F31">
        <v>85</v>
      </c>
    </row>
    <row r="32" spans="1:6" x14ac:dyDescent="0.2">
      <c r="A32">
        <v>31</v>
      </c>
      <c r="B32" s="8">
        <v>7.8472222222222224E-3</v>
      </c>
      <c r="C32" t="s">
        <v>19</v>
      </c>
      <c r="D32" s="3" t="str">
        <f t="shared" si="0"/>
        <v>85dB-100ms</v>
      </c>
      <c r="E32" s="3" t="str" cm="1">
        <f t="array" ref="E32">_xlfn.IFS(C32="a","30ms",C32="b","50ms",C32="c","100ms",C32="x","Pulso")</f>
        <v>100ms</v>
      </c>
      <c r="F32">
        <v>85</v>
      </c>
    </row>
    <row r="33" spans="1:6" x14ac:dyDescent="0.2">
      <c r="A33">
        <v>32</v>
      </c>
      <c r="B33" s="8">
        <v>8.0092592592592594E-3</v>
      </c>
      <c r="C33" t="s">
        <v>17</v>
      </c>
      <c r="D33" s="3" t="str">
        <f t="shared" si="0"/>
        <v>100dB-Pulso</v>
      </c>
      <c r="E33" s="3" t="str" cm="1">
        <f t="array" ref="E33">_xlfn.IFS(C33="a","30ms",C33="b","50ms",C33="c","100ms",C33="x","Pulso")</f>
        <v>Pulso</v>
      </c>
      <c r="F33">
        <v>100</v>
      </c>
    </row>
    <row r="34" spans="1:6" x14ac:dyDescent="0.2">
      <c r="A34">
        <v>33</v>
      </c>
      <c r="B34" s="8">
        <v>8.1712962962962963E-3</v>
      </c>
      <c r="C34" t="s">
        <v>18</v>
      </c>
      <c r="D34" s="3" t="str">
        <f t="shared" si="0"/>
        <v>85dB-30ms</v>
      </c>
      <c r="E34" s="3" t="str" cm="1">
        <f t="array" ref="E34">_xlfn.IFS(C34="a","30ms",C34="b","50ms",C34="c","100ms",C34="x","Pulso")</f>
        <v>30ms</v>
      </c>
      <c r="F34">
        <v>85</v>
      </c>
    </row>
    <row r="35" spans="1:6" x14ac:dyDescent="0.2">
      <c r="A35">
        <v>34</v>
      </c>
      <c r="B35" s="8">
        <v>8.3564814814814821E-3</v>
      </c>
      <c r="C35" t="s">
        <v>17</v>
      </c>
      <c r="D35" s="3" t="str">
        <f t="shared" si="0"/>
        <v>100dB-Pulso</v>
      </c>
      <c r="E35" s="3" t="str" cm="1">
        <f t="array" ref="E35">_xlfn.IFS(C35="a","30ms",C35="b","50ms",C35="c","100ms",C35="x","Pulso")</f>
        <v>Pulso</v>
      </c>
      <c r="F35">
        <v>100</v>
      </c>
    </row>
    <row r="36" spans="1:6" x14ac:dyDescent="0.2">
      <c r="A36">
        <v>35</v>
      </c>
      <c r="B36" s="8">
        <v>8.472222222222223E-3</v>
      </c>
      <c r="C36" t="s">
        <v>19</v>
      </c>
      <c r="D36" s="3" t="str">
        <f t="shared" si="0"/>
        <v>75dB-100ms</v>
      </c>
      <c r="E36" s="3" t="str" cm="1">
        <f t="array" ref="E36">_xlfn.IFS(C36="a","30ms",C36="b","50ms",C36="c","100ms",C36="x","Pulso")</f>
        <v>100ms</v>
      </c>
      <c r="F36">
        <v>75</v>
      </c>
    </row>
    <row r="37" spans="1:6" x14ac:dyDescent="0.2">
      <c r="A37">
        <v>36</v>
      </c>
      <c r="B37" s="8">
        <v>8.5763888888888886E-3</v>
      </c>
      <c r="C37" t="s">
        <v>19</v>
      </c>
      <c r="D37" s="3" t="str">
        <f t="shared" si="0"/>
        <v>85dB-100ms</v>
      </c>
      <c r="E37" s="3" t="str" cm="1">
        <f t="array" ref="E37">_xlfn.IFS(C37="a","30ms",C37="b","50ms",C37="c","100ms",C37="x","Pulso")</f>
        <v>100ms</v>
      </c>
      <c r="F37">
        <v>85</v>
      </c>
    </row>
    <row r="38" spans="1:6" x14ac:dyDescent="0.2">
      <c r="A38">
        <v>37</v>
      </c>
      <c r="B38" s="8">
        <v>8.7037037037037031E-3</v>
      </c>
      <c r="C38" t="s">
        <v>18</v>
      </c>
      <c r="D38" s="3" t="str">
        <f t="shared" si="0"/>
        <v>75dB-30ms</v>
      </c>
      <c r="E38" s="3" t="str" cm="1">
        <f t="array" ref="E38">_xlfn.IFS(C38="a","30ms",C38="b","50ms",C38="c","100ms",C38="x","Pulso")</f>
        <v>30ms</v>
      </c>
      <c r="F38">
        <v>75</v>
      </c>
    </row>
    <row r="39" spans="1:6" x14ac:dyDescent="0.2">
      <c r="A39">
        <v>38</v>
      </c>
      <c r="B39" s="8">
        <v>8.8310185185185193E-3</v>
      </c>
      <c r="C39" t="s">
        <v>17</v>
      </c>
      <c r="D39" s="3" t="str">
        <f t="shared" si="0"/>
        <v>100dB-Pulso</v>
      </c>
      <c r="E39" s="3" t="str" cm="1">
        <f t="array" ref="E39">_xlfn.IFS(C39="a","30ms",C39="b","50ms",C39="c","100ms",C39="x","Pulso")</f>
        <v>Pulso</v>
      </c>
      <c r="F39">
        <v>100</v>
      </c>
    </row>
    <row r="40" spans="1:6" x14ac:dyDescent="0.2">
      <c r="A40">
        <v>39</v>
      </c>
      <c r="B40" s="8">
        <v>8.9930555555555562E-3</v>
      </c>
      <c r="C40" t="s">
        <v>18</v>
      </c>
      <c r="D40" s="3" t="str">
        <f t="shared" si="0"/>
        <v>85dB-30ms</v>
      </c>
      <c r="E40" s="3" t="str" cm="1">
        <f t="array" ref="E40">_xlfn.IFS(C40="a","30ms",C40="b","50ms",C40="c","100ms",C40="x","Pulso")</f>
        <v>30ms</v>
      </c>
      <c r="F40">
        <v>85</v>
      </c>
    </row>
    <row r="41" spans="1:6" x14ac:dyDescent="0.2">
      <c r="A41">
        <v>40</v>
      </c>
      <c r="B41" s="8">
        <v>9.1435185185185178E-3</v>
      </c>
      <c r="C41" t="s">
        <v>19</v>
      </c>
      <c r="D41" s="3" t="str">
        <f t="shared" si="0"/>
        <v>85dB-100ms</v>
      </c>
      <c r="E41" s="3" t="str" cm="1">
        <f t="array" ref="E41">_xlfn.IFS(C41="a","30ms",C41="b","50ms",C41="c","100ms",C41="x","Pulso")</f>
        <v>100ms</v>
      </c>
      <c r="F41">
        <v>85</v>
      </c>
    </row>
    <row r="42" spans="1:6" x14ac:dyDescent="0.2">
      <c r="A42">
        <v>41</v>
      </c>
      <c r="B42" s="8">
        <v>9.3055555555555548E-3</v>
      </c>
      <c r="C42" t="s">
        <v>17</v>
      </c>
      <c r="D42" s="3" t="str">
        <f t="shared" si="0"/>
        <v>100dB-Pulso</v>
      </c>
      <c r="E42" s="3" t="str" cm="1">
        <f t="array" ref="E42">_xlfn.IFS(C42="a","30ms",C42="b","50ms",C42="c","100ms",C42="x","Pulso")</f>
        <v>Pulso</v>
      </c>
      <c r="F42">
        <v>100</v>
      </c>
    </row>
    <row r="43" spans="1:6" x14ac:dyDescent="0.2">
      <c r="A43">
        <v>42</v>
      </c>
      <c r="B43" s="8">
        <v>9.4560185185185181E-3</v>
      </c>
      <c r="C43" t="s">
        <v>19</v>
      </c>
      <c r="D43" s="3" t="str">
        <f t="shared" si="0"/>
        <v>75dB-100ms</v>
      </c>
      <c r="E43" s="3" t="str" cm="1">
        <f t="array" ref="E43">_xlfn.IFS(C43="a","30ms",C43="b","50ms",C43="c","100ms",C43="x","Pulso")</f>
        <v>100ms</v>
      </c>
      <c r="F43">
        <v>75</v>
      </c>
    </row>
    <row r="44" spans="1:6" x14ac:dyDescent="0.2">
      <c r="A44">
        <v>43</v>
      </c>
      <c r="B44" s="8">
        <v>9.5833333333333326E-3</v>
      </c>
      <c r="C44" t="s">
        <v>18</v>
      </c>
      <c r="D44" s="3" t="str">
        <f t="shared" si="0"/>
        <v>75dB-30ms</v>
      </c>
      <c r="E44" s="3" t="str" cm="1">
        <f t="array" ref="E44">_xlfn.IFS(C44="a","30ms",C44="b","50ms",C44="c","100ms",C44="x","Pulso")</f>
        <v>30ms</v>
      </c>
      <c r="F44">
        <v>75</v>
      </c>
    </row>
    <row r="45" spans="1:6" x14ac:dyDescent="0.2">
      <c r="A45">
        <v>44</v>
      </c>
      <c r="B45" s="8">
        <v>9.6990740740740735E-3</v>
      </c>
      <c r="C45" t="s">
        <v>19</v>
      </c>
      <c r="D45" s="3" t="str">
        <f t="shared" si="0"/>
        <v>85dB-100ms</v>
      </c>
      <c r="E45" s="3" t="str" cm="1">
        <f t="array" ref="E45">_xlfn.IFS(C45="a","30ms",C45="b","50ms",C45="c","100ms",C45="x","Pulso")</f>
        <v>100ms</v>
      </c>
      <c r="F45">
        <v>85</v>
      </c>
    </row>
    <row r="46" spans="1:6" x14ac:dyDescent="0.2">
      <c r="A46">
        <v>45</v>
      </c>
      <c r="B46" s="8">
        <v>9.8611111111111104E-3</v>
      </c>
      <c r="C46" t="s">
        <v>18</v>
      </c>
      <c r="D46" s="3" t="str">
        <f t="shared" si="0"/>
        <v>85dB-30ms</v>
      </c>
      <c r="E46" s="3" t="str" cm="1">
        <f t="array" ref="E46">_xlfn.IFS(C46="a","30ms",C46="b","50ms",C46="c","100ms",C46="x","Pulso")</f>
        <v>30ms</v>
      </c>
      <c r="F46">
        <v>85</v>
      </c>
    </row>
    <row r="47" spans="1:6" x14ac:dyDescent="0.2">
      <c r="A47">
        <v>46</v>
      </c>
      <c r="B47" s="8">
        <v>1.0011574074074074E-2</v>
      </c>
      <c r="C47" t="s">
        <v>17</v>
      </c>
      <c r="D47" s="3" t="str">
        <f t="shared" si="0"/>
        <v>100dB-Pulso</v>
      </c>
      <c r="E47" s="3" t="str" cm="1">
        <f t="array" ref="E47">_xlfn.IFS(C47="a","30ms",C47="b","50ms",C47="c","100ms",C47="x","Pulso")</f>
        <v>Pulso</v>
      </c>
      <c r="F47">
        <v>100</v>
      </c>
    </row>
    <row r="48" spans="1:6" x14ac:dyDescent="0.2">
      <c r="A48">
        <v>47</v>
      </c>
      <c r="B48" s="8">
        <v>1.0185185185185186E-2</v>
      </c>
      <c r="C48" t="s">
        <v>18</v>
      </c>
      <c r="D48" s="3" t="str">
        <f t="shared" si="0"/>
        <v>75dB-30ms</v>
      </c>
      <c r="E48" s="3" t="str" cm="1">
        <f t="array" ref="E48">_xlfn.IFS(C48="a","30ms",C48="b","50ms",C48="c","100ms",C48="x","Pulso")</f>
        <v>30ms</v>
      </c>
      <c r="F48">
        <v>75</v>
      </c>
    </row>
    <row r="49" spans="1:6" x14ac:dyDescent="0.2">
      <c r="A49">
        <v>48</v>
      </c>
      <c r="B49" s="8">
        <v>1.0324074074074074E-2</v>
      </c>
      <c r="C49" t="s">
        <v>19</v>
      </c>
      <c r="D49" s="3" t="str">
        <f t="shared" si="0"/>
        <v>75dB-100ms</v>
      </c>
      <c r="E49" s="3" t="str" cm="1">
        <f t="array" ref="E49">_xlfn.IFS(C49="a","30ms",C49="b","50ms",C49="c","100ms",C49="x","Pulso")</f>
        <v>100ms</v>
      </c>
      <c r="F49">
        <v>75</v>
      </c>
    </row>
    <row r="50" spans="1:6" x14ac:dyDescent="0.2">
      <c r="A50">
        <v>49</v>
      </c>
      <c r="B50" s="8">
        <v>1.0474537037037037E-2</v>
      </c>
      <c r="C50" t="s">
        <v>18</v>
      </c>
      <c r="D50" s="3" t="str">
        <f t="shared" si="0"/>
        <v>85dB-30ms</v>
      </c>
      <c r="E50" s="3" t="str" cm="1">
        <f t="array" ref="E50">_xlfn.IFS(C50="a","30ms",C50="b","50ms",C50="c","100ms",C50="x","Pulso")</f>
        <v>30ms</v>
      </c>
      <c r="F50">
        <v>85</v>
      </c>
    </row>
    <row r="51" spans="1:6" x14ac:dyDescent="0.2">
      <c r="A51">
        <v>50</v>
      </c>
      <c r="B51" s="8">
        <v>1.0601851851851854E-2</v>
      </c>
      <c r="C51" t="s">
        <v>19</v>
      </c>
      <c r="D51" s="3" t="str">
        <f t="shared" si="0"/>
        <v>85dB-100ms</v>
      </c>
      <c r="E51" s="3" t="str" cm="1">
        <f t="array" ref="E51">_xlfn.IFS(C51="a","30ms",C51="b","50ms",C51="c","100ms",C51="x","Pulso")</f>
        <v>100ms</v>
      </c>
      <c r="F51">
        <v>85</v>
      </c>
    </row>
    <row r="52" spans="1:6" x14ac:dyDescent="0.2">
      <c r="A52">
        <v>51</v>
      </c>
      <c r="B52" s="8">
        <v>1.0752314814814815E-2</v>
      </c>
      <c r="C52" t="s">
        <v>18</v>
      </c>
      <c r="D52" s="3" t="str">
        <f t="shared" si="0"/>
        <v>85dB-30ms</v>
      </c>
      <c r="E52" s="3" t="str" cm="1">
        <f t="array" ref="E52">_xlfn.IFS(C52="a","30ms",C52="b","50ms",C52="c","100ms",C52="x","Pulso")</f>
        <v>30ms</v>
      </c>
      <c r="F52">
        <v>85</v>
      </c>
    </row>
    <row r="53" spans="1:6" x14ac:dyDescent="0.2">
      <c r="A53">
        <v>52</v>
      </c>
      <c r="B53" s="8">
        <v>1.087962962962963E-2</v>
      </c>
      <c r="C53" t="s">
        <v>18</v>
      </c>
      <c r="D53" s="3" t="str">
        <f t="shared" si="0"/>
        <v>75dB-30ms</v>
      </c>
      <c r="E53" s="3" t="str" cm="1">
        <f t="array" ref="E53">_xlfn.IFS(C53="a","30ms",C53="b","50ms",C53="c","100ms",C53="x","Pulso")</f>
        <v>30ms</v>
      </c>
      <c r="F53">
        <v>75</v>
      </c>
    </row>
    <row r="54" spans="1:6" x14ac:dyDescent="0.2">
      <c r="A54">
        <v>53</v>
      </c>
      <c r="B54" s="8">
        <v>1.1064814814814814E-2</v>
      </c>
      <c r="C54" t="s">
        <v>22</v>
      </c>
      <c r="D54" s="3" t="str">
        <f t="shared" si="0"/>
        <v>100dB-Pulso</v>
      </c>
      <c r="E54" s="3" t="str" cm="1">
        <f t="array" ref="E54">_xlfn.IFS(C54="a","30ms",C54="b","50ms",C54="c","100ms",C54="x","Pulso")</f>
        <v>Pulso</v>
      </c>
      <c r="F54">
        <v>100</v>
      </c>
    </row>
    <row r="55" spans="1:6" x14ac:dyDescent="0.2">
      <c r="A55">
        <v>54</v>
      </c>
      <c r="B55" s="8">
        <v>1.1215277777777777E-2</v>
      </c>
      <c r="C55" t="s">
        <v>19</v>
      </c>
      <c r="D55" s="3" t="str">
        <f t="shared" si="0"/>
        <v>75dB-100ms</v>
      </c>
      <c r="E55" s="3" t="str" cm="1">
        <f t="array" ref="E55">_xlfn.IFS(C55="a","30ms",C55="b","50ms",C55="c","100ms",C55="x","Pulso")</f>
        <v>100ms</v>
      </c>
      <c r="F55">
        <v>75</v>
      </c>
    </row>
    <row r="56" spans="1:6" x14ac:dyDescent="0.2">
      <c r="A56">
        <v>55</v>
      </c>
      <c r="B56" s="8">
        <v>1.1342592592592592E-2</v>
      </c>
      <c r="C56" t="s">
        <v>18</v>
      </c>
      <c r="D56" s="3" t="str">
        <f t="shared" si="0"/>
        <v>75dB-30ms</v>
      </c>
      <c r="E56" s="3" t="str" cm="1">
        <f t="array" ref="E56">_xlfn.IFS(C56="a","30ms",C56="b","50ms",C56="c","100ms",C56="x","Pulso")</f>
        <v>30ms</v>
      </c>
      <c r="F56">
        <v>75</v>
      </c>
    </row>
    <row r="57" spans="1:6" x14ac:dyDescent="0.2">
      <c r="A57">
        <v>56</v>
      </c>
      <c r="B57" s="8">
        <v>1.1504629629629629E-2</v>
      </c>
      <c r="C57" t="s">
        <v>19</v>
      </c>
      <c r="D57" s="3" t="str">
        <f t="shared" si="0"/>
        <v>85dB-100ms</v>
      </c>
      <c r="E57" s="3" t="str" cm="1">
        <f t="array" ref="E57">_xlfn.IFS(C57="a","30ms",C57="b","50ms",C57="c","100ms",C57="x","Pulso")</f>
        <v>100ms</v>
      </c>
      <c r="F57">
        <v>85</v>
      </c>
    </row>
    <row r="58" spans="1:6" x14ac:dyDescent="0.2">
      <c r="A58">
        <v>57</v>
      </c>
      <c r="B58" s="8">
        <v>1.1678240740740741E-2</v>
      </c>
      <c r="C58" t="s">
        <v>19</v>
      </c>
      <c r="D58" s="3" t="str">
        <f t="shared" si="0"/>
        <v>75dB-100ms</v>
      </c>
      <c r="E58" s="3" t="str" cm="1">
        <f t="array" ref="E58">_xlfn.IFS(C58="a","30ms",C58="b","50ms",C58="c","100ms",C58="x","Pulso")</f>
        <v>100ms</v>
      </c>
      <c r="F58">
        <v>75</v>
      </c>
    </row>
    <row r="59" spans="1:6" x14ac:dyDescent="0.2">
      <c r="A59">
        <v>58</v>
      </c>
      <c r="B59" s="8">
        <v>1.1875E-2</v>
      </c>
      <c r="C59" t="s">
        <v>18</v>
      </c>
      <c r="D59" s="3" t="str">
        <f t="shared" si="0"/>
        <v>85dB-30ms</v>
      </c>
      <c r="E59" s="3" t="str" cm="1">
        <f t="array" ref="E59">_xlfn.IFS(C59="a","30ms",C59="b","50ms",C59="c","100ms",C59="x","Pulso")</f>
        <v>30ms</v>
      </c>
      <c r="F59">
        <v>85</v>
      </c>
    </row>
    <row r="60" spans="1:6" x14ac:dyDescent="0.2">
      <c r="A60">
        <v>59</v>
      </c>
      <c r="B60" s="8">
        <v>1.2048611111111111E-2</v>
      </c>
      <c r="C60" t="s">
        <v>18</v>
      </c>
      <c r="D60" s="3" t="str">
        <f t="shared" si="0"/>
        <v>85dB-30ms</v>
      </c>
      <c r="E60" s="3" t="str" cm="1">
        <f t="array" ref="E60">_xlfn.IFS(C60="a","30ms",C60="b","50ms",C60="c","100ms",C60="x","Pulso")</f>
        <v>30ms</v>
      </c>
      <c r="F60">
        <v>85</v>
      </c>
    </row>
    <row r="61" spans="1:6" x14ac:dyDescent="0.2">
      <c r="A61">
        <v>60</v>
      </c>
      <c r="B61" s="8">
        <v>1.2141203703703704E-2</v>
      </c>
      <c r="C61" t="s">
        <v>19</v>
      </c>
      <c r="D61" s="3" t="str">
        <f t="shared" si="0"/>
        <v>75dB-100ms</v>
      </c>
      <c r="E61" s="3" t="str" cm="1">
        <f t="array" ref="E61">_xlfn.IFS(C61="a","30ms",C61="b","50ms",C61="c","100ms",C61="x","Pulso")</f>
        <v>100ms</v>
      </c>
      <c r="F61">
        <v>75</v>
      </c>
    </row>
  </sheetData>
  <autoFilter ref="A1:E61" xr:uid="{6F9C66F9-9290-3F4F-AC95-4DC15AA659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Día 1</vt:lpstr>
      <vt:lpstr>Día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Cardenas</dc:creator>
  <cp:lastModifiedBy>Juan Manuel Rivera</cp:lastModifiedBy>
  <dcterms:created xsi:type="dcterms:W3CDTF">2021-12-21T14:55:12Z</dcterms:created>
  <dcterms:modified xsi:type="dcterms:W3CDTF">2022-02-12T15:35:11Z</dcterms:modified>
</cp:coreProperties>
</file>