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inhnguyen/Desktop/FUNiX/STP302x/Assignments/"/>
    </mc:Choice>
  </mc:AlternateContent>
  <xr:revisionPtr revIDLastSave="0" documentId="13_ncr:1_{BB7C7863-F71C-C649-A373-D7A42C3766F9}" xr6:coauthVersionLast="47" xr6:coauthVersionMax="47" xr10:uidLastSave="{00000000-0000-0000-0000-000000000000}"/>
  <bookViews>
    <workbookView xWindow="0" yWindow="0" windowWidth="25600" windowHeight="16000" activeTab="3" xr2:uid="{7A0C9B33-5F5E-304F-92AB-8AB4A2F7D0A8}"/>
  </bookViews>
  <sheets>
    <sheet name="Cover" sheetId="1" r:id="rId1"/>
    <sheet name="Test Report" sheetId="2" r:id="rId2"/>
    <sheet name="List Organisations Test" sheetId="3" r:id="rId3"/>
    <sheet name="Add Organisations Test " sheetId="6" r:id="rId4"/>
    <sheet name="Test Scenarios (matrix)" sheetId="4" r:id="rId5"/>
  </sheets>
  <definedNames>
    <definedName name="_xlnm._FilterDatabase" localSheetId="3" hidden="1">'Add Organisations Test '!$B$8:$J$8</definedName>
    <definedName name="_xlnm._FilterDatabase" localSheetId="2" hidden="1">'List Organisations Test'!$B$8:$J$8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8" i="6" l="1"/>
  <c r="B36" i="6"/>
  <c r="B37" i="6"/>
  <c r="B35" i="6"/>
  <c r="B25" i="6"/>
  <c r="B26" i="6"/>
  <c r="B27" i="6"/>
  <c r="B28" i="6"/>
  <c r="B29" i="6"/>
  <c r="B30" i="6"/>
  <c r="B31" i="6"/>
  <c r="B32" i="6"/>
  <c r="B33" i="6"/>
  <c r="B34" i="6"/>
  <c r="B21" i="6"/>
  <c r="B20" i="6"/>
  <c r="B22" i="6"/>
  <c r="B23" i="6"/>
  <c r="B24" i="6"/>
  <c r="B17" i="6"/>
  <c r="B18" i="6"/>
  <c r="B19" i="6"/>
  <c r="B13" i="6"/>
  <c r="B14" i="6"/>
  <c r="B15" i="6"/>
  <c r="B16" i="6"/>
  <c r="B30" i="3"/>
  <c r="B31" i="3"/>
  <c r="B28" i="3"/>
  <c r="B29" i="3"/>
  <c r="B23" i="3"/>
  <c r="B24" i="3"/>
  <c r="B25" i="3"/>
  <c r="B26" i="3"/>
  <c r="B27" i="3"/>
  <c r="B32" i="3"/>
  <c r="B18" i="3"/>
  <c r="B19" i="3"/>
  <c r="B20" i="3"/>
  <c r="B21" i="3"/>
  <c r="B11" i="3"/>
  <c r="B14" i="3"/>
  <c r="B12" i="6"/>
  <c r="B10" i="6"/>
  <c r="E5" i="6"/>
  <c r="G9" i="2" s="1"/>
  <c r="D5" i="6"/>
  <c r="F9" i="2" s="1"/>
  <c r="C5" i="6"/>
  <c r="E9" i="2" s="1"/>
  <c r="B5" i="6"/>
  <c r="D9" i="2" s="1"/>
  <c r="F5" i="6" l="1"/>
  <c r="C6" i="6" l="1"/>
  <c r="H9" i="2"/>
  <c r="B6" i="6"/>
  <c r="E6" i="6"/>
  <c r="D6" i="6"/>
  <c r="B17" i="3" l="1"/>
  <c r="B13" i="3"/>
  <c r="B15" i="3"/>
  <c r="B16" i="3"/>
  <c r="B10" i="3" l="1"/>
  <c r="B12" i="3"/>
  <c r="B22" i="3"/>
  <c r="C2" i="2"/>
  <c r="G4" i="2"/>
  <c r="G2" i="2"/>
  <c r="C4" i="2"/>
  <c r="C3" i="2"/>
  <c r="G3" i="2"/>
  <c r="E5" i="4"/>
  <c r="D5" i="4"/>
  <c r="C5" i="4"/>
  <c r="B5" i="4"/>
  <c r="B5" i="3"/>
  <c r="E5" i="3"/>
  <c r="D5" i="3"/>
  <c r="C5" i="3"/>
  <c r="C8" i="2"/>
  <c r="C3" i="4"/>
  <c r="K20" i="4" s="1"/>
  <c r="K14" i="4" l="1"/>
  <c r="K17" i="4"/>
  <c r="K18" i="4"/>
  <c r="K13" i="4"/>
  <c r="K21" i="4"/>
  <c r="K10" i="4"/>
  <c r="K11" i="4"/>
  <c r="K19" i="4"/>
  <c r="K12" i="4"/>
  <c r="F5" i="4"/>
  <c r="C6" i="4" s="1"/>
  <c r="B6" i="4" l="1"/>
  <c r="E6" i="4"/>
  <c r="D6" i="4"/>
  <c r="G5" i="2"/>
  <c r="F8" i="2" l="1"/>
  <c r="F21" i="2" s="1"/>
  <c r="G8" i="2"/>
  <c r="G21" i="2" s="1"/>
  <c r="D8" i="2"/>
  <c r="D21" i="2" s="1"/>
  <c r="F5" i="3"/>
  <c r="E8" i="2"/>
  <c r="E21" i="2" s="1"/>
  <c r="C6" i="3" l="1"/>
  <c r="D6" i="3"/>
  <c r="E6" i="3"/>
  <c r="B6" i="3"/>
  <c r="E24" i="2"/>
  <c r="H8" i="2"/>
  <c r="H21" i="2" s="1"/>
  <c r="E23" i="2" s="1"/>
</calcChain>
</file>

<file path=xl/sharedStrings.xml><?xml version="1.0" encoding="utf-8"?>
<sst xmlns="http://schemas.openxmlformats.org/spreadsheetml/2006/main" count="332" uniqueCount="199">
  <si>
    <t>TEST CASE</t>
  </si>
  <si>
    <t>Creator</t>
  </si>
  <si>
    <t>Reviewer/ Approver</t>
  </si>
  <si>
    <t>Version</t>
  </si>
  <si>
    <t>Record of changer</t>
  </si>
  <si>
    <t>Change Date</t>
  </si>
  <si>
    <t>Project Name</t>
  </si>
  <si>
    <t>Project Code</t>
  </si>
  <si>
    <t>Document Code</t>
  </si>
  <si>
    <t>Issue Date</t>
  </si>
  <si>
    <t>Change Item</t>
  </si>
  <si>
    <t>Change Description</t>
  </si>
  <si>
    <t>ID Name</t>
  </si>
  <si>
    <t>Note</t>
  </si>
  <si>
    <t>TEST REPORT</t>
  </si>
  <si>
    <t>No</t>
  </si>
  <si>
    <t>Test Items</t>
  </si>
  <si>
    <t>Pass</t>
  </si>
  <si>
    <t>Fail</t>
  </si>
  <si>
    <t>NT</t>
  </si>
  <si>
    <t>N/A</t>
  </si>
  <si>
    <t>Number of Test Case</t>
  </si>
  <si>
    <t>Subtotal</t>
  </si>
  <si>
    <t>Test Coverage:</t>
  </si>
  <si>
    <t>Test Successful Coverage:</t>
  </si>
  <si>
    <t>Test Item</t>
  </si>
  <si>
    <t>Test Requirement</t>
  </si>
  <si>
    <t>Tester</t>
  </si>
  <si>
    <t>Nguyễn Thu Trang</t>
  </si>
  <si>
    <t>ID</t>
  </si>
  <si>
    <t>Test Case Description</t>
  </si>
  <si>
    <t>Pre-condition</t>
  </si>
  <si>
    <t>Test Case Procedure</t>
  </si>
  <si>
    <t>Expected Output</t>
  </si>
  <si>
    <t>Result</t>
  </si>
  <si>
    <t>Test Date</t>
  </si>
  <si>
    <t>Ensure that all features listed below work properly without any errors when using the below browsers</t>
  </si>
  <si>
    <t>Module</t>
  </si>
  <si>
    <t>Test</t>
  </si>
  <si>
    <t>Funciont List</t>
  </si>
  <si>
    <t>Manager</t>
  </si>
  <si>
    <t>Employee</t>
  </si>
  <si>
    <t>Director</t>
  </si>
  <si>
    <t>Internship</t>
  </si>
  <si>
    <t>Admin</t>
  </si>
  <si>
    <t>Common Role</t>
  </si>
  <si>
    <t>Others</t>
  </si>
  <si>
    <t>Y*</t>
  </si>
  <si>
    <t>N*</t>
  </si>
  <si>
    <t>List_Organisations</t>
  </si>
  <si>
    <t>Add_Organisations</t>
  </si>
  <si>
    <t>Login to Services Directory system</t>
  </si>
  <si>
    <t>Check the {List Organisations} screen</t>
  </si>
  <si>
    <t>Click on [Organisations] from the menu</t>
  </si>
  <si>
    <t>1.2 List Organisations Function Test</t>
  </si>
  <si>
    <t>All of active and in-active Organisations will be displayed in the list.</t>
  </si>
  <si>
    <t>Click on [Include In-active] checkbox</t>
  </si>
  <si>
    <t>Check the [Include In-active] checkbox</t>
  </si>
  <si>
    <t>Login to Services Directory system.
Access to {Organisation List} screen.</t>
  </si>
  <si>
    <t>Check the filter Organisations ‘All'</t>
  </si>
  <si>
    <t>Check the filter Organisations ‘0-9'</t>
  </si>
  <si>
    <t>All Organisations that begin with 0-9 letter will be shown</t>
  </si>
  <si>
    <t>All Organisations List will be shown</t>
  </si>
  <si>
    <t>Check the filter Organisations ‘ABCDE'</t>
  </si>
  <si>
    <t>Check the filter Organisations ‘FGHIJ'</t>
  </si>
  <si>
    <t>Check the filter Organisations ‘KLMN'</t>
  </si>
  <si>
    <t>Check the filter Organisations ‘OPQR'</t>
  </si>
  <si>
    <t>All Organisations that begin with OPQR letters will be shown</t>
  </si>
  <si>
    <t>All Organisations that begin with KLMN letters will be shown</t>
  </si>
  <si>
    <t>All Organisations that begin with FGHIJ letters will be shown</t>
  </si>
  <si>
    <t>All Organisations that begin with ABCDE letters will be shown</t>
  </si>
  <si>
    <t>Check the filter Organisations ‘STUV'</t>
  </si>
  <si>
    <t>All Organisations that begin with STUV letters will be shown</t>
  </si>
  <si>
    <t>Check the filter Organisations ‘WXYZ'</t>
  </si>
  <si>
    <t>All Organisations that begin with WXYZ letters will be shown</t>
  </si>
  <si>
    <t>Check the columm 'Organisation Name'</t>
  </si>
  <si>
    <t>Click on columm 'Organisation Name'</t>
  </si>
  <si>
    <t>Login to Services Directory system.
Access to {Organisation List} screen.
[Include In-active] checkbox is chosen.</t>
  </si>
  <si>
    <t>Check the columm 'Head Office Address Line 1'</t>
  </si>
  <si>
    <t>Click on columm 'Head Office Address Line 1'</t>
  </si>
  <si>
    <t>Check the columm 'Postcode'</t>
  </si>
  <si>
    <t>Click on columm 'Postcode'</t>
  </si>
  <si>
    <t>Check the columm 'Contact'</t>
  </si>
  <si>
    <t>Click on columm 'Contact'</t>
  </si>
  <si>
    <t>Check the columm 'Is Active?'</t>
  </si>
  <si>
    <t>Click on columm 'Is Active?'</t>
  </si>
  <si>
    <t>Check the [change page] icon</t>
  </si>
  <si>
    <t>Click on [next] / [previous] icon</t>
  </si>
  <si>
    <t>The list will be changed to page number 2</t>
  </si>
  <si>
    <t>Check the [first page]/ [last page] icon</t>
  </si>
  <si>
    <t>Click on [first page]/ [last page] icon</t>
  </si>
  <si>
    <t>The list will be changed to first page/ last page</t>
  </si>
  <si>
    <t>Check the Organisation Details of a record</t>
  </si>
  <si>
    <t>Organisation Details table will be shown</t>
  </si>
  <si>
    <t>Click on an active record</t>
  </si>
  <si>
    <t>Message appears: “Do you want to make this Organization active?” with 2 buttons: "OK" and "Cancel "
1. If clicking on [OK] button, {Organisation Details} screen is opened and system will automatically change status of Organisation from 'Inactive' to 'Active'.
2. If clicking on [Cancel] button, it keeps {Organisation List} screen showing and status of selected Organisation is still inactive.</t>
  </si>
  <si>
    <t>Nothing happens</t>
  </si>
  <si>
    <t>Enter number 2 in  [page number] cell. Press [enter]</t>
  </si>
  <si>
    <t>Check the Inactive Organisation item</t>
  </si>
  <si>
    <t>Select 'All' above the list</t>
  </si>
  <si>
    <t>Select ‘0-9' above the list</t>
  </si>
  <si>
    <t>Select ‘ABCDE' above the list</t>
  </si>
  <si>
    <t>Select ‘FGHIJ' above the list</t>
  </si>
  <si>
    <t>Select ‘KLMN' above the list</t>
  </si>
  <si>
    <t>Select ‘OPQR' above the list</t>
  </si>
  <si>
    <t>Select ‘STUV' above the list</t>
  </si>
  <si>
    <t>Select ‘WXYZ' above the list</t>
  </si>
  <si>
    <t>Organisation Name records will be sorted</t>
  </si>
  <si>
    <t>Head Office Address Line 1 records will be sorted</t>
  </si>
  <si>
    <t>Postcode records will be sorted</t>
  </si>
  <si>
    <t>Contact records will be sorted</t>
  </si>
  <si>
    <t>Is Active records will be sorted</t>
  </si>
  <si>
    <t>The list will be changed to next/ previous page</t>
  </si>
  <si>
    <r>
      <t xml:space="preserve">Check the [page number] cell with </t>
    </r>
    <r>
      <rPr>
        <b/>
        <sz val="14"/>
        <color theme="1"/>
        <rFont val="Arial"/>
        <family val="2"/>
      </rPr>
      <t>available</t>
    </r>
    <r>
      <rPr>
        <sz val="14"/>
        <color theme="1"/>
        <rFont val="Arial"/>
        <family val="2"/>
      </rPr>
      <t xml:space="preserve"> page</t>
    </r>
  </si>
  <si>
    <r>
      <t xml:space="preserve">Check the [page number] cell with </t>
    </r>
    <r>
      <rPr>
        <b/>
        <sz val="14"/>
        <color theme="1"/>
        <rFont val="Arial"/>
        <family val="2"/>
      </rPr>
      <t>unavailable</t>
    </r>
    <r>
      <rPr>
        <sz val="14"/>
        <color theme="1"/>
        <rFont val="Arial"/>
        <family val="2"/>
      </rPr>
      <t xml:space="preserve"> page</t>
    </r>
  </si>
  <si>
    <t xml:space="preserve">{Organisation List} screen is displayed showing all active Organisations by default:
1. Filter list shows: All | 0-9 | ABCDE | FGHIJ | KLMN | OPQR | STUV | WXYZ
2. [Create] button.
3. [Include In-active] checkbox.
4. Information table with 4 columms: Organisation Name | Head Office Address Line 1 | Postcode | Contact | Is Active?
5. The list shows 15 records per page.
6. [page number] cell, [change page], [first page] &amp; [last page] icon, .
</t>
  </si>
  <si>
    <t>Enter number 10 (doesn't 
exist) in [page number] cell. Press [enter]</t>
  </si>
  <si>
    <t>Check the {Organisation Details} screen</t>
  </si>
  <si>
    <t>Click on [Create] button on the {Organisation List} screen</t>
  </si>
  <si>
    <t>1.1. Add Organisations Display Test</t>
  </si>
  <si>
    <t>Login to Services Directory system.
Access to {Organisation Details} screen.</t>
  </si>
  <si>
    <t xml:space="preserve">Check the tab {Details 1} display </t>
  </si>
  <si>
    <t>Tab {Details 1} has 6 mandatory fields with (*) beside:
1. Organisation Name
2. Organisation Short Description
3. Type of Business
4. Address Line 1
5. Postcode
6. Phone Number</t>
  </si>
  <si>
    <t>2.1. Tab Detail 1 Test</t>
  </si>
  <si>
    <t xml:space="preserve">Check the tab {Details 1} mandatory fields </t>
  </si>
  <si>
    <t>Check the tab {Details 1} other fields &amp; check boxes</t>
  </si>
  <si>
    <t>Login to Services Directory system.
Access to {Details 1} screen.</t>
  </si>
  <si>
    <t>Click on [Look up] hyberlink beside {Lead contact}</t>
  </si>
  <si>
    <t>Check the [Look up] function beside {Lead contact}</t>
  </si>
  <si>
    <t>All contacts in the system will be displayed in a pop-up window</t>
  </si>
  <si>
    <t>Check the [Look up] function beside {Postcode}</t>
  </si>
  <si>
    <t>Click on [Look up] hyberlink beside {Postcode}</t>
  </si>
  <si>
    <t>All addresses retrieved from database will be displayed in a pop-up window</t>
  </si>
  <si>
    <t>Check the [Look up] function beside {Type of Business}</t>
  </si>
  <si>
    <t>Click on [Look up] hyberlink beside {Type of Business}</t>
  </si>
  <si>
    <t>Check the {Nation/Country} cell</t>
  </si>
  <si>
    <t>Click on [arrow icon] on the {Nation/Country} cell</t>
  </si>
  <si>
    <t>Check the manually enters {Postcode} value</t>
  </si>
  <si>
    <t>1. If postcode exists, postcode stays in the field.
2. If postcode doesn't exist, message displays: "Address Details cannot be confirmed - Do you wish to enter Unconfirmed Address Data (Y/N?)". 
- If clicks [No] (Cancel), postcode will be focused again and the previous value will be cleared out.
- If clicks [Yes], postcode stays in the field.</t>
  </si>
  <si>
    <t>Manually enters a postcode value to {Postcode} field.
Press [enter].</t>
  </si>
  <si>
    <t>A drop-list appears, shows all of Country get from reference data</t>
  </si>
  <si>
    <t>All SIC Code data that already listed in reference data will be displayed. 
After selecting a Type of Business from pop-up window, related SIC Code will be populated to the text box under Type of Business automatically.</t>
  </si>
  <si>
    <t>3.1. Tab Detail 2 Test</t>
  </si>
  <si>
    <t>4.1. Tab Detail 3 Test</t>
  </si>
  <si>
    <t>Click on [Expression of Interest] checkbox in {Details 1} tab</t>
  </si>
  <si>
    <t>{Detail 3} tab is displayed and navigated automatically</t>
  </si>
  <si>
    <t xml:space="preserve">Check the {Details 2} tab display </t>
  </si>
  <si>
    <t>Click on {Deatail 2} tab</t>
  </si>
  <si>
    <t xml:space="preserve">Check the tab {Details 3} display </t>
  </si>
  <si>
    <t xml:space="preserve">Check the tab {Details 3} navigate </t>
  </si>
  <si>
    <t>Login to Services Directory system.
[Expression of Interest] checkbox in {Details 1} tab is chosen</t>
  </si>
  <si>
    <t>Access to {Details 3} screen</t>
  </si>
  <si>
    <t>[Save] button &amp; [Back] button.
{Detail 3} tab has 2 fields with list boxes beside: 
- EOI Programmes: list all of active Programmes in the system to link.
- EOI Services: list all of active Services in the system to link.
By default, all check boxes should be un-ticked.</t>
  </si>
  <si>
    <t>Error message displays: "Please input the organisation name".
Adding is aborted.</t>
  </si>
  <si>
    <t>Error message displays: "Please input the organisation short description".
Adding is aborted.</t>
  </si>
  <si>
    <t>Error message displays: "Please input the type of business".
Adding is aborted.</t>
  </si>
  <si>
    <t>Error message displays: "Please input the address line 1".
Adding is aborted.</t>
  </si>
  <si>
    <t>Error message displays: "Please input the postcode".
Adding is aborted.</t>
  </si>
  <si>
    <t>Error message displays: "Please input the phone number".
Adding is aborted.</t>
  </si>
  <si>
    <r>
      <t xml:space="preserve">All mandatory fields are </t>
    </r>
    <r>
      <rPr>
        <b/>
        <sz val="14"/>
        <color theme="1"/>
        <rFont val="Arial"/>
        <family val="2"/>
      </rPr>
      <t>NOT</t>
    </r>
    <r>
      <rPr>
        <sz val="14"/>
        <color theme="1"/>
        <rFont val="Arial"/>
        <family val="2"/>
      </rPr>
      <t xml:space="preserve"> input.
Click [Save] button.</t>
    </r>
  </si>
  <si>
    <t>Error messages display:
"Please input the organisation name". 
"Please input the organisation short description".
"Please input the type of business".
"Please input the address line 1".
"Please input the postcode".
"Please input the phone number".
Adding is aborted.</t>
  </si>
  <si>
    <t>Error message displays.
Adding is aborted.</t>
  </si>
  <si>
    <t>Check the Save Function with an Organisation Name is existed in the system</t>
  </si>
  <si>
    <r>
      <t xml:space="preserve">All mandatory fields </t>
    </r>
    <r>
      <rPr>
        <b/>
        <sz val="14"/>
        <color theme="1"/>
        <rFont val="Arial"/>
        <family val="2"/>
      </rPr>
      <t>ARE</t>
    </r>
    <r>
      <rPr>
        <sz val="14"/>
        <color theme="1"/>
        <rFont val="Arial"/>
        <family val="2"/>
      </rPr>
      <t xml:space="preserve"> input.
Click [Save] button.</t>
    </r>
  </si>
  <si>
    <t>Organisation record will be saved.
Messages display: "Save organisation successfully"
Stay in {Organisation Details} screen to allow user to add Directorates for this Organisation.</t>
  </si>
  <si>
    <t>5.1. Save &amp; Back Function Test</t>
  </si>
  <si>
    <t>Check the Save Function in {Deatail 2} tab</t>
  </si>
  <si>
    <r>
      <t xml:space="preserve">All mandatory fields in {Detail 1} tab </t>
    </r>
    <r>
      <rPr>
        <b/>
        <sz val="14"/>
        <color theme="1"/>
        <rFont val="Arial"/>
        <family val="2"/>
      </rPr>
      <t>ARE</t>
    </r>
    <r>
      <rPr>
        <sz val="14"/>
        <color theme="1"/>
        <rFont val="Arial"/>
        <family val="2"/>
      </rPr>
      <t xml:space="preserve"> input.
Tick some check boxes.
Click [Save] button.</t>
    </r>
  </si>
  <si>
    <t>Check the Save Function in {Detail 3} tab</t>
  </si>
  <si>
    <t>Screen display [Save] button &amp; [Back] button, information fields and check boxes.
By default, all of fields should be blank, all check boxes should be un-ticked.</t>
  </si>
  <si>
    <t>Click on [Create] button on the {Organisation List} screen -&gt; Access to {Detail 1} tab.</t>
  </si>
  <si>
    <t>Click on {Detail 1} tab.</t>
  </si>
  <si>
    <t>Login to Services Directory system.
Access to {Organisation Details} screen, {Detail 1} tab.</t>
  </si>
  <si>
    <t>Login to Services Directory system.
Access to {Organisation Details} screen, {Detail 2} tab.</t>
  </si>
  <si>
    <t>Login to Services Directory system.
Access to {Organisation Details} screen, {Detail 3} tab.</t>
  </si>
  <si>
    <t>Check the Back Function in {Detail 1}, {Detail 2} &amp; {Detail 3} tabs</t>
  </si>
  <si>
    <t>Click [Back] button in {Detail 1}, {Detail 2} &amp; {Detail 3} tabs</t>
  </si>
  <si>
    <t>Come back to the {Organisation List} screen.
The related List screen should be shown.</t>
  </si>
  <si>
    <t>Access to {Organisation Details} screen including two tabs: {Details 1} and {Details 2}.
Tab {Details 1} is displayed by default.
[Save] button &amp; [Back] button.</t>
  </si>
  <si>
    <t>Other fields &amp; check boxes:
Lead contact, Address Line 2, Address Line 3, City/Town, County, Nation/Country, Preferred Organisation, Expression of Internet, SIC Code, Organisation Full Description, Fax, Email, Web Address, Charity Number, Company Number</t>
  </si>
  <si>
    <t>[Save] button &amp; [Back] button.
{Detail 2} tab has 7 fields with list boxes beside: 
1. Organisation Specialism
2. Service Disability Capabilities
3. Service Barrier Capabilities
4. Service Benefits Capabilities
5. Service Personal Circumstances Capabilities
6. Service Ethnic Capabilities
7. Accreditation.
All of list boxes get from reference data. By default, all check boxes should be un-ticked.</t>
  </si>
  <si>
    <r>
      <t xml:space="preserve">Check the Save Function with all </t>
    </r>
    <r>
      <rPr>
        <b/>
        <sz val="14"/>
        <color theme="1"/>
        <rFont val="Arial"/>
        <family val="2"/>
      </rPr>
      <t>invalidate</t>
    </r>
    <r>
      <rPr>
        <sz val="14"/>
        <color theme="1"/>
        <rFont val="Arial"/>
        <family val="2"/>
      </rPr>
      <t xml:space="preserve"> mandatory fields</t>
    </r>
  </si>
  <si>
    <r>
      <t xml:space="preserve">Check the Save Function with all </t>
    </r>
    <r>
      <rPr>
        <b/>
        <sz val="14"/>
        <color theme="1"/>
        <rFont val="Arial"/>
        <family val="2"/>
      </rPr>
      <t>validate</t>
    </r>
    <r>
      <rPr>
        <sz val="14"/>
        <color theme="1"/>
        <rFont val="Arial"/>
        <family val="2"/>
      </rPr>
      <t xml:space="preserve"> mandatory fields</t>
    </r>
  </si>
  <si>
    <t>Check the Save Function without 'Organisation Name'</t>
  </si>
  <si>
    <t>Check the Save Function without 'Organisation Short Description'</t>
  </si>
  <si>
    <t>Input mandatory fields. Input an existed 'Organisation Name'.
Click [Save] button.</t>
  </si>
  <si>
    <r>
      <t xml:space="preserve">Input mandatory fields. </t>
    </r>
    <r>
      <rPr>
        <b/>
        <sz val="14"/>
        <color theme="1"/>
        <rFont val="Arial"/>
        <family val="2"/>
      </rPr>
      <t>NOT</t>
    </r>
    <r>
      <rPr>
        <sz val="14"/>
        <color theme="1"/>
        <rFont val="Arial"/>
        <family val="2"/>
      </rPr>
      <t xml:space="preserve"> input 'Organisation Name'.
Click [Save] button.</t>
    </r>
  </si>
  <si>
    <r>
      <t xml:space="preserve">Input mandatory fields. </t>
    </r>
    <r>
      <rPr>
        <b/>
        <sz val="14"/>
        <color theme="1"/>
        <rFont val="Arial"/>
        <family val="2"/>
      </rPr>
      <t>NOT</t>
    </r>
    <r>
      <rPr>
        <sz val="14"/>
        <color theme="1"/>
        <rFont val="Arial"/>
        <family val="2"/>
      </rPr>
      <t xml:space="preserve"> input 'Organisation Short Description'.
Click [Save] button.</t>
    </r>
  </si>
  <si>
    <t>Check the Save Function without 'Type of Business'</t>
  </si>
  <si>
    <r>
      <t xml:space="preserve">Input mandatory fields. </t>
    </r>
    <r>
      <rPr>
        <b/>
        <sz val="14"/>
        <color theme="1"/>
        <rFont val="Arial"/>
        <family val="2"/>
      </rPr>
      <t>NOT</t>
    </r>
    <r>
      <rPr>
        <sz val="14"/>
        <color theme="1"/>
        <rFont val="Arial"/>
        <family val="2"/>
      </rPr>
      <t xml:space="preserve"> input 'Type of Business'.
Click [Save] button.</t>
    </r>
  </si>
  <si>
    <t>Check the Save Function without 'Address Line 1'</t>
  </si>
  <si>
    <r>
      <t xml:space="preserve">Input mandatory fields. </t>
    </r>
    <r>
      <rPr>
        <b/>
        <sz val="14"/>
        <color theme="1"/>
        <rFont val="Arial"/>
        <family val="2"/>
      </rPr>
      <t>NOT</t>
    </r>
    <r>
      <rPr>
        <sz val="14"/>
        <color theme="1"/>
        <rFont val="Arial"/>
        <family val="2"/>
      </rPr>
      <t xml:space="preserve"> input 'Address Line 1'.
Click [Save] button.</t>
    </r>
  </si>
  <si>
    <t>Check the Save Function without 'Postcode'</t>
  </si>
  <si>
    <r>
      <t xml:space="preserve">Input mandatory fields. </t>
    </r>
    <r>
      <rPr>
        <b/>
        <sz val="14"/>
        <color theme="1"/>
        <rFont val="Arial"/>
        <family val="2"/>
      </rPr>
      <t>NOT</t>
    </r>
    <r>
      <rPr>
        <sz val="14"/>
        <color theme="1"/>
        <rFont val="Arial"/>
        <family val="2"/>
      </rPr>
      <t xml:space="preserve"> input 'Postcode'.
Click [Save] button.</t>
    </r>
  </si>
  <si>
    <t>Check the Save Function without 'Phone Number'</t>
  </si>
  <si>
    <r>
      <t xml:space="preserve">Input mandatory fields. </t>
    </r>
    <r>
      <rPr>
        <b/>
        <sz val="14"/>
        <color theme="1"/>
        <rFont val="Arial"/>
        <family val="2"/>
      </rPr>
      <t>NOT</t>
    </r>
    <r>
      <rPr>
        <sz val="14"/>
        <color theme="1"/>
        <rFont val="Arial"/>
        <family val="2"/>
      </rPr>
      <t xml:space="preserve"> input 'Phone Number'.
Click [Save] button.</t>
    </r>
  </si>
  <si>
    <t>Assignment 2 - SPT302x</t>
  </si>
  <si>
    <t>Select an inactive Organisation in the list to view</t>
  </si>
  <si>
    <t>1.1. List Organisations Display Test GUI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</si>
</sst>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dd/mm/yyyy"/>
    <numFmt numFmtId="165" formatCode="0.0%"/>
  </numFmts>
  <fonts count="20">
    <font>
      <sz val="12"/>
      <color theme="1"/>
      <name val="Calibri"/>
      <family val="2"/>
      <scheme val="minor"/>
    </font>
    <font>
      <sz val="12"/>
      <color theme="1"/>
      <name val="Calibri"/>
      <family val="2"/>
      <scheme val="minor"/>
    </font>
    <font>
      <b/>
      <sz val="28"/>
      <color rgb="FFC00000"/>
      <name val="Arial"/>
      <family val="2"/>
    </font>
    <font>
      <sz val="14"/>
      <color theme="1"/>
      <name val="Arial"/>
      <family val="2"/>
    </font>
    <font>
      <sz val="14"/>
      <color theme="5" tint="-0.499984740745262"/>
      <name val="Arial"/>
      <family val="2"/>
    </font>
    <font>
      <sz val="14"/>
      <color theme="1"/>
      <name val="Arial Narrow Bold"/>
    </font>
    <font>
      <b/>
      <sz val="16"/>
      <color theme="5" tint="-0.499984740745262"/>
      <name val="Arial Narrow Bold"/>
    </font>
    <font>
      <sz val="16"/>
      <color theme="1"/>
      <name val="Arial Narrow Bold"/>
    </font>
    <font>
      <sz val="14"/>
      <color theme="0"/>
      <name val="Arial"/>
      <family val="2"/>
    </font>
    <font>
      <sz val="14"/>
      <color theme="0"/>
      <name val="Arial Narrow Bold"/>
    </font>
    <font>
      <sz val="16"/>
      <color theme="5" tint="-0.499984740745262"/>
      <name val="Arial Narrow Bold"/>
    </font>
    <font>
      <b/>
      <sz val="16"/>
      <color theme="5" tint="-0.499984740745262"/>
      <name val="Arial"/>
      <family val="2"/>
    </font>
    <font>
      <sz val="16"/>
      <color theme="1"/>
      <name val="Arial"/>
      <family val="2"/>
    </font>
    <font>
      <b/>
      <sz val="14"/>
      <color theme="0"/>
      <name val="Arial"/>
      <family val="2"/>
    </font>
    <font>
      <b/>
      <sz val="14"/>
      <color theme="1"/>
      <name val="Arial"/>
      <family val="2"/>
    </font>
    <font>
      <u/>
      <sz val="12"/>
      <color theme="10"/>
      <name val="Calibri"/>
      <family val="2"/>
      <scheme val="minor"/>
    </font>
    <font>
      <sz val="14"/>
      <color rgb="FFC00000"/>
      <name val="Arial Narrow Bold"/>
    </font>
    <font>
      <sz val="8"/>
      <name val="Calibri"/>
      <family val="2"/>
      <scheme val="minor"/>
    </font>
    <font>
      <sz val="14"/>
      <name val="Arial"/>
      <family val="2"/>
    </font>
    <font>
      <u/>
      <sz val="14"/>
      <color theme="10"/>
      <name val="Arial"/>
      <family val="2"/>
    </font>
  </fonts>
  <fills count="7">
    <fill>
      <patternFill patternType="none"/>
    </fill>
    <fill>
      <patternFill patternType="gray125"/>
    </fill>
    <fill>
      <patternFill patternType="solid">
        <fgColor theme="1" tint="0.249977111117893"/>
        <bgColor indexed="64"/>
      </patternFill>
    </fill>
    <fill>
      <patternFill patternType="solid">
        <fgColor theme="2" tint="-0.249977111117893"/>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5"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15" fillId="0" borderId="0" applyNumberFormat="0" applyFill="0" applyBorder="0" applyAlignment="0" applyProtection="0"/>
    <xf numFmtId="41" fontId="1" fillId="0" borderId="0" applyFont="0" applyFill="0" applyBorder="0" applyAlignment="0" applyProtection="0"/>
  </cellStyleXfs>
  <cellXfs count="87">
    <xf numFmtId="0" fontId="0" fillId="0" borderId="0" xfId="0"/>
    <xf numFmtId="0" fontId="3" fillId="0" borderId="1" xfId="0" applyFont="1" applyBorder="1"/>
    <xf numFmtId="0" fontId="3" fillId="0" borderId="0" xfId="0" applyFont="1"/>
    <xf numFmtId="0" fontId="4" fillId="0" borderId="0" xfId="0" applyFont="1"/>
    <xf numFmtId="0" fontId="6" fillId="0" borderId="1" xfId="0" applyFont="1" applyBorder="1" applyAlignment="1">
      <alignment horizontal="left" vertical="center"/>
    </xf>
    <xf numFmtId="0" fontId="7" fillId="0" borderId="0" xfId="0" applyFont="1"/>
    <xf numFmtId="164" fontId="3" fillId="0" borderId="1" xfId="0" applyNumberFormat="1" applyFont="1" applyBorder="1"/>
    <xf numFmtId="0" fontId="9" fillId="2" borderId="1" xfId="0" applyFont="1" applyFill="1" applyBorder="1" applyAlignment="1">
      <alignment horizontal="center"/>
    </xf>
    <xf numFmtId="0" fontId="10" fillId="0" borderId="0" xfId="0" applyFont="1" applyAlignment="1">
      <alignment horizontal="left" vertical="center"/>
    </xf>
    <xf numFmtId="0" fontId="11" fillId="0" borderId="1" xfId="0" applyFont="1" applyBorder="1" applyAlignment="1">
      <alignment horizontal="left" vertical="center"/>
    </xf>
    <xf numFmtId="0" fontId="12" fillId="0" borderId="0" xfId="0" applyFont="1"/>
    <xf numFmtId="0" fontId="13" fillId="2" borderId="1" xfId="0" applyFont="1" applyFill="1" applyBorder="1" applyAlignment="1">
      <alignment horizontal="center"/>
    </xf>
    <xf numFmtId="0" fontId="14" fillId="0" borderId="0" xfId="0" applyFont="1" applyAlignment="1">
      <alignment horizontal="center"/>
    </xf>
    <xf numFmtId="0" fontId="3" fillId="0" borderId="1" xfId="0" applyFont="1" applyBorder="1" applyAlignment="1">
      <alignment horizontal="center"/>
    </xf>
    <xf numFmtId="0" fontId="13" fillId="2" borderId="1" xfId="0" applyFont="1" applyFill="1" applyBorder="1" applyAlignment="1">
      <alignment horizontal="left"/>
    </xf>
    <xf numFmtId="0" fontId="11" fillId="0" borderId="0" xfId="0" applyFont="1" applyAlignment="1">
      <alignment horizontal="left" vertical="center"/>
    </xf>
    <xf numFmtId="0" fontId="11" fillId="0" borderId="7" xfId="0" applyFont="1" applyBorder="1" applyAlignment="1">
      <alignment horizontal="left" vertical="center"/>
    </xf>
    <xf numFmtId="164" fontId="6" fillId="0" borderId="1" xfId="0" applyNumberFormat="1" applyFont="1" applyBorder="1" applyAlignment="1">
      <alignment horizontal="left" vertical="center"/>
    </xf>
    <xf numFmtId="0" fontId="3" fillId="0" borderId="1" xfId="0" applyFont="1" applyBorder="1" applyAlignment="1">
      <alignment wrapText="1"/>
    </xf>
    <xf numFmtId="0" fontId="3" fillId="0" borderId="0" xfId="0" applyFont="1" applyAlignment="1">
      <alignment wrapText="1"/>
    </xf>
    <xf numFmtId="0" fontId="3" fillId="0" borderId="1" xfId="0" applyFont="1" applyBorder="1" applyAlignment="1">
      <alignment vertical="top" wrapText="1"/>
    </xf>
    <xf numFmtId="0" fontId="3" fillId="0" borderId="0" xfId="0" applyFont="1" applyAlignment="1">
      <alignment vertical="top" wrapText="1"/>
    </xf>
    <xf numFmtId="0" fontId="3" fillId="0" borderId="1" xfId="0" applyFont="1" applyBorder="1" applyAlignment="1">
      <alignment horizontal="center" vertical="top" wrapText="1"/>
    </xf>
    <xf numFmtId="0" fontId="16" fillId="0" borderId="1" xfId="0" applyFont="1" applyBorder="1" applyAlignment="1">
      <alignment vertical="top" wrapText="1"/>
    </xf>
    <xf numFmtId="0" fontId="9" fillId="5"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3" fillId="0" borderId="0" xfId="0" applyFont="1" applyAlignment="1">
      <alignment horizontal="center"/>
    </xf>
    <xf numFmtId="9" fontId="11" fillId="0" borderId="0" xfId="1" applyFont="1" applyBorder="1" applyAlignment="1">
      <alignment horizontal="left" vertical="center"/>
    </xf>
    <xf numFmtId="0" fontId="3" fillId="0" borderId="0" xfId="0" applyFont="1" applyAlignment="1">
      <alignment horizontal="center" wrapText="1"/>
    </xf>
    <xf numFmtId="0" fontId="3" fillId="0" borderId="1" xfId="0" applyFont="1" applyBorder="1" applyAlignment="1">
      <alignment horizontal="center" wrapText="1"/>
    </xf>
    <xf numFmtId="164" fontId="3" fillId="0" borderId="1" xfId="0" applyNumberFormat="1" applyFont="1" applyBorder="1" applyAlignment="1">
      <alignment horizontal="center" wrapText="1"/>
    </xf>
    <xf numFmtId="0" fontId="3" fillId="0" borderId="0" xfId="0" applyFont="1" applyAlignment="1">
      <alignment horizontal="center" vertical="top" wrapText="1"/>
    </xf>
    <xf numFmtId="0" fontId="16" fillId="0" borderId="1" xfId="0" applyFont="1" applyBorder="1" applyAlignment="1">
      <alignment horizontal="left" vertical="top" wrapText="1"/>
    </xf>
    <xf numFmtId="0" fontId="18" fillId="0" borderId="1" xfId="0" applyFont="1" applyBorder="1" applyAlignment="1">
      <alignment horizontal="center" vertical="top" wrapText="1"/>
    </xf>
    <xf numFmtId="9" fontId="3" fillId="0" borderId="1" xfId="1" applyFont="1" applyBorder="1" applyAlignment="1">
      <alignment horizontal="center" vertical="top" wrapText="1"/>
    </xf>
    <xf numFmtId="0" fontId="19" fillId="0" borderId="1" xfId="2" quotePrefix="1" applyFont="1" applyBorder="1"/>
    <xf numFmtId="0" fontId="16" fillId="0" borderId="1" xfId="0" applyFont="1" applyBorder="1" applyAlignment="1">
      <alignment vertical="center" wrapText="1"/>
    </xf>
    <xf numFmtId="0" fontId="3" fillId="0" borderId="0" xfId="0" applyFont="1" applyAlignment="1">
      <alignment vertical="center" wrapText="1"/>
    </xf>
    <xf numFmtId="164" fontId="3" fillId="0" borderId="0" xfId="0" applyNumberFormat="1" applyFont="1" applyAlignment="1">
      <alignment vertical="center" wrapText="1"/>
    </xf>
    <xf numFmtId="0" fontId="16" fillId="0" borderId="1" xfId="0" applyFont="1" applyBorder="1" applyAlignment="1">
      <alignment horizontal="center" vertical="center" wrapText="1"/>
    </xf>
    <xf numFmtId="0" fontId="3" fillId="0" borderId="0" xfId="0" applyFont="1" applyAlignment="1">
      <alignment horizontal="center" vertical="center" wrapText="1"/>
    </xf>
    <xf numFmtId="164" fontId="3" fillId="0" borderId="0" xfId="0" applyNumberFormat="1" applyFont="1" applyAlignment="1">
      <alignment horizontal="center" vertical="center" wrapText="1"/>
    </xf>
    <xf numFmtId="0" fontId="3" fillId="0" borderId="1" xfId="1" applyNumberFormat="1" applyFont="1" applyBorder="1" applyAlignment="1">
      <alignment horizontal="center" vertical="center" wrapText="1"/>
    </xf>
    <xf numFmtId="0" fontId="3" fillId="0" borderId="1" xfId="0" applyFont="1" applyBorder="1" applyAlignment="1">
      <alignment horizontal="center" vertical="center" wrapText="1"/>
    </xf>
    <xf numFmtId="9" fontId="3" fillId="0" borderId="1" xfId="3" applyNumberFormat="1" applyFont="1" applyBorder="1" applyAlignment="1">
      <alignment horizontal="center" vertical="center" wrapText="1"/>
    </xf>
    <xf numFmtId="165" fontId="3" fillId="0" borderId="0" xfId="1" applyNumberFormat="1" applyFont="1" applyAlignment="1">
      <alignment vertical="center" wrapText="1"/>
    </xf>
    <xf numFmtId="0" fontId="9" fillId="2" borderId="6" xfId="0" applyFont="1" applyFill="1" applyBorder="1" applyAlignment="1">
      <alignment horizontal="center" vertical="center" wrapText="1"/>
    </xf>
    <xf numFmtId="164" fontId="9" fillId="2" borderId="6" xfId="0" applyNumberFormat="1" applyFont="1" applyFill="1" applyBorder="1" applyAlignment="1">
      <alignment horizontal="center" vertical="center" wrapText="1"/>
    </xf>
    <xf numFmtId="0" fontId="9" fillId="2" borderId="1" xfId="0" applyFont="1" applyFill="1" applyBorder="1" applyAlignment="1">
      <alignment horizontal="center" vertical="center" wrapText="1"/>
    </xf>
    <xf numFmtId="0" fontId="5" fillId="3" borderId="4" xfId="0" applyFont="1" applyFill="1" applyBorder="1" applyAlignment="1">
      <alignment horizontal="left" vertical="center" wrapText="1"/>
    </xf>
    <xf numFmtId="0" fontId="8" fillId="3" borderId="4" xfId="0" applyFont="1" applyFill="1" applyBorder="1" applyAlignment="1">
      <alignment vertical="center" wrapText="1"/>
    </xf>
    <xf numFmtId="0" fontId="8" fillId="3" borderId="5" xfId="0" applyFont="1" applyFill="1" applyBorder="1" applyAlignment="1">
      <alignment vertical="center" wrapText="1"/>
    </xf>
    <xf numFmtId="0" fontId="3" fillId="0" borderId="7" xfId="0" applyFont="1" applyBorder="1" applyAlignment="1">
      <alignment vertical="center" wrapText="1"/>
    </xf>
    <xf numFmtId="0" fontId="3" fillId="0" borderId="7" xfId="0" applyFont="1" applyBorder="1" applyAlignment="1">
      <alignment horizontal="center" vertical="center" wrapText="1"/>
    </xf>
    <xf numFmtId="164" fontId="3" fillId="0" borderId="7" xfId="0" applyNumberFormat="1" applyFont="1" applyBorder="1" applyAlignment="1">
      <alignment horizontal="center" vertical="center" wrapText="1"/>
    </xf>
    <xf numFmtId="0" fontId="3" fillId="0" borderId="1" xfId="0" applyFont="1" applyBorder="1" applyAlignment="1">
      <alignment vertical="center" wrapText="1"/>
    </xf>
    <xf numFmtId="0" fontId="8" fillId="3" borderId="4" xfId="0" applyFont="1" applyFill="1" applyBorder="1" applyAlignment="1">
      <alignment horizontal="center" vertical="center" wrapText="1"/>
    </xf>
    <xf numFmtId="164" fontId="8" fillId="3" borderId="5" xfId="0" applyNumberFormat="1" applyFont="1" applyFill="1" applyBorder="1" applyAlignment="1">
      <alignment horizontal="center" vertical="center" wrapText="1"/>
    </xf>
    <xf numFmtId="0" fontId="8" fillId="3" borderId="5" xfId="0" applyFont="1" applyFill="1" applyBorder="1" applyAlignment="1">
      <alignment horizontal="center" vertical="center" wrapText="1"/>
    </xf>
    <xf numFmtId="0" fontId="3" fillId="0" borderId="1" xfId="0" quotePrefix="1" applyFont="1" applyBorder="1" applyAlignment="1">
      <alignment vertical="center" wrapText="1"/>
    </xf>
    <xf numFmtId="9" fontId="3" fillId="0" borderId="1" xfId="1" quotePrefix="1" applyFont="1" applyBorder="1" applyAlignment="1">
      <alignment vertical="center" wrapText="1"/>
    </xf>
    <xf numFmtId="0" fontId="15" fillId="0" borderId="1" xfId="2" quotePrefix="1" applyBorder="1"/>
    <xf numFmtId="0" fontId="5" fillId="3" borderId="4" xfId="0" applyFont="1" applyFill="1" applyBorder="1" applyAlignment="1">
      <alignment horizontal="left" vertical="center"/>
    </xf>
    <xf numFmtId="0" fontId="5" fillId="3" borderId="1" xfId="0" applyFont="1" applyFill="1" applyBorder="1" applyAlignment="1">
      <alignment horizontal="left" vertical="center" wrapText="1"/>
    </xf>
    <xf numFmtId="0" fontId="5" fillId="3" borderId="1" xfId="0" applyFont="1" applyFill="1" applyBorder="1" applyAlignment="1">
      <alignment horizontal="left" vertical="center"/>
    </xf>
    <xf numFmtId="0" fontId="2" fillId="0" borderId="1" xfId="0" applyFont="1" applyBorder="1" applyAlignment="1">
      <alignment horizontal="center" vertical="center" wrapText="1"/>
    </xf>
    <xf numFmtId="0" fontId="6" fillId="0" borderId="1" xfId="0" applyFont="1" applyBorder="1" applyAlignment="1">
      <alignment horizontal="left" vertical="center"/>
    </xf>
    <xf numFmtId="0" fontId="2" fillId="0" borderId="2" xfId="0" applyFont="1" applyBorder="1" applyAlignment="1">
      <alignment horizontal="center" vertical="center" wrapText="1"/>
    </xf>
    <xf numFmtId="0" fontId="11" fillId="0" borderId="7" xfId="0" applyFont="1" applyBorder="1" applyAlignment="1">
      <alignment horizontal="left" vertical="center"/>
    </xf>
    <xf numFmtId="0" fontId="11" fillId="0" borderId="1" xfId="0" applyFont="1" applyBorder="1" applyAlignment="1">
      <alignment horizontal="left" vertical="center"/>
    </xf>
    <xf numFmtId="0" fontId="11" fillId="0" borderId="8" xfId="0" applyFont="1" applyBorder="1" applyAlignment="1">
      <alignment horizontal="left" vertical="center"/>
    </xf>
    <xf numFmtId="0" fontId="11" fillId="0" borderId="9" xfId="0" applyFont="1" applyBorder="1" applyAlignment="1">
      <alignment horizontal="left" vertical="center"/>
    </xf>
    <xf numFmtId="0" fontId="11" fillId="0" borderId="10" xfId="0" applyFont="1" applyBorder="1" applyAlignment="1">
      <alignment horizontal="left" vertical="center"/>
    </xf>
    <xf numFmtId="0" fontId="11" fillId="0" borderId="11" xfId="0" applyFont="1" applyBorder="1" applyAlignment="1">
      <alignment horizontal="left" vertical="center"/>
    </xf>
    <xf numFmtId="0" fontId="11" fillId="0" borderId="2" xfId="0" applyFont="1" applyBorder="1" applyAlignment="1">
      <alignment horizontal="left" vertical="center"/>
    </xf>
    <xf numFmtId="0" fontId="11" fillId="0" borderId="12" xfId="0" applyFont="1" applyBorder="1" applyAlignment="1">
      <alignment horizontal="left" vertical="center"/>
    </xf>
    <xf numFmtId="164" fontId="11" fillId="0" borderId="3" xfId="0" applyNumberFormat="1" applyFont="1" applyBorder="1" applyAlignment="1">
      <alignment horizontal="left" vertical="center"/>
    </xf>
    <xf numFmtId="164" fontId="11" fillId="0" borderId="5" xfId="0" applyNumberFormat="1" applyFont="1" applyBorder="1" applyAlignment="1">
      <alignment horizontal="left" vertical="center"/>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cellXfs>
  <cellStyles count="4">
    <cellStyle name="Comma [0]" xfId="3" builtinId="6"/>
    <cellStyle name="Hyperlink" xfId="2" builtinId="8"/>
    <cellStyle name="Normal" xfId="0" builtinId="0"/>
    <cellStyle name="Percent" xfId="1" builtinId="5"/>
  </cellStyles>
  <dxfs count="17">
    <dxf>
      <font>
        <color rgb="FF9C0006"/>
      </font>
    </dxf>
    <dxf>
      <font>
        <color theme="9" tint="-0.24994659260841701"/>
      </font>
    </dxf>
    <dxf>
      <font>
        <color theme="1" tint="0.499984740745262"/>
      </font>
    </dxf>
    <dxf>
      <font>
        <color theme="1" tint="0.499984740745262"/>
      </font>
    </dxf>
    <dxf>
      <font>
        <color theme="1" tint="0.499984740745262"/>
      </font>
    </dxf>
    <dxf>
      <font>
        <color rgb="FF9C0006"/>
      </font>
    </dxf>
    <dxf>
      <font>
        <color theme="9" tint="-0.24994659260841701"/>
      </font>
    </dxf>
    <dxf>
      <font>
        <color rgb="FF7030A0"/>
      </font>
    </dxf>
    <dxf>
      <font>
        <color theme="1" tint="0.499984740745262"/>
      </font>
    </dxf>
    <dxf>
      <font>
        <color theme="1" tint="0.499984740745262"/>
      </font>
    </dxf>
    <dxf>
      <font>
        <color theme="1" tint="0.499984740745262"/>
      </font>
    </dxf>
    <dxf>
      <font>
        <color rgb="FF9C0006"/>
      </font>
    </dxf>
    <dxf>
      <font>
        <color theme="9" tint="-0.24994659260841701"/>
      </font>
    </dxf>
    <dxf>
      <font>
        <color rgb="FF7030A0"/>
      </font>
    </dxf>
    <dxf>
      <font>
        <color theme="1" tint="0.499984740745262"/>
      </font>
    </dxf>
    <dxf>
      <font>
        <color theme="1" tint="0.499984740745262"/>
      </font>
    </dxf>
    <dxf>
      <font>
        <color theme="1"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63500</xdr:colOff>
      <xdr:row>1</xdr:row>
      <xdr:rowOff>38100</xdr:rowOff>
    </xdr:from>
    <xdr:to>
      <xdr:col>1</xdr:col>
      <xdr:colOff>1778000</xdr:colOff>
      <xdr:row>1</xdr:row>
      <xdr:rowOff>1568355</xdr:rowOff>
    </xdr:to>
    <xdr:pic>
      <xdr:nvPicPr>
        <xdr:cNvPr id="3" name="Picture 2">
          <a:extLst>
            <a:ext uri="{FF2B5EF4-FFF2-40B4-BE49-F238E27FC236}">
              <a16:creationId xmlns:a16="http://schemas.microsoft.com/office/drawing/2014/main" id="{A9D4D33F-FA80-4043-EBF2-09D0BF32A0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0" y="241300"/>
          <a:ext cx="1714500" cy="15302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3D3D-41D9-684D-ACFC-EB4ECF5EEF7E}">
  <sheetPr>
    <tabColor theme="9" tint="0.39997558519241921"/>
  </sheetPr>
  <dimension ref="B2:G19"/>
  <sheetViews>
    <sheetView topLeftCell="A2" workbookViewId="0">
      <selection activeCell="C5" sqref="C5:E5"/>
    </sheetView>
  </sheetViews>
  <sheetFormatPr baseColWidth="10" defaultRowHeight="18"/>
  <cols>
    <col min="1" max="1" width="1.83203125" style="2" customWidth="1"/>
    <col min="2" max="2" width="23.83203125" style="2" customWidth="1"/>
    <col min="3" max="7" width="26.5" style="2" customWidth="1"/>
    <col min="8" max="16384" width="10.83203125" style="2"/>
  </cols>
  <sheetData>
    <row r="2" spans="2:7" ht="126" customHeight="1">
      <c r="B2" s="1"/>
      <c r="C2" s="65" t="s">
        <v>0</v>
      </c>
      <c r="D2" s="65"/>
      <c r="E2" s="65"/>
      <c r="F2" s="65"/>
      <c r="G2" s="65"/>
    </row>
    <row r="4" spans="2:7" s="5" customFormat="1" ht="21" customHeight="1">
      <c r="B4" s="4" t="s">
        <v>6</v>
      </c>
      <c r="C4" s="66" t="s">
        <v>196</v>
      </c>
      <c r="D4" s="66"/>
      <c r="E4" s="66"/>
      <c r="F4" s="4" t="s">
        <v>1</v>
      </c>
      <c r="G4" s="4"/>
    </row>
    <row r="5" spans="2:7" s="5" customFormat="1" ht="21" customHeight="1">
      <c r="B5" s="4" t="s">
        <v>7</v>
      </c>
      <c r="C5" s="66"/>
      <c r="D5" s="66"/>
      <c r="E5" s="66"/>
      <c r="F5" s="4" t="s">
        <v>2</v>
      </c>
      <c r="G5" s="4"/>
    </row>
    <row r="6" spans="2:7" s="5" customFormat="1" ht="21" customHeight="1">
      <c r="B6" s="66" t="s">
        <v>8</v>
      </c>
      <c r="C6" s="66"/>
      <c r="D6" s="66"/>
      <c r="E6" s="66"/>
      <c r="F6" s="4" t="s">
        <v>9</v>
      </c>
      <c r="G6" s="17">
        <v>44823</v>
      </c>
    </row>
    <row r="7" spans="2:7" s="5" customFormat="1" ht="21" customHeight="1">
      <c r="B7" s="66"/>
      <c r="C7" s="66"/>
      <c r="D7" s="66"/>
      <c r="E7" s="66"/>
      <c r="F7" s="4" t="s">
        <v>3</v>
      </c>
      <c r="G7" s="4">
        <v>1</v>
      </c>
    </row>
    <row r="8" spans="2:7">
      <c r="B8" s="3"/>
      <c r="C8" s="3"/>
      <c r="D8" s="3"/>
      <c r="E8" s="3"/>
      <c r="F8" s="3"/>
      <c r="G8" s="3"/>
    </row>
    <row r="9" spans="2:7" ht="21" customHeight="1">
      <c r="B9" s="8" t="s">
        <v>4</v>
      </c>
    </row>
    <row r="10" spans="2:7" ht="21" customHeight="1">
      <c r="B10" s="7" t="s">
        <v>5</v>
      </c>
      <c r="C10" s="7" t="s">
        <v>10</v>
      </c>
      <c r="D10" s="7" t="s">
        <v>11</v>
      </c>
      <c r="E10" s="7" t="s">
        <v>12</v>
      </c>
      <c r="F10" s="7" t="s">
        <v>13</v>
      </c>
    </row>
    <row r="11" spans="2:7">
      <c r="B11" s="6"/>
      <c r="C11" s="1"/>
      <c r="D11" s="1"/>
      <c r="E11" s="1"/>
      <c r="F11" s="1"/>
    </row>
    <row r="12" spans="2:7">
      <c r="B12" s="6"/>
      <c r="C12" s="1"/>
      <c r="D12" s="1"/>
      <c r="E12" s="1"/>
      <c r="F12" s="1"/>
    </row>
    <row r="13" spans="2:7">
      <c r="B13" s="6"/>
      <c r="C13" s="1"/>
      <c r="D13" s="1"/>
      <c r="E13" s="1"/>
      <c r="F13" s="1"/>
    </row>
    <row r="14" spans="2:7">
      <c r="B14" s="6"/>
      <c r="C14" s="1"/>
      <c r="D14" s="1"/>
      <c r="E14" s="1"/>
      <c r="F14" s="1"/>
    </row>
    <row r="15" spans="2:7">
      <c r="B15" s="6"/>
      <c r="C15" s="1"/>
      <c r="D15" s="1"/>
      <c r="E15" s="1"/>
      <c r="F15" s="1"/>
    </row>
    <row r="16" spans="2:7">
      <c r="B16" s="6"/>
      <c r="C16" s="1"/>
      <c r="D16" s="1"/>
      <c r="E16" s="1"/>
      <c r="F16" s="1"/>
    </row>
    <row r="17" spans="2:6">
      <c r="B17" s="6"/>
      <c r="C17" s="1"/>
      <c r="D17" s="1"/>
      <c r="E17" s="1"/>
      <c r="F17" s="1"/>
    </row>
    <row r="18" spans="2:6">
      <c r="B18" s="6"/>
      <c r="C18" s="1"/>
      <c r="D18" s="1"/>
      <c r="E18" s="1"/>
      <c r="F18" s="1"/>
    </row>
    <row r="19" spans="2:6">
      <c r="B19" s="6"/>
      <c r="C19" s="1"/>
      <c r="D19" s="1"/>
      <c r="E19" s="1"/>
      <c r="F19" s="1"/>
    </row>
  </sheetData>
  <mergeCells count="5">
    <mergeCell ref="C2:G2"/>
    <mergeCell ref="B6:B7"/>
    <mergeCell ref="C4:E4"/>
    <mergeCell ref="C5:E5"/>
    <mergeCell ref="C6:E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E3583-CF93-FB4A-A9CF-AEFB78E69DE4}">
  <sheetPr>
    <tabColor theme="8" tint="0.39997558519241921"/>
  </sheetPr>
  <dimension ref="B1:H24"/>
  <sheetViews>
    <sheetView topLeftCell="A2" workbookViewId="0">
      <selection activeCell="C9" sqref="C9"/>
    </sheetView>
  </sheetViews>
  <sheetFormatPr baseColWidth="10" defaultRowHeight="18"/>
  <cols>
    <col min="1" max="1" width="1.83203125" style="2" customWidth="1"/>
    <col min="2" max="3" width="27.83203125" style="2" customWidth="1"/>
    <col min="4" max="8" width="27.83203125" style="26" customWidth="1"/>
    <col min="9" max="16384" width="10.83203125" style="2"/>
  </cols>
  <sheetData>
    <row r="1" spans="2:8" ht="78" customHeight="1">
      <c r="B1" s="67" t="s">
        <v>14</v>
      </c>
      <c r="C1" s="67"/>
      <c r="D1" s="67"/>
      <c r="E1" s="67"/>
      <c r="F1" s="67"/>
      <c r="G1" s="67"/>
      <c r="H1" s="67"/>
    </row>
    <row r="2" spans="2:8" s="10" customFormat="1" ht="21" customHeight="1">
      <c r="B2" s="16" t="s">
        <v>6</v>
      </c>
      <c r="C2" s="68" t="str">
        <f>IF(Cover!C4=0,"",Cover!C4)</f>
        <v>Assignment 2 - SPT302x</v>
      </c>
      <c r="D2" s="68"/>
      <c r="E2" s="68"/>
      <c r="F2" s="16" t="s">
        <v>1</v>
      </c>
      <c r="G2" s="68" t="str">
        <f>IF(Cover!G4=0,"",Cover!G4)</f>
        <v/>
      </c>
      <c r="H2" s="68"/>
    </row>
    <row r="3" spans="2:8" s="10" customFormat="1" ht="21" customHeight="1">
      <c r="B3" s="9" t="s">
        <v>7</v>
      </c>
      <c r="C3" s="69" t="str">
        <f>IF(Cover!C5=0,"",Cover!C5)</f>
        <v/>
      </c>
      <c r="D3" s="69"/>
      <c r="E3" s="69"/>
      <c r="F3" s="9" t="s">
        <v>2</v>
      </c>
      <c r="G3" s="69" t="str">
        <f>IF(Cover!G5=0,"",Cover!G5)</f>
        <v/>
      </c>
      <c r="H3" s="69"/>
    </row>
    <row r="4" spans="2:8" s="10" customFormat="1" ht="21" customHeight="1">
      <c r="B4" s="69" t="s">
        <v>8</v>
      </c>
      <c r="C4" s="70" t="str">
        <f>IF(Cover!C6=0,"",Cover!C6)</f>
        <v/>
      </c>
      <c r="D4" s="71"/>
      <c r="E4" s="72"/>
      <c r="F4" s="9" t="s">
        <v>9</v>
      </c>
      <c r="G4" s="76">
        <f>IF(Cover!G6=0,"",Cover!G6)</f>
        <v>44823</v>
      </c>
      <c r="H4" s="77"/>
    </row>
    <row r="5" spans="2:8" s="10" customFormat="1" ht="21" customHeight="1">
      <c r="B5" s="69"/>
      <c r="C5" s="73"/>
      <c r="D5" s="74"/>
      <c r="E5" s="75"/>
      <c r="F5" s="9" t="s">
        <v>3</v>
      </c>
      <c r="G5" s="69">
        <f>Cover!G7</f>
        <v>1</v>
      </c>
      <c r="H5" s="69"/>
    </row>
    <row r="6" spans="2:8" ht="10" customHeight="1"/>
    <row r="7" spans="2:8" s="12" customFormat="1">
      <c r="B7" s="11" t="s">
        <v>15</v>
      </c>
      <c r="C7" s="11" t="s">
        <v>16</v>
      </c>
      <c r="D7" s="11" t="s">
        <v>17</v>
      </c>
      <c r="E7" s="11" t="s">
        <v>18</v>
      </c>
      <c r="F7" s="11" t="s">
        <v>19</v>
      </c>
      <c r="G7" s="11" t="s">
        <v>20</v>
      </c>
      <c r="H7" s="11" t="s">
        <v>21</v>
      </c>
    </row>
    <row r="8" spans="2:8">
      <c r="B8" s="13">
        <v>1</v>
      </c>
      <c r="C8" s="61" t="str">
        <f>'List Organisations Test'!$C$1</f>
        <v>List_Organisations</v>
      </c>
      <c r="D8" s="13">
        <f>'List Organisations Test'!$B$5</f>
        <v>0</v>
      </c>
      <c r="E8" s="13">
        <f>'List Organisations Test'!$C$5</f>
        <v>0</v>
      </c>
      <c r="F8" s="13">
        <f>'List Organisations Test'!$D$5</f>
        <v>0</v>
      </c>
      <c r="G8" s="13">
        <f>'List Organisations Test'!$E$5</f>
        <v>0</v>
      </c>
      <c r="H8" s="13">
        <f>'List Organisations Test'!$F$5</f>
        <v>0</v>
      </c>
    </row>
    <row r="9" spans="2:8">
      <c r="B9" s="13">
        <v>2</v>
      </c>
      <c r="C9" s="61" t="s">
        <v>50</v>
      </c>
      <c r="D9" s="13">
        <f>'Add Organisations Test '!$B$5</f>
        <v>0</v>
      </c>
      <c r="E9" s="13">
        <f>'Add Organisations Test '!$C$5</f>
        <v>0</v>
      </c>
      <c r="F9" s="13">
        <f>'Add Organisations Test '!$D$5</f>
        <v>0</v>
      </c>
      <c r="G9" s="13">
        <f>'Add Organisations Test '!$E$5</f>
        <v>0</v>
      </c>
      <c r="H9" s="13">
        <f>'Add Organisations Test '!$F$5</f>
        <v>0</v>
      </c>
    </row>
    <row r="10" spans="2:8">
      <c r="B10" s="13">
        <v>3</v>
      </c>
      <c r="C10" s="35"/>
      <c r="D10" s="13"/>
      <c r="E10" s="13"/>
      <c r="F10" s="13"/>
      <c r="G10" s="13"/>
      <c r="H10" s="13"/>
    </row>
    <row r="11" spans="2:8">
      <c r="B11" s="13">
        <v>4</v>
      </c>
      <c r="C11" s="35"/>
      <c r="D11" s="13"/>
      <c r="E11" s="13"/>
      <c r="F11" s="13"/>
      <c r="G11" s="13"/>
      <c r="H11" s="13"/>
    </row>
    <row r="12" spans="2:8">
      <c r="B12" s="13">
        <v>5</v>
      </c>
      <c r="C12" s="35"/>
      <c r="D12" s="13"/>
      <c r="E12" s="13"/>
      <c r="F12" s="13"/>
      <c r="G12" s="13"/>
      <c r="H12" s="13"/>
    </row>
    <row r="13" spans="2:8">
      <c r="B13" s="13">
        <v>6</v>
      </c>
      <c r="C13" s="35"/>
      <c r="D13" s="13"/>
      <c r="E13" s="13"/>
      <c r="F13" s="13"/>
      <c r="G13" s="13"/>
      <c r="H13" s="13"/>
    </row>
    <row r="14" spans="2:8">
      <c r="B14" s="13">
        <v>7</v>
      </c>
      <c r="C14" s="35"/>
      <c r="D14" s="13"/>
      <c r="E14" s="13"/>
      <c r="F14" s="13"/>
      <c r="G14" s="13"/>
      <c r="H14" s="13"/>
    </row>
    <row r="15" spans="2:8">
      <c r="B15" s="13">
        <v>8</v>
      </c>
      <c r="C15" s="35"/>
      <c r="D15" s="13"/>
      <c r="E15" s="13"/>
      <c r="F15" s="13"/>
      <c r="G15" s="13"/>
      <c r="H15" s="13"/>
    </row>
    <row r="16" spans="2:8">
      <c r="B16" s="13">
        <v>9</v>
      </c>
      <c r="C16" s="35"/>
      <c r="D16" s="13"/>
      <c r="E16" s="13"/>
      <c r="F16" s="13"/>
      <c r="G16" s="13"/>
      <c r="H16" s="13"/>
    </row>
    <row r="17" spans="2:8">
      <c r="B17" s="13">
        <v>10</v>
      </c>
      <c r="C17" s="35"/>
      <c r="D17" s="13"/>
      <c r="E17" s="13"/>
      <c r="F17" s="13"/>
      <c r="G17" s="13"/>
      <c r="H17" s="13"/>
    </row>
    <row r="18" spans="2:8">
      <c r="B18" s="13">
        <v>11</v>
      </c>
      <c r="C18" s="35"/>
      <c r="D18" s="13"/>
      <c r="E18" s="13"/>
      <c r="F18" s="13"/>
      <c r="G18" s="13"/>
      <c r="H18" s="13"/>
    </row>
    <row r="19" spans="2:8">
      <c r="B19" s="13">
        <v>12</v>
      </c>
      <c r="C19" s="35"/>
      <c r="D19" s="13"/>
      <c r="E19" s="13"/>
      <c r="F19" s="13"/>
      <c r="G19" s="13"/>
      <c r="H19" s="13"/>
    </row>
    <row r="20" spans="2:8">
      <c r="B20" s="13">
        <v>13</v>
      </c>
      <c r="C20" s="35"/>
      <c r="D20" s="13"/>
      <c r="E20" s="13"/>
      <c r="F20" s="13"/>
      <c r="G20" s="13"/>
      <c r="H20" s="13"/>
    </row>
    <row r="21" spans="2:8">
      <c r="B21" s="11"/>
      <c r="C21" s="14" t="s">
        <v>22</v>
      </c>
      <c r="D21" s="11">
        <f>SUM(D8:D20)</f>
        <v>0</v>
      </c>
      <c r="E21" s="11">
        <f t="shared" ref="E21:H21" si="0">SUM(E8:E20)</f>
        <v>0</v>
      </c>
      <c r="F21" s="11">
        <f t="shared" si="0"/>
        <v>0</v>
      </c>
      <c r="G21" s="11">
        <f t="shared" si="0"/>
        <v>0</v>
      </c>
      <c r="H21" s="11">
        <f t="shared" si="0"/>
        <v>0</v>
      </c>
    </row>
    <row r="23" spans="2:8" ht="20">
      <c r="C23" s="15" t="s">
        <v>23</v>
      </c>
      <c r="E23" s="27">
        <f>IFERROR((D21+E21)/H21,0)</f>
        <v>0</v>
      </c>
    </row>
    <row r="24" spans="2:8" ht="20">
      <c r="C24" s="15" t="s">
        <v>24</v>
      </c>
      <c r="E24" s="27">
        <f>IFERROR(D21/(D21+E21),0)</f>
        <v>0</v>
      </c>
    </row>
  </sheetData>
  <mergeCells count="9">
    <mergeCell ref="B1:H1"/>
    <mergeCell ref="C2:E2"/>
    <mergeCell ref="C3:E3"/>
    <mergeCell ref="B4:B5"/>
    <mergeCell ref="C4:E5"/>
    <mergeCell ref="G2:H2"/>
    <mergeCell ref="G3:H3"/>
    <mergeCell ref="G4:H4"/>
    <mergeCell ref="G5:H5"/>
  </mergeCells>
  <hyperlinks>
    <hyperlink ref="C8" location="'List Organisations Test'!A1" display="'List Organisations Test'!A1" xr:uid="{F9077FE8-2E39-1B4C-ACFC-BD7B54217033}"/>
    <hyperlink ref="C9" location="'Add Organisations Test '!A1" display="Add_Organisations" xr:uid="{3334A96D-EDAA-F749-9F2F-AC3D2037DA5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51216-A4B4-AE4C-9D9A-E6782994B8FA}">
  <sheetPr>
    <tabColor theme="7" tint="0.39997558519241921"/>
  </sheetPr>
  <dimension ref="B1:J32"/>
  <sheetViews>
    <sheetView zoomScale="90" zoomScaleNormal="90" workbookViewId="0">
      <pane ySplit="8" topLeftCell="A27" activePane="bottomLeft" state="frozen"/>
      <selection pane="bottomLeft" activeCell="H10" sqref="H10"/>
    </sheetView>
  </sheetViews>
  <sheetFormatPr baseColWidth="10" defaultRowHeight="18"/>
  <cols>
    <col min="1" max="1" width="1.83203125" style="37" customWidth="1"/>
    <col min="2" max="2" width="27.5" style="37" customWidth="1"/>
    <col min="3" max="3" width="25.83203125" style="37" customWidth="1"/>
    <col min="4" max="4" width="24.33203125" style="37" customWidth="1"/>
    <col min="5" max="5" width="25.83203125" style="37" customWidth="1"/>
    <col min="6" max="6" width="31.6640625" style="37" customWidth="1"/>
    <col min="7" max="7" width="16.83203125" style="37" customWidth="1"/>
    <col min="8" max="8" width="16.83203125" style="38" customWidth="1"/>
    <col min="9" max="9" width="22.5" style="37" customWidth="1"/>
    <col min="10" max="10" width="16.83203125" style="37" customWidth="1"/>
    <col min="11" max="16384" width="10.83203125" style="37"/>
  </cols>
  <sheetData>
    <row r="1" spans="2:10" ht="19">
      <c r="B1" s="36" t="s">
        <v>25</v>
      </c>
      <c r="C1" s="78" t="s">
        <v>49</v>
      </c>
      <c r="D1" s="79"/>
      <c r="E1" s="79"/>
      <c r="F1" s="80"/>
    </row>
    <row r="2" spans="2:10" ht="19">
      <c r="B2" s="36" t="s">
        <v>26</v>
      </c>
      <c r="C2" s="78" t="s">
        <v>36</v>
      </c>
      <c r="D2" s="79"/>
      <c r="E2" s="79"/>
      <c r="F2" s="80"/>
    </row>
    <row r="3" spans="2:10" ht="19">
      <c r="B3" s="36" t="s">
        <v>27</v>
      </c>
      <c r="C3" s="78" t="s">
        <v>28</v>
      </c>
      <c r="D3" s="79"/>
      <c r="E3" s="79"/>
      <c r="F3" s="80"/>
    </row>
    <row r="4" spans="2:10" s="40" customFormat="1" ht="19">
      <c r="B4" s="39" t="s">
        <v>17</v>
      </c>
      <c r="C4" s="39" t="s">
        <v>18</v>
      </c>
      <c r="D4" s="39" t="s">
        <v>19</v>
      </c>
      <c r="E4" s="39" t="s">
        <v>20</v>
      </c>
      <c r="F4" s="39" t="s">
        <v>21</v>
      </c>
      <c r="H4" s="41"/>
    </row>
    <row r="5" spans="2:10">
      <c r="B5" s="42">
        <f>COUNTIF($G$9:$G$32,"Pass")</f>
        <v>0</v>
      </c>
      <c r="C5" s="43">
        <f>COUNTIF($G$9:$G$32,"Fail")</f>
        <v>0</v>
      </c>
      <c r="D5" s="43">
        <f>COUNTIF($G$9:$G$32,"NT")</f>
        <v>0</v>
      </c>
      <c r="E5" s="43">
        <f>COUNTIF($G$9:$G$32,"N/A")</f>
        <v>0</v>
      </c>
      <c r="F5" s="43">
        <f>SUM(B5:E5)</f>
        <v>0</v>
      </c>
    </row>
    <row r="6" spans="2:10">
      <c r="B6" s="44">
        <f>IFERROR(B5/$F$5,0)</f>
        <v>0</v>
      </c>
      <c r="C6" s="44">
        <f>IFERROR(C5/$F$5,0)</f>
        <v>0</v>
      </c>
      <c r="D6" s="44">
        <f>IFERROR(D5/$F$5,0)</f>
        <v>0</v>
      </c>
      <c r="E6" s="44">
        <f>IFERROR(E5/$F$5,0)</f>
        <v>0</v>
      </c>
      <c r="F6" s="43"/>
    </row>
    <row r="7" spans="2:10">
      <c r="B7" s="45"/>
    </row>
    <row r="8" spans="2:10" ht="19">
      <c r="B8" s="46" t="s">
        <v>29</v>
      </c>
      <c r="C8" s="46" t="s">
        <v>30</v>
      </c>
      <c r="D8" s="46" t="s">
        <v>31</v>
      </c>
      <c r="E8" s="46" t="s">
        <v>32</v>
      </c>
      <c r="F8" s="46" t="s">
        <v>33</v>
      </c>
      <c r="G8" s="46" t="s">
        <v>34</v>
      </c>
      <c r="H8" s="47" t="s">
        <v>35</v>
      </c>
      <c r="I8" s="46" t="s">
        <v>27</v>
      </c>
      <c r="J8" s="48" t="s">
        <v>13</v>
      </c>
    </row>
    <row r="9" spans="2:10">
      <c r="B9" s="63"/>
      <c r="C9" s="62" t="s">
        <v>198</v>
      </c>
      <c r="D9" s="50"/>
      <c r="E9" s="50"/>
      <c r="F9" s="50"/>
      <c r="G9" s="56"/>
      <c r="H9" s="57"/>
      <c r="I9" s="58"/>
      <c r="J9" s="51"/>
    </row>
    <row r="10" spans="2:10" ht="398">
      <c r="B10" s="52" t="str">
        <f>IF(ISBLANK(F10),"","["&amp;$C$1&amp;"-"&amp;COUNTA($F$9:F10)&amp;"]")</f>
        <v>[List_Organisations-1]</v>
      </c>
      <c r="C10" s="55" t="s">
        <v>52</v>
      </c>
      <c r="D10" s="55" t="s">
        <v>51</v>
      </c>
      <c r="E10" s="59" t="s">
        <v>53</v>
      </c>
      <c r="F10" s="59" t="s">
        <v>115</v>
      </c>
      <c r="G10" s="43"/>
      <c r="H10" s="54"/>
      <c r="I10" s="53"/>
      <c r="J10" s="55"/>
    </row>
    <row r="11" spans="2:10">
      <c r="B11" s="64" t="str">
        <f>IF(ISBLANK(F11),"","["&amp;$C$1&amp;"-"&amp;COUNTA($F$9:F11)&amp;"]")</f>
        <v/>
      </c>
      <c r="C11" s="62" t="s">
        <v>54</v>
      </c>
      <c r="D11" s="50"/>
      <c r="E11" s="50"/>
      <c r="F11" s="50"/>
      <c r="G11" s="56"/>
      <c r="H11" s="57"/>
      <c r="I11" s="58"/>
      <c r="J11" s="51"/>
    </row>
    <row r="12" spans="2:10" ht="95">
      <c r="B12" s="52" t="str">
        <f>IF(ISBLANK(F12),"","["&amp;$C$1&amp;"-"&amp;COUNTA($F$9:F12)&amp;"]")</f>
        <v>[List_Organisations-2]</v>
      </c>
      <c r="C12" s="55" t="s">
        <v>57</v>
      </c>
      <c r="D12" s="55" t="s">
        <v>58</v>
      </c>
      <c r="E12" s="59" t="s">
        <v>56</v>
      </c>
      <c r="F12" s="55" t="s">
        <v>55</v>
      </c>
      <c r="G12" s="43"/>
      <c r="H12" s="54"/>
      <c r="I12" s="53"/>
      <c r="J12" s="55"/>
    </row>
    <row r="13" spans="2:10" ht="342">
      <c r="B13" s="52" t="str">
        <f>IF(ISBLANK(F13),"","["&amp;$C$1&amp;"-"&amp;COUNTA($F$9:F13)&amp;"]")</f>
        <v>[List_Organisations-3]</v>
      </c>
      <c r="C13" s="55" t="s">
        <v>98</v>
      </c>
      <c r="D13" s="55" t="s">
        <v>77</v>
      </c>
      <c r="E13" s="59" t="s">
        <v>197</v>
      </c>
      <c r="F13" s="55" t="s">
        <v>95</v>
      </c>
      <c r="G13" s="43"/>
      <c r="H13" s="54"/>
      <c r="I13" s="53"/>
      <c r="J13" s="55"/>
    </row>
    <row r="14" spans="2:10" ht="95">
      <c r="B14" s="52" t="str">
        <f>IF(ISBLANK(F14),"","["&amp;$C$1&amp;"-"&amp;COUNTA($F$9:F14)&amp;"]")</f>
        <v>[List_Organisations-4]</v>
      </c>
      <c r="C14" s="55" t="s">
        <v>59</v>
      </c>
      <c r="D14" s="55" t="s">
        <v>58</v>
      </c>
      <c r="E14" s="59" t="s">
        <v>99</v>
      </c>
      <c r="F14" s="55" t="s">
        <v>62</v>
      </c>
      <c r="G14" s="43"/>
      <c r="H14" s="54"/>
      <c r="I14" s="53"/>
      <c r="J14" s="55"/>
    </row>
    <row r="15" spans="2:10" ht="95">
      <c r="B15" s="52" t="str">
        <f>IF(ISBLANK(F15),"","["&amp;$C$1&amp;"-"&amp;COUNTA($F$9:F15)&amp;"]")</f>
        <v>[List_Organisations-5]</v>
      </c>
      <c r="C15" s="55" t="s">
        <v>60</v>
      </c>
      <c r="D15" s="55" t="s">
        <v>58</v>
      </c>
      <c r="E15" s="59" t="s">
        <v>100</v>
      </c>
      <c r="F15" s="55" t="s">
        <v>61</v>
      </c>
      <c r="G15" s="43"/>
      <c r="H15" s="54"/>
      <c r="I15" s="53"/>
      <c r="J15" s="55"/>
    </row>
    <row r="16" spans="2:10" ht="95">
      <c r="B16" s="52" t="str">
        <f>IF(ISBLANK(F16),"","["&amp;$C$1&amp;"-"&amp;COUNTA($F$9:F16)&amp;"]")</f>
        <v>[List_Organisations-6]</v>
      </c>
      <c r="C16" s="55" t="s">
        <v>63</v>
      </c>
      <c r="D16" s="55" t="s">
        <v>58</v>
      </c>
      <c r="E16" s="59" t="s">
        <v>101</v>
      </c>
      <c r="F16" s="55" t="s">
        <v>70</v>
      </c>
      <c r="G16" s="43"/>
      <c r="H16" s="54"/>
      <c r="I16" s="53"/>
      <c r="J16" s="55"/>
    </row>
    <row r="17" spans="2:10" ht="95">
      <c r="B17" s="52" t="str">
        <f>IF(ISBLANK(F17),"","["&amp;$C$1&amp;"-"&amp;COUNTA($F$9:F17)&amp;"]")</f>
        <v>[List_Organisations-7]</v>
      </c>
      <c r="C17" s="55" t="s">
        <v>64</v>
      </c>
      <c r="D17" s="55" t="s">
        <v>58</v>
      </c>
      <c r="E17" s="59" t="s">
        <v>102</v>
      </c>
      <c r="F17" s="55" t="s">
        <v>69</v>
      </c>
      <c r="G17" s="43"/>
      <c r="H17" s="54"/>
      <c r="I17" s="53"/>
      <c r="J17" s="55"/>
    </row>
    <row r="18" spans="2:10" ht="95">
      <c r="B18" s="52" t="str">
        <f>IF(ISBLANK(F18),"","["&amp;$C$1&amp;"-"&amp;COUNTA($F$9:F18)&amp;"]")</f>
        <v>[List_Organisations-8]</v>
      </c>
      <c r="C18" s="55" t="s">
        <v>65</v>
      </c>
      <c r="D18" s="55" t="s">
        <v>58</v>
      </c>
      <c r="E18" s="59" t="s">
        <v>103</v>
      </c>
      <c r="F18" s="55" t="s">
        <v>68</v>
      </c>
      <c r="G18" s="43"/>
      <c r="H18" s="54"/>
      <c r="I18" s="53"/>
      <c r="J18" s="55"/>
    </row>
    <row r="19" spans="2:10" ht="95">
      <c r="B19" s="52" t="str">
        <f>IF(ISBLANK(F19),"","["&amp;$C$1&amp;"-"&amp;COUNTA($F$9:F19)&amp;"]")</f>
        <v>[List_Organisations-9]</v>
      </c>
      <c r="C19" s="55" t="s">
        <v>66</v>
      </c>
      <c r="D19" s="55" t="s">
        <v>58</v>
      </c>
      <c r="E19" s="59" t="s">
        <v>104</v>
      </c>
      <c r="F19" s="55" t="s">
        <v>67</v>
      </c>
      <c r="G19" s="43"/>
      <c r="H19" s="54"/>
      <c r="I19" s="53"/>
      <c r="J19" s="55"/>
    </row>
    <row r="20" spans="2:10" ht="95">
      <c r="B20" s="52" t="str">
        <f>IF(ISBLANK(F20),"","["&amp;$C$1&amp;"-"&amp;COUNTA($F$9:F20)&amp;"]")</f>
        <v>[List_Organisations-10]</v>
      </c>
      <c r="C20" s="55" t="s">
        <v>71</v>
      </c>
      <c r="D20" s="55" t="s">
        <v>58</v>
      </c>
      <c r="E20" s="59" t="s">
        <v>105</v>
      </c>
      <c r="F20" s="55" t="s">
        <v>72</v>
      </c>
      <c r="G20" s="43"/>
      <c r="H20" s="54"/>
      <c r="I20" s="53"/>
      <c r="J20" s="55"/>
    </row>
    <row r="21" spans="2:10" ht="95">
      <c r="B21" s="52" t="str">
        <f>IF(ISBLANK(F21),"","["&amp;$C$1&amp;"-"&amp;COUNTA($F$9:F21)&amp;"]")</f>
        <v>[List_Organisations-11]</v>
      </c>
      <c r="C21" s="55" t="s">
        <v>73</v>
      </c>
      <c r="D21" s="55" t="s">
        <v>58</v>
      </c>
      <c r="E21" s="59" t="s">
        <v>106</v>
      </c>
      <c r="F21" s="55" t="s">
        <v>74</v>
      </c>
      <c r="G21" s="43"/>
      <c r="H21" s="54"/>
      <c r="I21" s="53"/>
      <c r="J21" s="55"/>
    </row>
    <row r="22" spans="2:10" ht="95">
      <c r="B22" s="52" t="str">
        <f>IF(ISBLANK(F22),"","["&amp;$C$1&amp;"-"&amp;COUNTA($F$9:F22)&amp;"]")</f>
        <v>[List_Organisations-12]</v>
      </c>
      <c r="C22" s="55" t="s">
        <v>75</v>
      </c>
      <c r="D22" s="55" t="s">
        <v>58</v>
      </c>
      <c r="E22" s="59" t="s">
        <v>76</v>
      </c>
      <c r="F22" s="55" t="s">
        <v>107</v>
      </c>
      <c r="G22" s="43"/>
      <c r="H22" s="54"/>
      <c r="I22" s="53"/>
      <c r="J22" s="55"/>
    </row>
    <row r="23" spans="2:10" ht="95">
      <c r="B23" s="52" t="str">
        <f>IF(ISBLANK(F23),"","["&amp;$C$1&amp;"-"&amp;COUNTA($F$9:F23)&amp;"]")</f>
        <v>[List_Organisations-13]</v>
      </c>
      <c r="C23" s="55" t="s">
        <v>78</v>
      </c>
      <c r="D23" s="55" t="s">
        <v>58</v>
      </c>
      <c r="E23" s="59" t="s">
        <v>79</v>
      </c>
      <c r="F23" s="55" t="s">
        <v>108</v>
      </c>
      <c r="G23" s="43"/>
      <c r="H23" s="54"/>
      <c r="I23" s="53"/>
      <c r="J23" s="55"/>
    </row>
    <row r="24" spans="2:10" ht="95">
      <c r="B24" s="52" t="str">
        <f>IF(ISBLANK(F24),"","["&amp;$C$1&amp;"-"&amp;COUNTA($F$9:F24)&amp;"]")</f>
        <v>[List_Organisations-14]</v>
      </c>
      <c r="C24" s="55" t="s">
        <v>80</v>
      </c>
      <c r="D24" s="55" t="s">
        <v>58</v>
      </c>
      <c r="E24" s="59" t="s">
        <v>81</v>
      </c>
      <c r="F24" s="55" t="s">
        <v>109</v>
      </c>
      <c r="G24" s="43"/>
      <c r="H24" s="54"/>
      <c r="I24" s="53"/>
      <c r="J24" s="55"/>
    </row>
    <row r="25" spans="2:10" ht="95">
      <c r="B25" s="52" t="str">
        <f>IF(ISBLANK(F25),"","["&amp;$C$1&amp;"-"&amp;COUNTA($F$9:F25)&amp;"]")</f>
        <v>[List_Organisations-15]</v>
      </c>
      <c r="C25" s="55" t="s">
        <v>82</v>
      </c>
      <c r="D25" s="55" t="s">
        <v>58</v>
      </c>
      <c r="E25" s="59" t="s">
        <v>83</v>
      </c>
      <c r="F25" s="55" t="s">
        <v>110</v>
      </c>
      <c r="G25" s="43"/>
      <c r="H25" s="54"/>
      <c r="I25" s="53"/>
      <c r="J25" s="55"/>
    </row>
    <row r="26" spans="2:10" ht="95">
      <c r="B26" s="52" t="str">
        <f>IF(ISBLANK(F26),"","["&amp;$C$1&amp;"-"&amp;COUNTA($F$9:F26)&amp;"]")</f>
        <v>[List_Organisations-16]</v>
      </c>
      <c r="C26" s="55" t="s">
        <v>84</v>
      </c>
      <c r="D26" s="55" t="s">
        <v>58</v>
      </c>
      <c r="E26" s="59" t="s">
        <v>85</v>
      </c>
      <c r="F26" s="55" t="s">
        <v>111</v>
      </c>
      <c r="G26" s="43"/>
      <c r="H26" s="54"/>
      <c r="I26" s="53"/>
      <c r="J26" s="55"/>
    </row>
    <row r="27" spans="2:10" ht="95">
      <c r="B27" s="52" t="str">
        <f>IF(ISBLANK(F27),"","["&amp;$C$1&amp;"-"&amp;COUNTA($F$9:F27)&amp;"]")</f>
        <v>[List_Organisations-17]</v>
      </c>
      <c r="C27" s="55" t="s">
        <v>86</v>
      </c>
      <c r="D27" s="55" t="s">
        <v>58</v>
      </c>
      <c r="E27" s="59" t="s">
        <v>87</v>
      </c>
      <c r="F27" s="55" t="s">
        <v>112</v>
      </c>
      <c r="G27" s="43"/>
      <c r="H27" s="54"/>
      <c r="I27" s="53"/>
      <c r="J27" s="55"/>
    </row>
    <row r="28" spans="2:10" ht="95">
      <c r="B28" s="52" t="str">
        <f>IF(ISBLANK(F28),"","["&amp;$C$1&amp;"-"&amp;COUNTA($F$9:F28)&amp;"]")</f>
        <v>[List_Organisations-18]</v>
      </c>
      <c r="C28" s="55" t="s">
        <v>89</v>
      </c>
      <c r="D28" s="55" t="s">
        <v>58</v>
      </c>
      <c r="E28" s="59" t="s">
        <v>90</v>
      </c>
      <c r="F28" s="55" t="s">
        <v>91</v>
      </c>
      <c r="G28" s="43"/>
      <c r="H28" s="54"/>
      <c r="I28" s="53"/>
      <c r="J28" s="55"/>
    </row>
    <row r="29" spans="2:10" ht="95">
      <c r="B29" s="52" t="str">
        <f>IF(ISBLANK(F29),"","["&amp;$C$1&amp;"-"&amp;COUNTA($F$9:F29)&amp;"]")</f>
        <v>[List_Organisations-19]</v>
      </c>
      <c r="C29" s="55" t="s">
        <v>113</v>
      </c>
      <c r="D29" s="55" t="s">
        <v>58</v>
      </c>
      <c r="E29" s="59" t="s">
        <v>97</v>
      </c>
      <c r="F29" s="55" t="s">
        <v>88</v>
      </c>
      <c r="G29" s="43"/>
      <c r="H29" s="54"/>
      <c r="I29" s="53"/>
      <c r="J29" s="55"/>
    </row>
    <row r="30" spans="2:10" ht="95">
      <c r="B30" s="52" t="str">
        <f>IF(ISBLANK(F30),"","["&amp;$C$1&amp;"-"&amp;COUNTA($F$9:F30)&amp;"]")</f>
        <v>[List_Organisations-20]</v>
      </c>
      <c r="C30" s="55" t="s">
        <v>114</v>
      </c>
      <c r="D30" s="55" t="s">
        <v>58</v>
      </c>
      <c r="E30" s="59" t="s">
        <v>116</v>
      </c>
      <c r="F30" s="55" t="s">
        <v>96</v>
      </c>
      <c r="G30" s="43"/>
      <c r="H30" s="54"/>
      <c r="I30" s="53"/>
      <c r="J30" s="55"/>
    </row>
    <row r="31" spans="2:10" ht="95">
      <c r="B31" s="52" t="str">
        <f>IF(ISBLANK(F31),"","["&amp;$C$1&amp;"-"&amp;COUNTA($F$9:F31)&amp;"]")</f>
        <v>[List_Organisations-21]</v>
      </c>
      <c r="C31" s="55" t="s">
        <v>92</v>
      </c>
      <c r="D31" s="55" t="s">
        <v>58</v>
      </c>
      <c r="E31" s="59" t="s">
        <v>94</v>
      </c>
      <c r="F31" s="55" t="s">
        <v>93</v>
      </c>
      <c r="G31" s="43"/>
      <c r="H31" s="54"/>
      <c r="I31" s="53"/>
      <c r="J31" s="55"/>
    </row>
    <row r="32" spans="2:10" ht="19">
      <c r="B32" s="52" t="str">
        <f>IF(ISBLANK(F32),"","["&amp;$C$1&amp;"-"&amp;COUNTA($F$9:F32)&amp;"]")</f>
        <v/>
      </c>
      <c r="C32" s="55"/>
      <c r="D32" s="55"/>
      <c r="E32" s="59"/>
      <c r="F32" s="55"/>
      <c r="G32" s="43"/>
      <c r="H32" s="54"/>
      <c r="I32" s="53"/>
      <c r="J32" s="55"/>
    </row>
  </sheetData>
  <autoFilter ref="B8:J8" xr:uid="{4E551216-A4B4-AE4C-9D9A-E6782994B8FA}"/>
  <mergeCells count="3">
    <mergeCell ref="C1:F1"/>
    <mergeCell ref="C2:F2"/>
    <mergeCell ref="C3:F3"/>
  </mergeCells>
  <phoneticPr fontId="17" type="noConversion"/>
  <conditionalFormatting sqref="G1:G1048576">
    <cfRule type="containsText" dxfId="16" priority="1" operator="containsText" text="NT">
      <formula>NOT(ISERROR(SEARCH("NT",G1)))</formula>
    </cfRule>
    <cfRule type="containsText" dxfId="15" priority="2" operator="containsText" text="N/A">
      <formula>NOT(ISERROR(SEARCH("N/A",G1)))</formula>
    </cfRule>
    <cfRule type="containsText" dxfId="14" priority="3" operator="containsText" text="NA">
      <formula>NOT(ISERROR(SEARCH("NA",G1)))</formula>
    </cfRule>
    <cfRule type="containsText" dxfId="13" priority="4" operator="containsText" text="N/A">
      <formula>NOT(ISERROR(SEARCH("N/A",G1)))</formula>
    </cfRule>
    <cfRule type="containsText" dxfId="12" priority="5" operator="containsText" text="Pass">
      <formula>NOT(ISERROR(SEARCH("Pass",G1)))</formula>
    </cfRule>
    <cfRule type="containsText" dxfId="11" priority="6" operator="containsText" text="Fail">
      <formula>NOT(ISERROR(SEARCH("Fail",G1)))</formula>
    </cfRule>
  </conditionalFormatting>
  <dataValidations count="1">
    <dataValidation type="list" allowBlank="1" showInputMessage="1" showErrorMessage="1" sqref="G10 G12:G32" xr:uid="{210BD34D-BE8E-3F47-9A0D-7E399C1CCF10}">
      <formula1>$B$4:$E$4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974EF-F8B6-EB47-B690-99682520ADF5}">
  <sheetPr>
    <tabColor theme="7" tint="0.39997558519241921"/>
  </sheetPr>
  <dimension ref="B1:J38"/>
  <sheetViews>
    <sheetView tabSelected="1" zoomScaleNormal="100" workbookViewId="0">
      <pane ySplit="8" topLeftCell="A16" activePane="bottomLeft" state="frozen"/>
      <selection pane="bottomLeft" activeCell="E12" sqref="E12"/>
    </sheetView>
  </sheetViews>
  <sheetFormatPr baseColWidth="10" defaultRowHeight="18"/>
  <cols>
    <col min="1" max="1" width="1.83203125" style="37" customWidth="1"/>
    <col min="2" max="2" width="27.5" style="37" customWidth="1"/>
    <col min="3" max="3" width="25.83203125" style="37" customWidth="1"/>
    <col min="4" max="4" width="24.33203125" style="37" customWidth="1"/>
    <col min="5" max="5" width="25.83203125" style="37" customWidth="1"/>
    <col min="6" max="6" width="31.6640625" style="37" customWidth="1"/>
    <col min="7" max="7" width="16.83203125" style="37" customWidth="1"/>
    <col min="8" max="8" width="16.83203125" style="38" customWidth="1"/>
    <col min="9" max="9" width="22.5" style="37" customWidth="1"/>
    <col min="10" max="10" width="16.83203125" style="37" customWidth="1"/>
    <col min="11" max="16384" width="10.83203125" style="37"/>
  </cols>
  <sheetData>
    <row r="1" spans="2:10" ht="19">
      <c r="B1" s="36" t="s">
        <v>25</v>
      </c>
      <c r="C1" s="78" t="s">
        <v>50</v>
      </c>
      <c r="D1" s="79"/>
      <c r="E1" s="79"/>
      <c r="F1" s="80"/>
    </row>
    <row r="2" spans="2:10" ht="19">
      <c r="B2" s="36" t="s">
        <v>26</v>
      </c>
      <c r="C2" s="78" t="s">
        <v>36</v>
      </c>
      <c r="D2" s="79"/>
      <c r="E2" s="79"/>
      <c r="F2" s="80"/>
    </row>
    <row r="3" spans="2:10" ht="19">
      <c r="B3" s="36" t="s">
        <v>27</v>
      </c>
      <c r="C3" s="78" t="s">
        <v>28</v>
      </c>
      <c r="D3" s="79"/>
      <c r="E3" s="79"/>
      <c r="F3" s="80"/>
    </row>
    <row r="4" spans="2:10" s="40" customFormat="1" ht="19">
      <c r="B4" s="39" t="s">
        <v>17</v>
      </c>
      <c r="C4" s="39" t="s">
        <v>18</v>
      </c>
      <c r="D4" s="39" t="s">
        <v>19</v>
      </c>
      <c r="E4" s="39" t="s">
        <v>20</v>
      </c>
      <c r="F4" s="39" t="s">
        <v>21</v>
      </c>
      <c r="H4" s="41"/>
    </row>
    <row r="5" spans="2:10">
      <c r="B5" s="42">
        <f>COUNTIF($G$9:$G$38,"Pass")</f>
        <v>0</v>
      </c>
      <c r="C5" s="43">
        <f>COUNTIF($G$9:$G$38,"Fail")</f>
        <v>0</v>
      </c>
      <c r="D5" s="43">
        <f>COUNTIF($G$9:$G$38,"NT")</f>
        <v>0</v>
      </c>
      <c r="E5" s="43">
        <f>COUNTIF($G$9:$G$38,"N/A")</f>
        <v>0</v>
      </c>
      <c r="F5" s="43">
        <f>SUM(B5:E5)</f>
        <v>0</v>
      </c>
    </row>
    <row r="6" spans="2:10">
      <c r="B6" s="44">
        <f>IFERROR(B5/$F$5,0)</f>
        <v>0</v>
      </c>
      <c r="C6" s="44">
        <f>IFERROR(C5/$F$5,0)</f>
        <v>0</v>
      </c>
      <c r="D6" s="44">
        <f>IFERROR(D5/$F$5,0)</f>
        <v>0</v>
      </c>
      <c r="E6" s="44">
        <f>IFERROR(E5/$F$5,0)</f>
        <v>0</v>
      </c>
      <c r="F6" s="43"/>
    </row>
    <row r="7" spans="2:10">
      <c r="B7" s="45"/>
    </row>
    <row r="8" spans="2:10" ht="19">
      <c r="B8" s="46" t="s">
        <v>29</v>
      </c>
      <c r="C8" s="46" t="s">
        <v>30</v>
      </c>
      <c r="D8" s="46" t="s">
        <v>31</v>
      </c>
      <c r="E8" s="46" t="s">
        <v>32</v>
      </c>
      <c r="F8" s="46" t="s">
        <v>33</v>
      </c>
      <c r="G8" s="46" t="s">
        <v>34</v>
      </c>
      <c r="H8" s="47" t="s">
        <v>35</v>
      </c>
      <c r="I8" s="46" t="s">
        <v>27</v>
      </c>
      <c r="J8" s="48" t="s">
        <v>13</v>
      </c>
    </row>
    <row r="9" spans="2:10">
      <c r="B9" s="63"/>
      <c r="C9" s="62" t="s">
        <v>119</v>
      </c>
      <c r="D9" s="50"/>
      <c r="E9" s="50"/>
      <c r="F9" s="50"/>
      <c r="G9" s="56"/>
      <c r="H9" s="57"/>
      <c r="I9" s="58"/>
      <c r="J9" s="51"/>
    </row>
    <row r="10" spans="2:10" ht="171">
      <c r="B10" s="52" t="str">
        <f>IF(ISBLANK(F10),"","["&amp;$C$1&amp;"-"&amp;COUNTA($F$9:F10)&amp;"]")</f>
        <v>[Add_Organisations-1]</v>
      </c>
      <c r="C10" s="55" t="s">
        <v>117</v>
      </c>
      <c r="D10" s="55" t="s">
        <v>58</v>
      </c>
      <c r="E10" s="59" t="s">
        <v>118</v>
      </c>
      <c r="F10" s="59" t="s">
        <v>178</v>
      </c>
      <c r="G10" s="43"/>
      <c r="H10" s="54"/>
      <c r="I10" s="53"/>
      <c r="J10" s="55"/>
    </row>
    <row r="11" spans="2:10">
      <c r="B11" s="63"/>
      <c r="C11" s="62" t="s">
        <v>123</v>
      </c>
      <c r="D11" s="50"/>
      <c r="E11" s="50"/>
      <c r="F11" s="50"/>
      <c r="G11" s="56"/>
      <c r="H11" s="57"/>
      <c r="I11" s="58"/>
      <c r="J11" s="51"/>
    </row>
    <row r="12" spans="2:10" ht="152">
      <c r="B12" s="52" t="str">
        <f>IF(ISBLANK(F12),"","["&amp;$C$1&amp;"-"&amp;COUNTA($F$9:F12)&amp;"]")</f>
        <v>[Add_Organisations-2]</v>
      </c>
      <c r="C12" s="55" t="s">
        <v>121</v>
      </c>
      <c r="D12" s="55" t="s">
        <v>58</v>
      </c>
      <c r="E12" s="59" t="s">
        <v>170</v>
      </c>
      <c r="F12" s="60" t="s">
        <v>169</v>
      </c>
      <c r="G12" s="43"/>
      <c r="H12" s="54"/>
      <c r="I12" s="53"/>
      <c r="J12" s="55"/>
    </row>
    <row r="13" spans="2:10" ht="190">
      <c r="B13" s="52" t="str">
        <f>IF(ISBLANK(F13),"","["&amp;$C$1&amp;"-"&amp;COUNTA($F$9:F13)&amp;"]")</f>
        <v>[Add_Organisations-3]</v>
      </c>
      <c r="C13" s="55" t="s">
        <v>124</v>
      </c>
      <c r="D13" s="55" t="s">
        <v>120</v>
      </c>
      <c r="E13" s="59" t="s">
        <v>171</v>
      </c>
      <c r="F13" s="60" t="s">
        <v>122</v>
      </c>
      <c r="G13" s="43"/>
      <c r="H13" s="54"/>
      <c r="I13" s="53"/>
      <c r="J13" s="55"/>
    </row>
    <row r="14" spans="2:10" ht="228">
      <c r="B14" s="52" t="str">
        <f>IF(ISBLANK(F14),"","["&amp;$C$1&amp;"-"&amp;COUNTA($F$9:F14)&amp;"]")</f>
        <v>[Add_Organisations-4]</v>
      </c>
      <c r="C14" s="55" t="s">
        <v>125</v>
      </c>
      <c r="D14" s="55" t="s">
        <v>120</v>
      </c>
      <c r="E14" s="59" t="s">
        <v>171</v>
      </c>
      <c r="F14" s="60" t="s">
        <v>179</v>
      </c>
      <c r="G14" s="43"/>
      <c r="H14" s="54"/>
      <c r="I14" s="53"/>
      <c r="J14" s="55"/>
    </row>
    <row r="15" spans="2:10" ht="76">
      <c r="B15" s="52" t="str">
        <f>IF(ISBLANK(F15),"","["&amp;$C$1&amp;"-"&amp;COUNTA($F$9:F15)&amp;"]")</f>
        <v>[Add_Organisations-5]</v>
      </c>
      <c r="C15" s="55" t="s">
        <v>128</v>
      </c>
      <c r="D15" s="55" t="s">
        <v>126</v>
      </c>
      <c r="E15" s="59" t="s">
        <v>127</v>
      </c>
      <c r="F15" s="60" t="s">
        <v>129</v>
      </c>
      <c r="G15" s="43"/>
      <c r="H15" s="54"/>
      <c r="I15" s="53"/>
      <c r="J15" s="55"/>
    </row>
    <row r="16" spans="2:10" ht="76">
      <c r="B16" s="52" t="str">
        <f>IF(ISBLANK(F16),"","["&amp;$C$1&amp;"-"&amp;COUNTA($F$9:F16)&amp;"]")</f>
        <v>[Add_Organisations-6]</v>
      </c>
      <c r="C16" s="55" t="s">
        <v>130</v>
      </c>
      <c r="D16" s="55" t="s">
        <v>126</v>
      </c>
      <c r="E16" s="59" t="s">
        <v>131</v>
      </c>
      <c r="F16" s="60" t="s">
        <v>132</v>
      </c>
      <c r="G16" s="43"/>
      <c r="H16" s="54"/>
      <c r="I16" s="53"/>
      <c r="J16" s="55"/>
    </row>
    <row r="17" spans="2:10" ht="285">
      <c r="B17" s="52" t="str">
        <f>IF(ISBLANK(F17),"","["&amp;$C$1&amp;"-"&amp;COUNTA($F$9:F17)&amp;"]")</f>
        <v>[Add_Organisations-7]</v>
      </c>
      <c r="C17" s="55" t="s">
        <v>137</v>
      </c>
      <c r="D17" s="55" t="s">
        <v>126</v>
      </c>
      <c r="E17" s="59" t="s">
        <v>139</v>
      </c>
      <c r="F17" s="60" t="s">
        <v>138</v>
      </c>
      <c r="G17" s="43"/>
      <c r="H17" s="54"/>
      <c r="I17" s="53"/>
      <c r="J17" s="55"/>
    </row>
    <row r="18" spans="2:10" ht="190">
      <c r="B18" s="52" t="str">
        <f>IF(ISBLANK(F18),"","["&amp;$C$1&amp;"-"&amp;COUNTA($F$9:F18)&amp;"]")</f>
        <v>[Add_Organisations-8]</v>
      </c>
      <c r="C18" s="55" t="s">
        <v>133</v>
      </c>
      <c r="D18" s="55" t="s">
        <v>126</v>
      </c>
      <c r="E18" s="59" t="s">
        <v>134</v>
      </c>
      <c r="F18" s="60" t="s">
        <v>141</v>
      </c>
      <c r="G18" s="43"/>
      <c r="H18" s="54"/>
      <c r="I18" s="53"/>
      <c r="J18" s="55"/>
    </row>
    <row r="19" spans="2:10" ht="76">
      <c r="B19" s="52" t="str">
        <f>IF(ISBLANK(F19),"","["&amp;$C$1&amp;"-"&amp;COUNTA($F$9:F19)&amp;"]")</f>
        <v>[Add_Organisations-9]</v>
      </c>
      <c r="C19" s="55" t="s">
        <v>135</v>
      </c>
      <c r="D19" s="55" t="s">
        <v>126</v>
      </c>
      <c r="E19" s="59" t="s">
        <v>136</v>
      </c>
      <c r="F19" s="60" t="s">
        <v>140</v>
      </c>
      <c r="G19" s="43"/>
      <c r="H19" s="54"/>
      <c r="I19" s="53"/>
      <c r="J19" s="55"/>
    </row>
    <row r="20" spans="2:10" ht="19">
      <c r="B20" s="63" t="str">
        <f>IF(ISBLANK(F20),"","["&amp;$C$1&amp;"-"&amp;COUNTA($F$9:F20)&amp;"]")</f>
        <v/>
      </c>
      <c r="C20" s="49" t="s">
        <v>142</v>
      </c>
      <c r="D20" s="50"/>
      <c r="E20" s="50"/>
      <c r="F20" s="50"/>
      <c r="G20" s="56"/>
      <c r="H20" s="57"/>
      <c r="I20" s="58"/>
      <c r="J20" s="51"/>
    </row>
    <row r="21" spans="2:10" ht="409.6">
      <c r="B21" s="52" t="str">
        <f>IF(ISBLANK(F21),"","["&amp;$C$1&amp;"-"&amp;COUNTA($F$9:F21)&amp;"]")</f>
        <v>[Add_Organisations-10]</v>
      </c>
      <c r="C21" s="55" t="s">
        <v>146</v>
      </c>
      <c r="D21" s="55" t="s">
        <v>120</v>
      </c>
      <c r="E21" s="59" t="s">
        <v>147</v>
      </c>
      <c r="F21" s="59" t="s">
        <v>180</v>
      </c>
      <c r="G21" s="43"/>
      <c r="H21" s="54"/>
      <c r="I21" s="53"/>
      <c r="J21" s="55"/>
    </row>
    <row r="22" spans="2:10" ht="19">
      <c r="B22" s="63" t="str">
        <f>IF(ISBLANK(F22),"","["&amp;$C$1&amp;"-"&amp;COUNTA($F$9:F22)&amp;"]")</f>
        <v/>
      </c>
      <c r="C22" s="49" t="s">
        <v>143</v>
      </c>
      <c r="D22" s="50"/>
      <c r="E22" s="50"/>
      <c r="F22" s="50"/>
      <c r="G22" s="56"/>
      <c r="H22" s="57"/>
      <c r="I22" s="58"/>
      <c r="J22" s="51"/>
    </row>
    <row r="23" spans="2:10" ht="95">
      <c r="B23" s="52" t="str">
        <f>IF(ISBLANK(F23),"","["&amp;$C$1&amp;"-"&amp;COUNTA($F$9:F23)&amp;"]")</f>
        <v>[Add_Organisations-11]</v>
      </c>
      <c r="C23" s="55" t="s">
        <v>149</v>
      </c>
      <c r="D23" s="55" t="s">
        <v>120</v>
      </c>
      <c r="E23" s="59" t="s">
        <v>144</v>
      </c>
      <c r="F23" s="55" t="s">
        <v>145</v>
      </c>
      <c r="G23" s="43"/>
      <c r="H23" s="54"/>
      <c r="I23" s="53"/>
      <c r="J23" s="55"/>
    </row>
    <row r="24" spans="2:10" ht="266">
      <c r="B24" s="52" t="str">
        <f>IF(ISBLANK(F24),"","["&amp;$C$1&amp;"-"&amp;COUNTA($F$9:F24)&amp;"]")</f>
        <v>[Add_Organisations-12]</v>
      </c>
      <c r="C24" s="55" t="s">
        <v>148</v>
      </c>
      <c r="D24" s="55" t="s">
        <v>150</v>
      </c>
      <c r="E24" s="59" t="s">
        <v>151</v>
      </c>
      <c r="F24" s="59" t="s">
        <v>152</v>
      </c>
      <c r="G24" s="43"/>
      <c r="H24" s="54"/>
      <c r="I24" s="53"/>
      <c r="J24" s="55"/>
    </row>
    <row r="25" spans="2:10" ht="19">
      <c r="B25" s="63" t="str">
        <f>IF(ISBLANK(F25),"","["&amp;$C$1&amp;"-"&amp;COUNTA($F$9:F25)&amp;"]")</f>
        <v/>
      </c>
      <c r="C25" s="64" t="s">
        <v>165</v>
      </c>
      <c r="D25" s="50"/>
      <c r="E25" s="50"/>
      <c r="F25" s="50"/>
      <c r="G25" s="56"/>
      <c r="H25" s="57"/>
      <c r="I25" s="58"/>
      <c r="J25" s="51"/>
    </row>
    <row r="26" spans="2:10" ht="114">
      <c r="B26" s="52" t="str">
        <f>IF(ISBLANK(F26),"","["&amp;$C$1&amp;"-"&amp;COUNTA($F$9:F26)&amp;"]")</f>
        <v>[Add_Organisations-13]</v>
      </c>
      <c r="C26" s="55" t="s">
        <v>162</v>
      </c>
      <c r="D26" s="55" t="s">
        <v>172</v>
      </c>
      <c r="E26" s="59" t="s">
        <v>185</v>
      </c>
      <c r="F26" s="55" t="s">
        <v>161</v>
      </c>
      <c r="G26" s="43"/>
      <c r="H26" s="54"/>
      <c r="I26" s="53"/>
      <c r="J26" s="55"/>
    </row>
    <row r="27" spans="2:10" ht="114">
      <c r="B27" s="52" t="str">
        <f>IF(ISBLANK(F27),"","["&amp;$C$1&amp;"-"&amp;COUNTA($F$9:F27)&amp;"]")</f>
        <v>[Add_Organisations-14]</v>
      </c>
      <c r="C27" s="55" t="s">
        <v>183</v>
      </c>
      <c r="D27" s="55" t="s">
        <v>172</v>
      </c>
      <c r="E27" s="59" t="s">
        <v>186</v>
      </c>
      <c r="F27" s="55" t="s">
        <v>153</v>
      </c>
      <c r="G27" s="43"/>
      <c r="H27" s="54"/>
      <c r="I27" s="53"/>
      <c r="J27" s="55"/>
    </row>
    <row r="28" spans="2:10" ht="114">
      <c r="B28" s="52" t="str">
        <f>IF(ISBLANK(F28),"","["&amp;$C$1&amp;"-"&amp;COUNTA($F$9:F28)&amp;"]")</f>
        <v>[Add_Organisations-15]</v>
      </c>
      <c r="C28" s="55" t="s">
        <v>184</v>
      </c>
      <c r="D28" s="55" t="s">
        <v>172</v>
      </c>
      <c r="E28" s="59" t="s">
        <v>187</v>
      </c>
      <c r="F28" s="55" t="s">
        <v>154</v>
      </c>
      <c r="G28" s="43"/>
      <c r="H28" s="54"/>
      <c r="I28" s="53"/>
      <c r="J28" s="55"/>
    </row>
    <row r="29" spans="2:10" ht="114">
      <c r="B29" s="52" t="str">
        <f>IF(ISBLANK(F29),"","["&amp;$C$1&amp;"-"&amp;COUNTA($F$9:F29)&amp;"]")</f>
        <v>[Add_Organisations-16]</v>
      </c>
      <c r="C29" s="55" t="s">
        <v>188</v>
      </c>
      <c r="D29" s="55" t="s">
        <v>172</v>
      </c>
      <c r="E29" s="59" t="s">
        <v>189</v>
      </c>
      <c r="F29" s="55" t="s">
        <v>155</v>
      </c>
      <c r="G29" s="43"/>
      <c r="H29" s="54"/>
      <c r="I29" s="53"/>
      <c r="J29" s="55"/>
    </row>
    <row r="30" spans="2:10" ht="114">
      <c r="B30" s="52" t="str">
        <f>IF(ISBLANK(F30),"","["&amp;$C$1&amp;"-"&amp;COUNTA($F$9:F30)&amp;"]")</f>
        <v>[Add_Organisations-17]</v>
      </c>
      <c r="C30" s="55" t="s">
        <v>190</v>
      </c>
      <c r="D30" s="55" t="s">
        <v>172</v>
      </c>
      <c r="E30" s="59" t="s">
        <v>191</v>
      </c>
      <c r="F30" s="55" t="s">
        <v>156</v>
      </c>
      <c r="G30" s="43"/>
      <c r="H30" s="54"/>
      <c r="I30" s="53"/>
      <c r="J30" s="55"/>
    </row>
    <row r="31" spans="2:10" ht="114">
      <c r="B31" s="52" t="str">
        <f>IF(ISBLANK(F31),"","["&amp;$C$1&amp;"-"&amp;COUNTA($F$9:F31)&amp;"]")</f>
        <v>[Add_Organisations-18]</v>
      </c>
      <c r="C31" s="55" t="s">
        <v>192</v>
      </c>
      <c r="D31" s="55" t="s">
        <v>172</v>
      </c>
      <c r="E31" s="59" t="s">
        <v>193</v>
      </c>
      <c r="F31" s="55" t="s">
        <v>157</v>
      </c>
      <c r="G31" s="43"/>
      <c r="H31" s="54"/>
      <c r="I31" s="53"/>
      <c r="J31" s="55"/>
    </row>
    <row r="32" spans="2:10" ht="114">
      <c r="B32" s="52" t="str">
        <f>IF(ISBLANK(F32),"","["&amp;$C$1&amp;"-"&amp;COUNTA($F$9:F32)&amp;"]")</f>
        <v>[Add_Organisations-19]</v>
      </c>
      <c r="C32" s="55" t="s">
        <v>194</v>
      </c>
      <c r="D32" s="55" t="s">
        <v>172</v>
      </c>
      <c r="E32" s="59" t="s">
        <v>195</v>
      </c>
      <c r="F32" s="55" t="s">
        <v>158</v>
      </c>
      <c r="G32" s="43"/>
      <c r="H32" s="54"/>
      <c r="I32" s="53"/>
      <c r="J32" s="55"/>
    </row>
    <row r="33" spans="2:10" ht="285">
      <c r="B33" s="52" t="str">
        <f>IF(ISBLANK(F33),"","["&amp;$C$1&amp;"-"&amp;COUNTA($F$9:F33)&amp;"]")</f>
        <v>[Add_Organisations-20]</v>
      </c>
      <c r="C33" s="55" t="s">
        <v>181</v>
      </c>
      <c r="D33" s="55" t="s">
        <v>172</v>
      </c>
      <c r="E33" s="59" t="s">
        <v>159</v>
      </c>
      <c r="F33" s="55" t="s">
        <v>160</v>
      </c>
      <c r="G33" s="43"/>
      <c r="H33" s="54"/>
      <c r="I33" s="53"/>
      <c r="J33" s="55"/>
    </row>
    <row r="34" spans="2:10" ht="171">
      <c r="B34" s="52" t="str">
        <f>IF(ISBLANK(F34),"","["&amp;$C$1&amp;"-"&amp;COUNTA($F$9:F34)&amp;"]")</f>
        <v>[Add_Organisations-21]</v>
      </c>
      <c r="C34" s="55" t="s">
        <v>182</v>
      </c>
      <c r="D34" s="55" t="s">
        <v>172</v>
      </c>
      <c r="E34" s="59" t="s">
        <v>163</v>
      </c>
      <c r="F34" s="55" t="s">
        <v>164</v>
      </c>
      <c r="G34" s="43"/>
      <c r="H34" s="54"/>
      <c r="I34" s="53"/>
      <c r="J34" s="55"/>
    </row>
    <row r="35" spans="2:10" ht="171">
      <c r="B35" s="52" t="str">
        <f>IF(ISBLANK(F35),"","["&amp;$C$1&amp;"-"&amp;COUNTA($F$9:F35)&amp;"]")</f>
        <v>[Add_Organisations-22]</v>
      </c>
      <c r="C35" s="55" t="s">
        <v>166</v>
      </c>
      <c r="D35" s="55" t="s">
        <v>173</v>
      </c>
      <c r="E35" s="59" t="s">
        <v>167</v>
      </c>
      <c r="F35" s="55" t="s">
        <v>164</v>
      </c>
      <c r="G35" s="43"/>
      <c r="H35" s="54"/>
      <c r="I35" s="53"/>
      <c r="J35" s="55"/>
    </row>
    <row r="36" spans="2:10" ht="171">
      <c r="B36" s="52" t="str">
        <f>IF(ISBLANK(F36),"","["&amp;$C$1&amp;"-"&amp;COUNTA($F$9:F36)&amp;"]")</f>
        <v>[Add_Organisations-23]</v>
      </c>
      <c r="C36" s="55" t="s">
        <v>168</v>
      </c>
      <c r="D36" s="55" t="s">
        <v>174</v>
      </c>
      <c r="E36" s="59" t="s">
        <v>167</v>
      </c>
      <c r="F36" s="55" t="s">
        <v>164</v>
      </c>
      <c r="G36" s="43"/>
      <c r="H36" s="54"/>
      <c r="I36" s="53"/>
      <c r="J36" s="55"/>
    </row>
    <row r="37" spans="2:10" ht="95">
      <c r="B37" s="52" t="str">
        <f>IF(ISBLANK(F37),"","["&amp;$C$1&amp;"-"&amp;COUNTA($F$9:F37)&amp;"]")</f>
        <v>[Add_Organisations-24]</v>
      </c>
      <c r="C37" s="55" t="s">
        <v>175</v>
      </c>
      <c r="D37" s="55" t="s">
        <v>120</v>
      </c>
      <c r="E37" s="59" t="s">
        <v>176</v>
      </c>
      <c r="F37" s="55" t="s">
        <v>177</v>
      </c>
      <c r="G37" s="43"/>
      <c r="H37" s="54"/>
      <c r="I37" s="53"/>
      <c r="J37" s="55"/>
    </row>
    <row r="38" spans="2:10" ht="19">
      <c r="B38" s="52" t="str">
        <f>IF(ISBLANK(F38),"","["&amp;$C$1&amp;"-"&amp;COUNTA($F$9:F38)&amp;"]")</f>
        <v/>
      </c>
      <c r="C38" s="55"/>
      <c r="D38" s="55"/>
      <c r="E38" s="59"/>
      <c r="F38" s="55"/>
      <c r="G38" s="43"/>
      <c r="H38" s="54"/>
      <c r="I38" s="53"/>
      <c r="J38" s="55"/>
    </row>
  </sheetData>
  <autoFilter ref="B8:J8" xr:uid="{4E551216-A4B4-AE4C-9D9A-E6782994B8FA}"/>
  <mergeCells count="3">
    <mergeCell ref="C1:F1"/>
    <mergeCell ref="C2:F2"/>
    <mergeCell ref="C3:F3"/>
  </mergeCells>
  <conditionalFormatting sqref="G1:G1048576">
    <cfRule type="containsText" dxfId="10" priority="1" operator="containsText" text="NT">
      <formula>NOT(ISERROR(SEARCH("NT",G1)))</formula>
    </cfRule>
    <cfRule type="containsText" dxfId="9" priority="2" operator="containsText" text="N/A">
      <formula>NOT(ISERROR(SEARCH("N/A",G1)))</formula>
    </cfRule>
    <cfRule type="containsText" dxfId="8" priority="3" operator="containsText" text="NA">
      <formula>NOT(ISERROR(SEARCH("NA",G1)))</formula>
    </cfRule>
    <cfRule type="containsText" dxfId="7" priority="4" operator="containsText" text="N/A">
      <formula>NOT(ISERROR(SEARCH("N/A",G1)))</formula>
    </cfRule>
    <cfRule type="containsText" dxfId="6" priority="5" operator="containsText" text="Pass">
      <formula>NOT(ISERROR(SEARCH("Pass",G1)))</formula>
    </cfRule>
    <cfRule type="containsText" dxfId="5" priority="6" operator="containsText" text="Fail">
      <formula>NOT(ISERROR(SEARCH("Fail",G1)))</formula>
    </cfRule>
  </conditionalFormatting>
  <dataValidations count="1">
    <dataValidation type="list" allowBlank="1" showInputMessage="1" showErrorMessage="1" sqref="G27:G38 G23:G24 G21 G10 G12:G19" xr:uid="{C9015D9E-F597-1749-82D8-AB7AC03AF44D}">
      <formula1>$B$4:$E$4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EBA71-BDE4-1B4B-A465-AB5853B7DA03}">
  <sheetPr>
    <tabColor theme="5" tint="0.39997558519241921"/>
  </sheetPr>
  <dimension ref="B1:L21"/>
  <sheetViews>
    <sheetView workbookViewId="0">
      <selection activeCell="H4" sqref="H4"/>
    </sheetView>
  </sheetViews>
  <sheetFormatPr baseColWidth="10" defaultRowHeight="18"/>
  <cols>
    <col min="1" max="1" width="1.83203125" style="19" customWidth="1"/>
    <col min="2" max="2" width="16.33203125" style="21" customWidth="1"/>
    <col min="3" max="3" width="21.1640625" style="21" customWidth="1"/>
    <col min="4" max="5" width="21.1640625" style="31" customWidth="1"/>
    <col min="6" max="6" width="21.33203125" style="31" customWidth="1"/>
    <col min="7" max="10" width="14.83203125" style="28" customWidth="1"/>
    <col min="11" max="11" width="22.6640625" style="28" customWidth="1"/>
    <col min="12" max="12" width="14.83203125" style="19" customWidth="1"/>
    <col min="13" max="16384" width="10.83203125" style="19"/>
  </cols>
  <sheetData>
    <row r="1" spans="2:12" ht="19">
      <c r="B1" s="23" t="s">
        <v>37</v>
      </c>
      <c r="C1" s="81"/>
      <c r="D1" s="82"/>
      <c r="E1" s="82"/>
      <c r="F1" s="83"/>
    </row>
    <row r="2" spans="2:12" ht="19">
      <c r="B2" s="23" t="s">
        <v>38</v>
      </c>
      <c r="C2" s="81"/>
      <c r="D2" s="82"/>
      <c r="E2" s="82"/>
      <c r="F2" s="83"/>
    </row>
    <row r="3" spans="2:12" ht="19">
      <c r="B3" s="23" t="s">
        <v>27</v>
      </c>
      <c r="C3" s="81" t="str">
        <f>'List Organisations Test'!C3:F3</f>
        <v>Nguyễn Thu Trang</v>
      </c>
      <c r="D3" s="82"/>
      <c r="E3" s="82"/>
      <c r="F3" s="83"/>
    </row>
    <row r="4" spans="2:12" ht="18" customHeight="1">
      <c r="B4" s="23" t="s">
        <v>17</v>
      </c>
      <c r="C4" s="23" t="s">
        <v>18</v>
      </c>
      <c r="D4" s="32" t="s">
        <v>19</v>
      </c>
      <c r="E4" s="32" t="s">
        <v>20</v>
      </c>
      <c r="F4" s="32" t="s">
        <v>21</v>
      </c>
    </row>
    <row r="5" spans="2:12" ht="18" customHeight="1">
      <c r="B5" s="33">
        <f>COUNTIF($I$10:$I$21,"Pass")</f>
        <v>5</v>
      </c>
      <c r="C5" s="33">
        <f>COUNTIF($I$10:$I$21,"Fail")</f>
        <v>2</v>
      </c>
      <c r="D5" s="33">
        <f>COUNTIF($I$10:$I$21,"NT")</f>
        <v>2</v>
      </c>
      <c r="E5" s="33">
        <f>COUNTIF($I$10:$I$21,"N/A")</f>
        <v>1</v>
      </c>
      <c r="F5" s="33">
        <f>SUM(B5:E5)</f>
        <v>10</v>
      </c>
    </row>
    <row r="6" spans="2:12">
      <c r="B6" s="34">
        <f>B5/$F$5</f>
        <v>0.5</v>
      </c>
      <c r="C6" s="34">
        <f t="shared" ref="C6:E6" si="0">C5/$F$5</f>
        <v>0.2</v>
      </c>
      <c r="D6" s="34">
        <f t="shared" si="0"/>
        <v>0.2</v>
      </c>
      <c r="E6" s="34">
        <f t="shared" si="0"/>
        <v>0.1</v>
      </c>
      <c r="F6" s="22"/>
    </row>
    <row r="8" spans="2:12" ht="37" customHeight="1">
      <c r="B8" s="24" t="s">
        <v>15</v>
      </c>
      <c r="C8" s="24" t="s">
        <v>39</v>
      </c>
      <c r="D8" s="25" t="s">
        <v>40</v>
      </c>
      <c r="E8" s="25" t="s">
        <v>41</v>
      </c>
      <c r="F8" s="25" t="s">
        <v>42</v>
      </c>
      <c r="G8" s="25" t="s">
        <v>43</v>
      </c>
      <c r="H8" s="25" t="s">
        <v>44</v>
      </c>
      <c r="I8" s="24" t="s">
        <v>34</v>
      </c>
      <c r="J8" s="24" t="s">
        <v>35</v>
      </c>
      <c r="K8" s="24" t="s">
        <v>27</v>
      </c>
      <c r="L8" s="24" t="s">
        <v>13</v>
      </c>
    </row>
    <row r="9" spans="2:12">
      <c r="B9" s="84" t="s">
        <v>45</v>
      </c>
      <c r="C9" s="85"/>
      <c r="D9" s="85"/>
      <c r="E9" s="85"/>
      <c r="F9" s="85"/>
      <c r="G9" s="85"/>
      <c r="H9" s="85"/>
      <c r="I9" s="85"/>
      <c r="J9" s="85"/>
      <c r="K9" s="85"/>
      <c r="L9" s="86"/>
    </row>
    <row r="10" spans="2:12" ht="19">
      <c r="B10" s="22">
        <v>1</v>
      </c>
      <c r="C10" s="20"/>
      <c r="D10" s="22" t="s">
        <v>47</v>
      </c>
      <c r="E10" s="22" t="s">
        <v>48</v>
      </c>
      <c r="F10" s="22" t="s">
        <v>47</v>
      </c>
      <c r="G10" s="22" t="s">
        <v>48</v>
      </c>
      <c r="H10" s="29"/>
      <c r="I10" s="29" t="s">
        <v>18</v>
      </c>
      <c r="J10" s="30">
        <v>44777</v>
      </c>
      <c r="K10" s="29" t="str">
        <f>$C$3</f>
        <v>Nguyễn Thu Trang</v>
      </c>
      <c r="L10" s="18"/>
    </row>
    <row r="11" spans="2:12" ht="19">
      <c r="B11" s="22">
        <v>2</v>
      </c>
      <c r="C11" s="20"/>
      <c r="D11" s="22" t="s">
        <v>47</v>
      </c>
      <c r="E11" s="22" t="s">
        <v>48</v>
      </c>
      <c r="F11" s="22" t="s">
        <v>47</v>
      </c>
      <c r="G11" s="22" t="s">
        <v>48</v>
      </c>
      <c r="H11" s="29"/>
      <c r="I11" s="29" t="s">
        <v>17</v>
      </c>
      <c r="J11" s="30">
        <v>44779</v>
      </c>
      <c r="K11" s="29" t="str">
        <f t="shared" ref="K11:K14" si="1">$C$3</f>
        <v>Nguyễn Thu Trang</v>
      </c>
      <c r="L11" s="18"/>
    </row>
    <row r="12" spans="2:12" ht="19">
      <c r="B12" s="22">
        <v>3</v>
      </c>
      <c r="C12" s="20"/>
      <c r="D12" s="22" t="s">
        <v>47</v>
      </c>
      <c r="E12" s="22" t="s">
        <v>48</v>
      </c>
      <c r="F12" s="22" t="s">
        <v>47</v>
      </c>
      <c r="G12" s="22" t="s">
        <v>48</v>
      </c>
      <c r="H12" s="29"/>
      <c r="I12" s="29" t="s">
        <v>20</v>
      </c>
      <c r="J12" s="30">
        <v>44782</v>
      </c>
      <c r="K12" s="29" t="str">
        <f t="shared" si="1"/>
        <v>Nguyễn Thu Trang</v>
      </c>
      <c r="L12" s="18"/>
    </row>
    <row r="13" spans="2:12" ht="19">
      <c r="B13" s="22">
        <v>4</v>
      </c>
      <c r="C13" s="20"/>
      <c r="D13" s="22" t="s">
        <v>47</v>
      </c>
      <c r="E13" s="22" t="s">
        <v>48</v>
      </c>
      <c r="F13" s="22" t="s">
        <v>47</v>
      </c>
      <c r="G13" s="22" t="s">
        <v>48</v>
      </c>
      <c r="H13" s="29"/>
      <c r="I13" s="29" t="s">
        <v>19</v>
      </c>
      <c r="J13" s="30">
        <v>44783</v>
      </c>
      <c r="K13" s="29" t="str">
        <f t="shared" si="1"/>
        <v>Nguyễn Thu Trang</v>
      </c>
      <c r="L13" s="18"/>
    </row>
    <row r="14" spans="2:12" ht="19">
      <c r="B14" s="22">
        <v>5</v>
      </c>
      <c r="C14" s="20"/>
      <c r="D14" s="22" t="s">
        <v>47</v>
      </c>
      <c r="E14" s="22" t="s">
        <v>48</v>
      </c>
      <c r="F14" s="22" t="s">
        <v>47</v>
      </c>
      <c r="G14" s="22" t="s">
        <v>48</v>
      </c>
      <c r="H14" s="29"/>
      <c r="I14" s="29" t="s">
        <v>17</v>
      </c>
      <c r="J14" s="30">
        <v>44784</v>
      </c>
      <c r="K14" s="29" t="str">
        <f t="shared" si="1"/>
        <v>Nguyễn Thu Trang</v>
      </c>
      <c r="L14" s="18"/>
    </row>
    <row r="15" spans="2:12">
      <c r="B15" s="20"/>
      <c r="C15" s="20"/>
      <c r="D15" s="22"/>
      <c r="E15" s="22"/>
      <c r="F15" s="22"/>
      <c r="G15" s="29"/>
      <c r="H15" s="29"/>
      <c r="I15" s="29"/>
      <c r="J15" s="30"/>
      <c r="K15" s="29"/>
      <c r="L15" s="18"/>
    </row>
    <row r="16" spans="2:12">
      <c r="B16" s="84" t="s">
        <v>46</v>
      </c>
      <c r="C16" s="85"/>
      <c r="D16" s="85"/>
      <c r="E16" s="85"/>
      <c r="F16" s="85"/>
      <c r="G16" s="85"/>
      <c r="H16" s="85"/>
      <c r="I16" s="85"/>
      <c r="J16" s="85"/>
      <c r="K16" s="85"/>
      <c r="L16" s="86"/>
    </row>
    <row r="17" spans="2:12" ht="19">
      <c r="B17" s="22">
        <v>12</v>
      </c>
      <c r="C17" s="20"/>
      <c r="D17" s="22" t="s">
        <v>47</v>
      </c>
      <c r="E17" s="22" t="s">
        <v>48</v>
      </c>
      <c r="F17" s="22" t="s">
        <v>47</v>
      </c>
      <c r="G17" s="22" t="s">
        <v>48</v>
      </c>
      <c r="H17" s="29"/>
      <c r="I17" s="29" t="s">
        <v>18</v>
      </c>
      <c r="J17" s="30">
        <v>44784</v>
      </c>
      <c r="K17" s="29" t="str">
        <f>$C$3</f>
        <v>Nguyễn Thu Trang</v>
      </c>
      <c r="L17" s="18"/>
    </row>
    <row r="18" spans="2:12" ht="19">
      <c r="B18" s="22">
        <v>13</v>
      </c>
      <c r="C18" s="20"/>
      <c r="D18" s="22" t="s">
        <v>47</v>
      </c>
      <c r="E18" s="22" t="s">
        <v>48</v>
      </c>
      <c r="F18" s="22" t="s">
        <v>47</v>
      </c>
      <c r="G18" s="22" t="s">
        <v>48</v>
      </c>
      <c r="H18" s="29"/>
      <c r="I18" s="29" t="s">
        <v>17</v>
      </c>
      <c r="J18" s="30">
        <v>44785</v>
      </c>
      <c r="K18" s="29" t="str">
        <f t="shared" ref="K18:K21" si="2">$C$3</f>
        <v>Nguyễn Thu Trang</v>
      </c>
      <c r="L18" s="18"/>
    </row>
    <row r="19" spans="2:12" ht="19">
      <c r="B19" s="22">
        <v>14</v>
      </c>
      <c r="C19" s="20"/>
      <c r="D19" s="22" t="s">
        <v>47</v>
      </c>
      <c r="E19" s="22" t="s">
        <v>48</v>
      </c>
      <c r="F19" s="22" t="s">
        <v>47</v>
      </c>
      <c r="G19" s="22" t="s">
        <v>48</v>
      </c>
      <c r="H19" s="29"/>
      <c r="I19" s="29" t="s">
        <v>17</v>
      </c>
      <c r="J19" s="30">
        <v>44786</v>
      </c>
      <c r="K19" s="29" t="str">
        <f t="shared" si="2"/>
        <v>Nguyễn Thu Trang</v>
      </c>
      <c r="L19" s="18"/>
    </row>
    <row r="20" spans="2:12" ht="19">
      <c r="B20" s="22">
        <v>15</v>
      </c>
      <c r="C20" s="20"/>
      <c r="D20" s="22" t="s">
        <v>47</v>
      </c>
      <c r="E20" s="22" t="s">
        <v>48</v>
      </c>
      <c r="F20" s="22" t="s">
        <v>47</v>
      </c>
      <c r="G20" s="22" t="s">
        <v>48</v>
      </c>
      <c r="H20" s="29"/>
      <c r="I20" s="29" t="s">
        <v>19</v>
      </c>
      <c r="J20" s="30">
        <v>44787</v>
      </c>
      <c r="K20" s="29" t="str">
        <f t="shared" si="2"/>
        <v>Nguyễn Thu Trang</v>
      </c>
      <c r="L20" s="18"/>
    </row>
    <row r="21" spans="2:12" ht="19">
      <c r="B21" s="22">
        <v>16</v>
      </c>
      <c r="C21" s="20"/>
      <c r="D21" s="22" t="s">
        <v>47</v>
      </c>
      <c r="E21" s="22" t="s">
        <v>48</v>
      </c>
      <c r="F21" s="22" t="s">
        <v>47</v>
      </c>
      <c r="G21" s="22" t="s">
        <v>48</v>
      </c>
      <c r="H21" s="29"/>
      <c r="I21" s="29" t="s">
        <v>17</v>
      </c>
      <c r="J21" s="30">
        <v>44788</v>
      </c>
      <c r="K21" s="29" t="str">
        <f t="shared" si="2"/>
        <v>Nguyễn Thu Trang</v>
      </c>
      <c r="L21" s="18"/>
    </row>
  </sheetData>
  <mergeCells count="5">
    <mergeCell ref="C1:F1"/>
    <mergeCell ref="C2:F2"/>
    <mergeCell ref="C3:F3"/>
    <mergeCell ref="B9:L9"/>
    <mergeCell ref="B16:L16"/>
  </mergeCells>
  <conditionalFormatting sqref="I1:I1048576">
    <cfRule type="containsText" dxfId="4" priority="1" operator="containsText" text="N/A">
      <formula>NOT(ISERROR(SEARCH("N/A",I1)))</formula>
    </cfRule>
    <cfRule type="containsText" dxfId="3" priority="2" operator="containsText" text="NT">
      <formula>NOT(ISERROR(SEARCH("NT",I1)))</formula>
    </cfRule>
    <cfRule type="containsText" dxfId="2" priority="3" operator="containsText" text="NT">
      <formula>NOT(ISERROR(SEARCH("NT",I1)))</formula>
    </cfRule>
    <cfRule type="containsText" dxfId="1" priority="4" operator="containsText" text="Pass">
      <formula>NOT(ISERROR(SEARCH("Pass",I1)))</formula>
    </cfRule>
    <cfRule type="containsText" dxfId="0" priority="5" operator="containsText" text="Fail">
      <formula>NOT(ISERROR(SEARCH("Fail",I1)))</formula>
    </cfRule>
  </conditionalFormatting>
  <dataValidations count="1">
    <dataValidation type="list" allowBlank="1" showInputMessage="1" showErrorMessage="1" sqref="I10:I15 I17:I21" xr:uid="{82F4B108-FF88-1741-A6EE-124DCDAD69ED}">
      <formula1>$B$4:$E$4</formula1>
    </dataValidation>
  </dataValidations>
  <pageMargins left="0.7" right="0.7" top="0.75" bottom="0.75" header="0.3" footer="0.3"/>
  <ignoredErrors>
    <ignoredError sqref="C5"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Report</vt:lpstr>
      <vt:lpstr>List Organisations Test</vt:lpstr>
      <vt:lpstr>Add Organisations Test </vt:lpstr>
      <vt:lpstr>Test Scenarios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2022-08-08T11:11:36Z</dcterms:created>
  <dcterms:modified xsi:type="dcterms:W3CDTF">2022-09-22T01:44:29Z</dcterms:modified>
</cp:coreProperties>
</file>