
<file path=[Content_Types].xml><?xml version="1.0" encoding="utf-8"?>
<Types xmlns="http://schemas.openxmlformats.org/package/2006/content-type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minhnguyen/Desktop/FUNiX/STP303x/Assignments/Assignment 2/"/>
    </mc:Choice>
  </mc:AlternateContent>
  <xr:revisionPtr revIDLastSave="0" documentId="13_ncr:1_{5C95E2F6-8888-5E47-8779-0D9C1A9B2126}" xr6:coauthVersionLast="47" xr6:coauthVersionMax="47" xr10:uidLastSave="{00000000-0000-0000-0000-000000000000}"/>
  <bookViews>
    <workbookView xWindow="0" yWindow="0" windowWidth="25600" windowHeight="16000" activeTab="2" xr2:uid="{7A0C9B33-5F5E-304F-92AB-8AB4A2F7D0A8}"/>
  </bookViews>
  <sheets>
    <sheet name="Cover" sheetId="1" r:id="rId1"/>
    <sheet name="Test Report" sheetId="2" r:id="rId2"/>
    <sheet name="Software Testing" sheetId="3" r:id="rId3"/>
    <sheet name="Test Scenarios (matrix)" sheetId="4" r:id="rId4"/>
  </sheets>
  <definedNames>
    <definedName name="_xlnm._FilterDatabase" localSheetId="2" hidden="1">'Software Testing'!$B$8:$J$90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 i="3" l="1"/>
  <c r="I88" i="3"/>
  <c r="I87" i="3"/>
  <c r="I86" i="3"/>
  <c r="I85" i="3"/>
  <c r="B85" i="3"/>
  <c r="B86" i="3"/>
  <c r="B87" i="3"/>
  <c r="B88" i="3"/>
  <c r="I84" i="3"/>
  <c r="I83" i="3"/>
  <c r="I82" i="3"/>
  <c r="I81" i="3"/>
  <c r="I80" i="3"/>
  <c r="I78" i="3"/>
  <c r="I76" i="3"/>
  <c r="B76" i="3"/>
  <c r="I77" i="3"/>
  <c r="I75" i="3"/>
  <c r="I74" i="3"/>
  <c r="I72" i="3"/>
  <c r="I71" i="3"/>
  <c r="I70" i="3"/>
  <c r="I69" i="3"/>
  <c r="B5" i="3"/>
  <c r="D5" i="3"/>
  <c r="E5" i="3"/>
  <c r="G8" i="2" s="1"/>
  <c r="I67" i="3"/>
  <c r="I66" i="3"/>
  <c r="I65" i="3"/>
  <c r="I64" i="3"/>
  <c r="I63" i="3"/>
  <c r="I62" i="3"/>
  <c r="I61" i="3"/>
  <c r="I60" i="3"/>
  <c r="I59" i="3"/>
  <c r="I58" i="3"/>
  <c r="I56" i="3"/>
  <c r="I55" i="3"/>
  <c r="I53" i="3"/>
  <c r="I54" i="3"/>
  <c r="I52" i="3"/>
  <c r="I51" i="3"/>
  <c r="I50" i="3"/>
  <c r="I49" i="3"/>
  <c r="I48" i="3"/>
  <c r="I47" i="3"/>
  <c r="I43" i="3"/>
  <c r="I42" i="3"/>
  <c r="B43" i="3"/>
  <c r="I41" i="3"/>
  <c r="I37" i="3"/>
  <c r="I36" i="3"/>
  <c r="B41" i="3"/>
  <c r="B42" i="3"/>
  <c r="B36" i="3"/>
  <c r="B37" i="3"/>
  <c r="B38" i="3"/>
  <c r="I44" i="3"/>
  <c r="I45" i="3"/>
  <c r="I38" i="3"/>
  <c r="I40" i="3"/>
  <c r="I39" i="3"/>
  <c r="I35" i="3"/>
  <c r="I32" i="3"/>
  <c r="B32" i="3"/>
  <c r="I33" i="3"/>
  <c r="I30" i="3"/>
  <c r="I11" i="3"/>
  <c r="I12" i="3"/>
  <c r="I13" i="3"/>
  <c r="I14" i="3"/>
  <c r="I15" i="3"/>
  <c r="I16" i="3"/>
  <c r="I17" i="3"/>
  <c r="I18" i="3"/>
  <c r="I19" i="3"/>
  <c r="I20" i="3"/>
  <c r="I21" i="3"/>
  <c r="I23" i="3"/>
  <c r="I24" i="3"/>
  <c r="I25" i="3"/>
  <c r="I26" i="3"/>
  <c r="I27" i="3"/>
  <c r="I28" i="3"/>
  <c r="I29" i="3"/>
  <c r="I10" i="3"/>
  <c r="B29" i="3"/>
  <c r="B28" i="3"/>
  <c r="B27" i="3"/>
  <c r="B26" i="3"/>
  <c r="B25" i="3"/>
  <c r="B12" i="3"/>
  <c r="B18" i="3"/>
  <c r="B19" i="3"/>
  <c r="B20" i="3"/>
  <c r="B21" i="3"/>
  <c r="B15" i="3"/>
  <c r="B16" i="3"/>
  <c r="B17" i="3"/>
  <c r="B22" i="3"/>
  <c r="B23" i="3"/>
  <c r="B24" i="3"/>
  <c r="B30" i="3"/>
  <c r="B31" i="3"/>
  <c r="B33" i="3"/>
  <c r="B34" i="3"/>
  <c r="B35" i="3"/>
  <c r="B39" i="3"/>
  <c r="B40"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7" i="3"/>
  <c r="B78" i="3"/>
  <c r="B79" i="3"/>
  <c r="B80" i="3"/>
  <c r="B81" i="3"/>
  <c r="B82" i="3"/>
  <c r="B83" i="3"/>
  <c r="B84" i="3"/>
  <c r="B89" i="3"/>
  <c r="B90" i="3"/>
  <c r="B11" i="3"/>
  <c r="B13" i="3"/>
  <c r="B14" i="3"/>
  <c r="B10" i="3"/>
  <c r="F5" i="3" l="1"/>
  <c r="C8" i="2"/>
  <c r="E6" i="4"/>
  <c r="D6" i="4"/>
  <c r="C6" i="4"/>
  <c r="B6" i="4"/>
  <c r="C2" i="2" l="1"/>
  <c r="G4" i="2"/>
  <c r="G2" i="2"/>
  <c r="C4" i="2"/>
  <c r="C3" i="2"/>
  <c r="G3" i="2"/>
  <c r="E5" i="4"/>
  <c r="D5" i="4"/>
  <c r="C5" i="4"/>
  <c r="B5" i="4"/>
  <c r="C3" i="4"/>
  <c r="F5" i="4" l="1"/>
  <c r="G5" i="2" l="1"/>
  <c r="F8" i="2" l="1"/>
  <c r="F10" i="2" s="1"/>
  <c r="G10" i="2"/>
  <c r="D8" i="2"/>
  <c r="D10" i="2" s="1"/>
  <c r="E8" i="2"/>
  <c r="E10" i="2" s="1"/>
  <c r="E14" i="2" l="1"/>
  <c r="C6" i="3"/>
  <c r="D6" i="3"/>
  <c r="E6" i="3"/>
  <c r="B6" i="3"/>
  <c r="H8" i="2"/>
  <c r="H10" i="2" s="1"/>
  <c r="E12" i="2" s="1"/>
  <c r="E13" i="2" l="1"/>
</calcChain>
</file>

<file path=xl/sharedStrings.xml><?xml version="1.0" encoding="utf-8"?>
<sst xmlns="http://schemas.openxmlformats.org/spreadsheetml/2006/main" count="474" uniqueCount="280">
  <si>
    <t>TEST CASE</t>
  </si>
  <si>
    <t>Creator</t>
  </si>
  <si>
    <t>Reviewer/ Approver</t>
  </si>
  <si>
    <t>Version</t>
  </si>
  <si>
    <t>Record of changer</t>
  </si>
  <si>
    <t>Change Date</t>
  </si>
  <si>
    <t>Project Name</t>
  </si>
  <si>
    <t>Project Code</t>
  </si>
  <si>
    <t>Document Code</t>
  </si>
  <si>
    <t>Issue Date</t>
  </si>
  <si>
    <t>Change Item</t>
  </si>
  <si>
    <t>Change Description</t>
  </si>
  <si>
    <t>ID Name</t>
  </si>
  <si>
    <t>Note</t>
  </si>
  <si>
    <t>TEST REPORT</t>
  </si>
  <si>
    <t>No</t>
  </si>
  <si>
    <t>Test Items</t>
  </si>
  <si>
    <t>Pass</t>
  </si>
  <si>
    <t>Fail</t>
  </si>
  <si>
    <t>NT</t>
  </si>
  <si>
    <t>N/A</t>
  </si>
  <si>
    <t>Number of Test Case</t>
  </si>
  <si>
    <t>Subtotal</t>
  </si>
  <si>
    <t>Test Coverage:</t>
  </si>
  <si>
    <t>Test Successful Coverage:</t>
  </si>
  <si>
    <t>Test Item</t>
  </si>
  <si>
    <t>Test Requirement</t>
  </si>
  <si>
    <t>Tester</t>
  </si>
  <si>
    <t>Nguyễn Thu Trang</t>
  </si>
  <si>
    <t>ID</t>
  </si>
  <si>
    <t>Test Case Description</t>
  </si>
  <si>
    <t>Pre-condition</t>
  </si>
  <si>
    <t>Test Case Procedure</t>
  </si>
  <si>
    <t>Expected Output</t>
  </si>
  <si>
    <t>Result</t>
  </si>
  <si>
    <t>Test Date</t>
  </si>
  <si>
    <t>Module</t>
  </si>
  <si>
    <t>Test</t>
  </si>
  <si>
    <t>Funciont List</t>
  </si>
  <si>
    <t>Manager</t>
  </si>
  <si>
    <t>Employee</t>
  </si>
  <si>
    <t>Director</t>
  </si>
  <si>
    <t>Internship</t>
  </si>
  <si>
    <t>Admin</t>
  </si>
  <si>
    <t>Common Role</t>
  </si>
  <si>
    <t>Others</t>
  </si>
  <si>
    <t>Fail Rate</t>
  </si>
  <si>
    <t xml:space="preserve"> </t>
  </si>
  <si>
    <t>Assignment 2 - SPT303x</t>
  </si>
  <si>
    <t xml:space="preserve">Ensure that all features listed below work properly without any errors when using the below browsers.
- Edge in latest version 
- Google Chrome in latest version </t>
  </si>
  <si>
    <t>1.1. Luồng đăng ký tài khoản</t>
  </si>
  <si>
    <t>1.2. Luồng đăng nhập</t>
  </si>
  <si>
    <t>1.3. Luồng đăng xuất tài khoản</t>
  </si>
  <si>
    <t>1.4. Luồng lấy lại mật khẩu</t>
  </si>
  <si>
    <t>1.5. Luồng đổi mật khẩu</t>
  </si>
  <si>
    <t>1.6. Luồng lựa chọn, thêm đồ uống vào giỏ hàng</t>
  </si>
  <si>
    <t>1.7. Luồng xem, chỉnh sửa giỏ hàng</t>
  </si>
  <si>
    <t>1.8. Luồng thanh toán</t>
  </si>
  <si>
    <t>1.9. Luồng thêm mới đồ uống</t>
  </si>
  <si>
    <t>1.10. Luồng xem hóa đơn và thống kê doanh thu</t>
  </si>
  <si>
    <t>Kiểm tra giao diện đăng ký tài khoản</t>
  </si>
  <si>
    <t>Truy cập vào ứng dụng</t>
  </si>
  <si>
    <t>Bấm vào nút [ĐĂNG KÝ]</t>
  </si>
  <si>
    <t>Màn hình hiển thị popup 'ĐĂNG KÝ TÀI KHOẢN' gồm 2 trường nhập thông tin:
1. Nhập tài khoản
2. Nhập mật khẩu
Và 2 nút:
1. ĐỒNG Ý
2. HỦY</t>
  </si>
  <si>
    <t>Kiểm tra giao diện đăng nhập</t>
  </si>
  <si>
    <t xml:space="preserve">Màn hình đăng nhập hiển thị:
- Logo thương hiệu.
- Hình nền
- 2 trường nhập thông tin: 'UserName' và 'Password'
- Hyperlink: 'Quên mật khẩu?'
- 2 nút bấm: [Đăng nhập và [Đăng ký]
</t>
  </si>
  <si>
    <t xml:space="preserve">Truy cập vào ứng dụng &gt; Truy cập màn hình 'ĐĂNG KÝ TÀI KHOẢN' </t>
  </si>
  <si>
    <t>Kiểm tra chức năng đăng ký tài khoản: để trống username</t>
  </si>
  <si>
    <t>Để trống trường 'Nhập tài khoản'
Nhập trường 'Nhập mật khẩu'
Bấm nút [ĐỒNG Ý]</t>
  </si>
  <si>
    <t>Kiểm tra chức năng đăng ký tài khoản: để trống password</t>
  </si>
  <si>
    <t>Order Software Testing</t>
  </si>
  <si>
    <t>Nhập trường 'Nhập tài khoản'
Để trống trường 'Nhập mật khẩu'
Bấm nút [ĐỒNG Ý]</t>
  </si>
  <si>
    <t>Kiểm tra chức năng đăng ký tài khoản: đăng ký với username đã tồn tại</t>
  </si>
  <si>
    <t>Nhập trường 'Nhập tài khoản' với 1 tài khoản đã được đăng ký trước đó
Nhập trường 'Nhập mật khẩu'
Bấm nút [ĐỒNG Ý]</t>
  </si>
  <si>
    <t>Kiểm tra chức năng đăng ký tài khoản: đăng ký với mật khẩu &lt;8 ký tự</t>
  </si>
  <si>
    <t>Nhập trường 'Nhập tài khoản' 
Nhập trường 'Nhập mật khẩu' với mật khẩu 7 ký tự
Bấm nút [ĐỒNG Ý]</t>
  </si>
  <si>
    <t>Màn hình hiển thị cảnh báo: "Mật khẩu không hợp lệ, mật khẩu phải tối thiểu 8 kí tự, bao gồm chữ hoa, thường, số và ký tự đặc biệt"</t>
  </si>
  <si>
    <t>Nhập trường 'Nhập tài khoản' 
Nhập trường 'Nhập mật khẩu' với mật khẩu &gt;=8 ký tự, chứa chữ hoa, số và KHÔNG chứa ký tự đặc biệt 
Bấm nút [ĐỒNG Ý]</t>
  </si>
  <si>
    <t xml:space="preserve">Kiểm tra chức năng đăng ký tài khoản: đăng ký với mật khẩu &gt;=8 ký tự, KHÔNG có chữ hoa, số và ký tự đặc biệt </t>
  </si>
  <si>
    <t>Nhập trường 'Nhập tài khoản' 
Nhập trường 'Nhập mật khẩu' với mật khẩu &gt;=8 ký tự, KHÔNG có chữ hoa, số và ký tự đặc biệt 
Bấm nút [ĐỒNG Ý]</t>
  </si>
  <si>
    <t>Nhập trường 'Nhập tài khoản' 
Nhập trường 'Nhập mật khẩu' với mật khẩu &gt;=8 ký tự, có số và ký tự đặc biệt, KHÔNG có chữ hoa 
Bấm nút [ĐỒNG Ý]</t>
  </si>
  <si>
    <t>Nhập trường 'Nhập tài khoản' 
Nhập trường 'Nhập mật khẩu' với mật khẩu &gt;=8 ký tự, có chữ hoa và ký tự đặc biệt, KHÔNG có số
Bấm nút [ĐỒNG Ý]</t>
  </si>
  <si>
    <t>Kiểm tra chức năng đăng ký tài khoản: đăng ký với mật khẩu &gt;=8 ký tự, có chữ hoa, thường, số và ký tự đặc biệt</t>
  </si>
  <si>
    <t xml:space="preserve">Kiểm tra chức năng đăng ký tài khoản: đăng ký với mật khẩu &gt;=8 ký tự, chứa chữ hoa, chữ thường, số và KHÔNG chứa ký tự đặc biệt </t>
  </si>
  <si>
    <t xml:space="preserve">Kiểm tra chức năng đăng ký tài khoản: đăng ký với mật khẩu &gt;=8 ký tự, có số, chữ thường, và ký tự đặc biệt, KHÔNG có chữ hoa </t>
  </si>
  <si>
    <t>Kiểm tra chức năng đăng ký tài khoản: đăng ký với mật khẩu &gt;=8 ký tự, có chữ hoa, chữ thường, và ký tự đặc biệt, KHÔNG có số</t>
  </si>
  <si>
    <t>Màn hình hiển thị cảnh báo: "Tài khoản người dùng đã tồn tại"</t>
  </si>
  <si>
    <t>Kiểm tra chức năng đăng nhập: đăng nhập với username đúng, mật khẩu sai</t>
  </si>
  <si>
    <t>Nhập trường 'UserName' với tên tài khoản đã đăng ký thành công
Nhập trường 'Password' với mật khẩu KHÔNG ĐÚNG</t>
  </si>
  <si>
    <t>Kiểm tra chức năng đăng nhập: đăng nhập với username sai, mật khẩu đúng</t>
  </si>
  <si>
    <t xml:space="preserve">Nhập trường 'UserName' KHÔNG ĐÚNG với tên tài khoản đã đăng ký thành công
Nhập trường 'Password' </t>
  </si>
  <si>
    <t>Màn hình hiển thị cảnh báo: "Tài khoản người dùng không tồn tại!"</t>
  </si>
  <si>
    <t>Kiểm tra chức năng đăng nhập: đăng nhập với username đúng, mật khẩu đúng</t>
  </si>
  <si>
    <t xml:space="preserve">Màn hình hiển thị thông báo: "Đăng ký thành công"
</t>
  </si>
  <si>
    <t xml:space="preserve">Màn hình hiển thị cảnh báo: "Sai mật khẩu" </t>
  </si>
  <si>
    <t xml:space="preserve">Màn hình hiển thị cảnh báo: "Tài khoản hoặc mật khẩu không hợp lệ" </t>
  </si>
  <si>
    <t>Hiển thị thông báo: "Đăng nhập thành công"
Chuyển sang màn hình danh sách đồ uống</t>
  </si>
  <si>
    <t xml:space="preserve">Nhập trường 'UserName' với tên tài khoản đã đăng ký thành công
Nhập trường 'Password' với mật khẩu tương ứng </t>
  </si>
  <si>
    <t>Kiểm tra nút [HỦY] đăng ký tài khoản</t>
  </si>
  <si>
    <t>Bấm nút [HỦY]</t>
  </si>
  <si>
    <t xml:space="preserve">
'Bấm nút [HỦY]</t>
  </si>
  <si>
    <t>Kiểm tra chức năng đăng nhập: đăng nhập với username đúng, mật khẩu &lt;8 ký tự</t>
  </si>
  <si>
    <t xml:space="preserve">Kiểm tra chức năng đăng nhập: đăng nhập với username đúng, mật khẩu &gt;=8 ký tự, KHÔNG có chữ hoa, số và ký tự đặc biệt </t>
  </si>
  <si>
    <t xml:space="preserve">Kiểm tra chức năng đăng nhập: đăng nhập với username đúng, mật khẩu &gt;=8 ký tự, chứa chữ hoa, chữ thường, số và KHÔNG chứa ký tự đặc biệt </t>
  </si>
  <si>
    <t xml:space="preserve">Kiểm tra chức năng đăng nhập: đăng nhập với username đúng, mật khẩu &gt;=8 ký tự, có số, chữ thường, và ký tự đặc biệt, KHÔNG có chữ hoa </t>
  </si>
  <si>
    <t>Kiểm tra chức năng đăng nhập: đăng nhập với username đúng, mật khẩu &gt;=8 ký tự, có chữ hoa, chữ thường, và ký tự đặc biệt, KHÔNG có số</t>
  </si>
  <si>
    <t xml:space="preserve">Truy cập vào ứng dụng </t>
  </si>
  <si>
    <t>Nhập trường 'UserName' với tên tài khoản đã đăng ký thành công
Nhập trường 'Password' với mật khẩu 7 ký tự
Bấm nút [ĐỒNG Ý]</t>
  </si>
  <si>
    <t>Nhập trường 'UserName' với tên tài khoản đã đăng ký thành công
Nhập trường 'Password' với mật khẩu &gt;=8 ký tự, KHÔNG có chữ hoa, số và ký tự đặc biệt 
Bấm nút [ĐỒNG Ý]</t>
  </si>
  <si>
    <t>Nhập trường 'UserName' với tên tài khoản đã đăng ký thành công
Nhập trường 'Password' với mật khẩu &gt;=8 ký tự, chứa chữ hoa, số và KHÔNG chứa ký tự đặc biệt 
Bấm nút [ĐỒNG Ý]</t>
  </si>
  <si>
    <t>Nhập trường 'UserName' với tên tài khoản đã đăng ký thành công
Nhập trường 'Password' với mật khẩu &gt;=8 ký tự, có số và ký tự đặc biệt, KHÔNG có chữ hoa 
Bấm nút [ĐỒNG Ý]</t>
  </si>
  <si>
    <t>Nhập trường 'UserName' với tên tài khoản đã đăng ký thành công
Nhập trường 'Password' với mật khẩu &gt;=8 ký tự, có chữ hoa và ký tự đặc biệt, KHÔNG có số
Bấm nút [ĐỒNG Ý]</t>
  </si>
  <si>
    <t>Kiểm tra chức năng đăng xuất</t>
  </si>
  <si>
    <t>Truy cập vào ứng dụng &gt; Đăng nhập thành công &gt; Truy cập màn hình danh sách đồ uống</t>
  </si>
  <si>
    <t xml:space="preserve">Màn hình hiển thị thông báo: "Đăng xuất thành công"
Quay về màn hình đăng nhập
</t>
  </si>
  <si>
    <t xml:space="preserve">Bấm vào nút setting hiển thị ở góc trên cùng bên phải màn hình
</t>
  </si>
  <si>
    <t xml:space="preserve">Bấm vào nút setting 
Bấm nút [Đăng xuất] </t>
  </si>
  <si>
    <t>Xuất hiện droplist bao gồm:
1. Thông tin
2. Đổi mật khẩu
3. Đăng xuất
Khi bấm vào từng thành phần, màu nền đổi sang màu ghi nhạt</t>
  </si>
  <si>
    <t>Kiểm tra hiển thị nút setting</t>
  </si>
  <si>
    <t>Ở màn hình đăng nhập, bấm vào hyperlink 'Quên mật khẩu?'</t>
  </si>
  <si>
    <t xml:space="preserve">Màn hình hiển thị popup 'QUÊN MẬT KHẨU' bao gồm các thành phần:
- 2 ô lựa chọn "Mật khẩu mới sẽ được gửi về:"
1. Email
2. Phone
- 2 trường nhập thông tin
1. Thông tin email
2. Thông tin số điện thoại
</t>
  </si>
  <si>
    <t>Kiểm tra giao diện 'Quên mật khẩu?'</t>
  </si>
  <si>
    <t>Truy cập vào ứng dụng &gt; Bấm vào hyperlink 'Quên mật khẩu?'</t>
  </si>
  <si>
    <t>Màn hình hiển thị thông báo: "Đã xảy ra lỗi"</t>
  </si>
  <si>
    <t>Kiểm tra chức năng 'Quên mật khẩu?' KHÔNG nhập thông tin email</t>
  </si>
  <si>
    <t>Kiểm tra chức năng 'Quên mật khẩu?' KHÔNG nhập thông tin phone</t>
  </si>
  <si>
    <t>Kiểm tra chức năng 'Quên mật khẩu?' lựa chọn gửi về email</t>
  </si>
  <si>
    <t>Kiểm tra chức năng 'Quên mật khẩu?' lựa chọn gửi về phone</t>
  </si>
  <si>
    <t xml:space="preserve">Kiểm tra nút [HỦY] </t>
  </si>
  <si>
    <t>Quay trở về màn hình đăng nhập</t>
  </si>
  <si>
    <t>Ở "Mật khẩu mới sẽ được gửi về:" lựa chọn ô {Phone}
KHÔNG nhập trường 'Thông tin số điện thoại'
Bấm nút [ĐỒNG Ý]</t>
  </si>
  <si>
    <t>Ở "Mật khẩu mới sẽ được gửi về:" lựa chọn ô {Email}
KHÔNG nhập trường 'Thông tin email'
Bấm nút [ĐỒNG Ý]</t>
  </si>
  <si>
    <t>Ở "Mật khẩu mới sẽ được gửi về:" lựa chọn ô {Email}
Nhập email vào trường 'Thông tin email'
Bấm nút [ĐỒNG Ý]</t>
  </si>
  <si>
    <t>Kiểm tra lựa chọn checkbox {Email}</t>
  </si>
  <si>
    <t>Kiểm tra lựa chọn checkbox {Phone}</t>
  </si>
  <si>
    <t>Kiểm tra chức năng 'Quên mật khẩu?' 
Thông tin email không hợp lệ</t>
  </si>
  <si>
    <t>Kiểm tra chức năng 'Quên mật khẩu?' 
Thông tin số điện thoại không hợp lệ</t>
  </si>
  <si>
    <t>Được phép nhập thông tin email
Không được nhập thông tin số điện thoại</t>
  </si>
  <si>
    <t>Không được nhập thông tin email
Được phép nhập thông tin số điện thoại</t>
  </si>
  <si>
    <t>Ở "Mật khẩu mới sẽ được gửi về:" lựa chọn ô {Phone}
Nhập số điện thoại vào trường 'Thông tin số điện thoại' 
Bấm nút [ĐỒNG Ý]</t>
  </si>
  <si>
    <t>Ở "Mật khẩu mới sẽ được gửi về:" lựa chọn ô {Email}
Nhập email vào trường 'Thông tin email'
Nhập số điện thoại vào trường 'Thông tin số điện thoại'</t>
  </si>
  <si>
    <t xml:space="preserve">Ở "Mật khẩu mới sẽ được gửi về:" lựa chọn ô {Phone}
Nhập email vào trường 'Thông tin email' 
Nhập số điện thoại vào trường 'Thông tin số điện thoại' </t>
  </si>
  <si>
    <t>Ở "Mật khẩu mới sẽ được gửi về:" lựa chọn ô {Email}
Nhập trường 'Thông tin email' với địa chỉ email KHÔNG CÓ ký tự @
Bấm nút [ĐỒNG Ý]</t>
  </si>
  <si>
    <t>Màn hình hiển thị thông báo: "Email không hợp lệ"</t>
  </si>
  <si>
    <t>Màn hình hiển thị thông báo: "Số điện thoại không hợp lệ"</t>
  </si>
  <si>
    <t>Ở "Mật khẩu mới sẽ được gửi về:" lựa chọn ô {Phone}
Nhập trường 'Thông tin số điện thoại' với số điện thoại có =&lt; 9 số
Bấm nút [ĐỒNG Ý]</t>
  </si>
  <si>
    <t>Ở "Mật khẩu mới sẽ được gửi về:" lựa chọn ô {Phone}
Nhập trường 'Thông tin số điện thoại' với số điện thoại có &gt;= 12 số
Bấm nút [ĐỒNG Ý]</t>
  </si>
  <si>
    <t>Màn hình hiện thông báo: "Mật khẩu mới sẽ được gửi về địa chỉ email..."
Mật khẩu mặc định được gửi qua email</t>
  </si>
  <si>
    <t>Kiểm tra giao diện 'Đổi mật khẩu'</t>
  </si>
  <si>
    <t xml:space="preserve">Truy cập vào ứng dụng &gt; Đăng nhập vào màn hình danh sách đồ uống </t>
  </si>
  <si>
    <t>Bấm nút setting &gt; Bấm nút 'Đổi mật khẩu'</t>
  </si>
  <si>
    <t>Màn hình hiển thị popup 'ĐỔI MẬT KHẨU' gồm 3 trường nhập thông tin:
1. Mật khẩu cũ
2. Mật khẩu mới 
3. Xác nhận mật khẩu mới
Và 2 nút: [ĐỒNG Ý] &amp; [HỦY]</t>
  </si>
  <si>
    <t>Kiểm tra chức năng 'Đổi mật khẩu' nút [HỦY]</t>
  </si>
  <si>
    <t>Truy cập vào ứng dụng &gt; Đăng nhập vào màn hình danh sách đồ uống &gt; Truy cập màn hình 'Đổi mật khẩu'</t>
  </si>
  <si>
    <t>Popup đóng, trở lại màn hình danh sách đồ uống</t>
  </si>
  <si>
    <t>Popup đóng, trở lại màn hình đăng nhập</t>
  </si>
  <si>
    <t>Màn hình hiển thị thông báo:  "Sai mật khẩu"</t>
  </si>
  <si>
    <t>Kiểm tra chức năng 'Đổi mật khẩu' với mật khẩu cũ KHÔNG ĐÚNG</t>
  </si>
  <si>
    <t>Kiểm tra chức năng 'Đổi mật khẩu' với mật khẩu cũ KHÔNG HỢP LỆ</t>
  </si>
  <si>
    <t xml:space="preserve">Ở trường 'Mật khẩu cũ', nhập mật khẩu &gt;=8 kí tự, bao gồm chữ hoa, thường, số và ký tự đặc biệt, KHÔNG đúng với mật khẩu đã đăng ký.
Ở trường 'Mật khẩu mới' nhập mật khẩu hợp lệ.
Ở trường 'Xác nhận mật khẩu mới' nhập lại mật khẩu mới.
Bấm nút [ĐỒNG Ý]
</t>
  </si>
  <si>
    <t xml:space="preserve">Ở trường 'Mật khẩu cũ', nhập mật khẩu =&lt;8 kí tự, KHÔNG bao gồm chữ hoa, thường, số và ký tự đặc biệt.
Ở trường 'Mật khẩu mới' nhập mật khẩu hợp lệ.
Ở trường 'Xác nhận mật khẩu mới' nhập lại mật khẩu mới.
Bấm nút [ĐỒNG Ý]
</t>
  </si>
  <si>
    <t>Màn hình hiển thị thông báo: "Mật khẩu không hợp lệ, mật khẩu phải tối thiểu 8 kí tự, bao gồm chữ hoa, thường, số và ký tự đặc biệt"</t>
  </si>
  <si>
    <t>Kiểm tra chức năng 'Đổi mật khẩu' với mật khẩu mới KHÔNG HỢP LỆ</t>
  </si>
  <si>
    <t xml:space="preserve">Ở trường 'Mật khẩu cũ', nhập mật khẩu hợp lệ, tương ứng với usermane đã đăng ký.
Ở trường 'Mật khẩu mới' nhập mật khẩu =&lt;8 kí tự, KHÔNG bao gồm chữ hoa, thường, số và ký tự đặc biệt.
Ở trường 'Xác nhận mật khẩu mới' nhập lại mật khẩu mới.
Bấm nút [ĐỒNG Ý]
</t>
  </si>
  <si>
    <t>Kiểm tra chức năng 'Đổi mật khẩu' với mật khẩu cũ để trống</t>
  </si>
  <si>
    <t xml:space="preserve">Để trống trường 'Mật khẩu cũ'.
Ở trường 'Mật khẩu mới' nhập mật khẩu hợp lệ.
Ở trường 'Xác nhận mật khẩu mới' nhập lại mật khẩu mới.
Bấm nút [ĐỒNG Ý]
</t>
  </si>
  <si>
    <t>Màn hình hiển thị thông báo: "Thông tin mật khẩu không hợp lệ"</t>
  </si>
  <si>
    <t>Kiểm tra chức năng 'Đổi mật khẩu' với mật khẩu mới để trống</t>
  </si>
  <si>
    <t xml:space="preserve">Ở trường 'Mật khẩu cũ', nhập mật khẩu hợp lệ, tương ứng với usermane đã đăng ký.
Để trống trường 'Mật khẩu mới'.
Để trống trường 'Xác nhận mật khẩu mới'.
Bấm nút [ĐỒNG Ý]
</t>
  </si>
  <si>
    <t xml:space="preserve">Ở trường 'Mật khẩu cũ', nhập mật khẩu hợp lệ, tương ứng với usermane đã đăng ký.
Ở trường 'Mật khẩu mới', nhập mật khẩu mới hợp lệ.
Để trống trường 'Xác nhận mật khẩu mới'.
Bấm nút [ĐỒNG Ý]
</t>
  </si>
  <si>
    <t>Kiểm tra chức năng 'Đổi mật khẩu' với trường 'Xác nhận mật khẩu mới' để trống</t>
  </si>
  <si>
    <t>Kiểm tra chức năng 'Đổi mật khẩu' với trường 'Mật khẩu mới và 'Xác nhận mật khẩu mới' không khớp</t>
  </si>
  <si>
    <t xml:space="preserve">Ở trường 'Mật khẩu cũ', nhập mật khẩu hợp lệ, tương ứng với usermane đã đăng ký.
Ở trường 'Mật khẩu mới', nhập mật khẩu mới hợp lệ.
Ở trường 'Xác nhận mật khẩu mới' nhập mật khẩu hợp lệ, KHÔNG khớp với trường 'Mật khẩu mới'.
Bấm nút [ĐỒNG Ý]
</t>
  </si>
  <si>
    <t>Màn hình hiển thị thông báo: "Mật khẩu không khớp"</t>
  </si>
  <si>
    <t>Kiểm tra chức năng 'Đổi mật khẩu' với thông tin các trường hợp lệ</t>
  </si>
  <si>
    <t xml:space="preserve">Ở trường 'Mật khẩu cũ', nhập mật khẩu hợp lệ, tương ứng với usermane đã đăng ký.
Ở trường 'Mật khẩu mới', nhập mật khẩu mới hợp lệ.
Ở trường 'Xác nhận mật khẩu mới' nhập mật khẩu  khớp với trường 'Mật khẩu mới'.
Bấm nút [ĐỒNG Ý]
</t>
  </si>
  <si>
    <t>Màn hình hiển thị thông báo "Đổi mật khẩu thành công"
Quay lại màn hình đăng nhập với thông tin Username và Password đã được hiển thị sẵn</t>
  </si>
  <si>
    <t>Kiểm tra giao diện danh sách đồ uống</t>
  </si>
  <si>
    <t>Quan sát màn hình danh sách đồ uống</t>
  </si>
  <si>
    <t>Bấm vào từng đồ uống cụ thể &gt; Truy cập màn hình chi tiết đồ uống</t>
  </si>
  <si>
    <t>Kiểm tra giao diện chi tiết đồ uống</t>
  </si>
  <si>
    <t>Kiểm tra chức năng tăng/giảm số lượng đồ uống</t>
  </si>
  <si>
    <t>Truy cập vào ứng dụng &gt; Đăng nhập vào màn hình danh sách đồ uống &gt; Truy cập màn hình chi tiết đồ uống</t>
  </si>
  <si>
    <t>Bấm nút (+) và (-) ở số lượng đồ uống để tăng/giảm số lượng</t>
  </si>
  <si>
    <t>Kiểm tra chức năng các checkbox {Hot} và {Iced}</t>
  </si>
  <si>
    <t>Chọn chekbox {Hot} và {Iced}</t>
  </si>
  <si>
    <t>Chỉ có thể chọn 1 trong 2 checkbox. Khi chọn 1 checkbox thì checkbox kia tự động trống</t>
  </si>
  <si>
    <t>Kiểm tra chức năng các checkbox {Toppings} và {Add Extra Cream}</t>
  </si>
  <si>
    <t>Chọn các chekbox {Toppings} và {Add Extra Cream}</t>
  </si>
  <si>
    <t>Bấm 1 lần vào checkbox để chọn. Bấm 1 lần vào checkbox đã chọn để bỏ chọn. Có thể đồng thời chọn cả 2 checkbox</t>
  </si>
  <si>
    <t>Lựa chọn số lượng đồ uống &gt;= 1
Chọn 1 trong 2 checkbox {Hot} hoặc {Iced} 
'Chọn các chekbox {Toppings} và {Add Extra Cream}
Bấm nút [THÊM VÀO GIỎ HÀNG]</t>
  </si>
  <si>
    <t>Màn hình hiển thị thông báo: “Đồ uống đã được thêm vào giỏ”
Đồ uống được thêm vào giỏ hàng thành công</t>
  </si>
  <si>
    <t>Chức năng chưa xây dựng</t>
  </si>
  <si>
    <t>Kiểm tra chức năng thêm đồ uống vào giỏ hàng với số lượng đồ uống bằng 0</t>
  </si>
  <si>
    <t>Lựa chọn số lượng đồ uống =0
Chọn 1 trong 2 checkbox {Hot} hoặc {Iced} 
'Chọn các chekbox {Toppings} và {Add Extra Cream}
Bấm nút [THÊM VÀO GIỎ HÀNG]</t>
  </si>
  <si>
    <t>Màn hình hiển thị thông báo: "Số lượng đồ uống không hợp lệ"</t>
  </si>
  <si>
    <t>Kiểm tra chức năng thêm đồ uống vào giỏ hàng với số lượng đồ uống &gt;=1</t>
  </si>
  <si>
    <t xml:space="preserve">Khi bấm nút (+) 1 lần, số lượng đồ uống tăng lên 1 đơn vị 
Khi bấm nút (-) 1 lần, số lượng đồ uống giảm đi 1 đơn vị </t>
  </si>
  <si>
    <t>Kiểm tra chức năng giá tiền theo số lượng</t>
  </si>
  <si>
    <t>Khi số lượng đồ uống tăng, giá tiền tăng lên tương ứng.
Khi số lượng đồ uống giảm, giá tiền giảm đi tương ứng.</t>
  </si>
  <si>
    <t>Kiểm tra chức năng giá tiền theo lựa chọn {Toppings} và {Add Extra Cream}</t>
  </si>
  <si>
    <t>Chọn số lượng đồ uống =1
Chọn checkbox {Toppings} và {Add Extra Cream}</t>
  </si>
  <si>
    <t>Giá tiền tăng lên tương ứng khi chọn checkbox {Toppings} và {Add Extra Cream}
Giá tiền giảm đi tương ứng khi bỏ chọn</t>
  </si>
  <si>
    <t>Màn hình hiển thị:
1. Hình ảnh minh họa
2. Tên đồ uống
3. Giá tiền
4. Tình trạng còn hàng/ hết hàng
5. Số lượng đồ uống với các nút (+) (-) để tăng giảm, số lượng mặc định là 1
6. Các checkbox tùy chọn bổ sung: Hot, Iced, Toppings, Add Extra Cream
7. Mô tả chi tiết về đồ uống
8. Nút [THÊM VÀO GIỎ HÀNG] và nút [HỦY]</t>
  </si>
  <si>
    <t>Kiểm tra chức năng nút bấm [HỦY]</t>
  </si>
  <si>
    <t>Lựa chọn số lượng đồ uống &gt;= 1
Chọn 1 trong 2 checkbox {Hot} hoặc {Iced} 
'Chọn các chekbox {Toppings} và {Add Extra Cream}
Bấm nút [HỦY]</t>
  </si>
  <si>
    <t>Quay trở lại màn hình danh sách đồ uống</t>
  </si>
  <si>
    <t>Kiểm tra giao diện giỏ hàng</t>
  </si>
  <si>
    <t>Truy cập vào ứng dụng &gt; Đăng nhập vào màn hình danh sách đồ uống &gt; Truy cập màn hình giỏ hàng</t>
  </si>
  <si>
    <t>Quan sát màn hình danh sách giỏ hàng</t>
  </si>
  <si>
    <t>Màn hình hiển thị danh sách các đồ uống gồm tên đồ uống, hình ảnh minh họa, mô tả ngắn gọn về đồ uống
Nút bấm setting hiển thị ở góc trên cùng bên phải màn hình.
Biểu tượng giỏ hàng.</t>
  </si>
  <si>
    <t>Kiểm tra chức năng giỏ hàng: tăng giảm đồ uống</t>
  </si>
  <si>
    <t>Khi bấm nút (+) 1 lần, số lượng đồ uống tăng lên 1 đơn vị 
Khi bấm nút (-) 1 lần, số lượng đồ uống giảm đi 1 đơn vị 
Khi số lượng giảm về 0, đơn hàng tự động được xóa khỏi giỏ hàng</t>
  </si>
  <si>
    <t>Kiểm tra chức năng giỏ hàng: nút [THANH TOÁN]</t>
  </si>
  <si>
    <t>Bấm nút [THANH TOÁN]</t>
  </si>
  <si>
    <t>Chuyển sang màn hình thanh toán</t>
  </si>
  <si>
    <t>Kiểm tra giao diện thanh toán</t>
  </si>
  <si>
    <t>Lựa chọn các đồ uống trong giỏ hàng
Bấm nút [THANH TOÁN]</t>
  </si>
  <si>
    <t>Kiểm tra chức năng thanh toán</t>
  </si>
  <si>
    <t>Đăng nhập vào ứng dụng &gt; Truy cập màn hình thanh toán</t>
  </si>
  <si>
    <t>Đăng nhập vào ứng dụng &gt; Truy cập màn hình giỏ hàng</t>
  </si>
  <si>
    <t>Kiểm tra chức năng thanh toán thành công</t>
  </si>
  <si>
    <t>Màn hình hiển thị thông báo: “Đồ uống được đặt thành công”</t>
  </si>
  <si>
    <t>Kiểm tra chức năng thanh toán KHÔNG thành công</t>
  </si>
  <si>
    <t>Ở popup hình thức thanh toán, chọn 1 trong 2 checkbox.
Bấm nút [ĐỒNG Ý]</t>
  </si>
  <si>
    <t>Kiểm tra checkbox hình thức thanh toán</t>
  </si>
  <si>
    <t>Ở popup 'chi tiết hóa đơn', bấm nút [THANH TOÁN]</t>
  </si>
  <si>
    <t>Cửa sổ popup 'hình thức thanh toán' hiện lên bao gồm:
1. 2 checkbox:
- Thanh toán bằng tiền mặt
- Thanh toán qua VinID
2. Nút bấm [ĐỒNG Ý]</t>
  </si>
  <si>
    <t>Ở popup 'hình thức thanh toán', chọn 1 trong 2 checkbox.
Bấm nút [ĐỒNG Ý]</t>
  </si>
  <si>
    <t>Màn hình thanh toán hiển thị popup 'chi tiết hóa đơn': 
1. Thông tin từng đồ uống
2. Số lượng và tổng tiền từng loại
3. Tổng tiền cả hóa đơn.
4. Nút [THANH TOÁN] &amp; [HỦY BỎ]</t>
  </si>
  <si>
    <t>Đăng nhập vào ứng dụng &gt; Truy cập màn hình thanh toán &gt; Truy cập popup 'hình thức thanh toán'</t>
  </si>
  <si>
    <t>Bấm vào checkbox hình thức thanh toán để lựa chọn</t>
  </si>
  <si>
    <t>Hệ thống quá tải
Đăng nhập vào ứng dụng &gt; Truy cập màn hình thanh toán</t>
  </si>
  <si>
    <t>Màn hình hiển thị thông báo: "Đồ uống không được đặt”</t>
  </si>
  <si>
    <t>Kiểm tra giao diện admin</t>
  </si>
  <si>
    <t>Truy cập vào ứng dụng &gt; Đăng nhập vào màn hình danh sách đồ uống với tài khoản là admin</t>
  </si>
  <si>
    <t>Màn hình hiển thị danh sách các đồ uống gồm tên đồ uống, hình ảnh minh họa, mô tả ngắn gọn về đồ uống.
Nút bấm setting hiển thị ở góc trên cùng bên phải màn hình.
Biểu tượng thêm mới đồ uống.</t>
  </si>
  <si>
    <t>Bấm vào biểu tượng 'thêm mới đồ uống' trên màn hình</t>
  </si>
  <si>
    <t>Kiểm tra giao diện thêm mới đồ uống</t>
  </si>
  <si>
    <t>Truy cập vào ứng dụng &gt; Đăng nhập vào màn hình danh sách đồ uống với tài khoản là admin &gt; Truy cập popup 'thêm mới đồ uống'</t>
  </si>
  <si>
    <t>Kiểm tra chức năng thêm mới đồ uống thành công</t>
  </si>
  <si>
    <t>Màn hình hiển thị thông báo: “Đồ uống được thêm thành công” 
Đồ uống mới được thêm vào danh sách</t>
  </si>
  <si>
    <t>Kiểm tra chức năng thêm mới đồ uống KHÔNG thành công</t>
  </si>
  <si>
    <t>Bỏ trống các trường thông tin:
1. Hình ảnh
2. Mô tả
3. Đơn giá
4. Loại topping
Bấm nút [THÊM]</t>
  </si>
  <si>
    <t>Nhập các trường thông tin:
1. Hình ảnh
2. Mô tả
3. Đơn giá
4. Loại topping
Bấm nút [THÊM]</t>
  </si>
  <si>
    <t xml:space="preserve">Màn hình hiển thị thông báo: “Thêm đồ uống không thành công” 
</t>
  </si>
  <si>
    <t>Kiểm tra chức năng nút [HỦY]</t>
  </si>
  <si>
    <t>Màn hình hiển thị pop up thêm thông tin đồ uống bao gồm:
1. Hình ảnh
2. Mô tả
3. Đơn giá
4. Loại topping
5. Nút [THÊM] &amp; [HỦY]</t>
  </si>
  <si>
    <t>Kiểm tra chức năng xóa đồ uống</t>
  </si>
  <si>
    <t xml:space="preserve">Truy cập vào ứng dụng &gt; Đăng nhập vào màn hình danh sách đồ uống với tài khoản là admin </t>
  </si>
  <si>
    <t>Ấn và giữ vào 1 đồ uống trong danh sách</t>
  </si>
  <si>
    <t>Kiểm tra giao diện xóa đồ uống</t>
  </si>
  <si>
    <t>Menu hiện lên 2 lựa chọn:
- Xóa đồ uống
- Sửa đồ uống</t>
  </si>
  <si>
    <t>Ấn và giữ vào 1 đồ uống trong danh sách.
Lựa chọn [Xóa đồ uống]</t>
  </si>
  <si>
    <t>Màn hình hiển thị popup: "Bạn có chắc chắn muốn xóa?" và 2 nút bấm: [ĐỒNG Ý] &amp; [HỦY]</t>
  </si>
  <si>
    <t>Kiểm tra nút bấm [Xóa đồ uống]</t>
  </si>
  <si>
    <t>Màn hình hiển thị thông báo: “Đồ uống đã được xóa thành công”
Đồ uống được xóa khỏi danh sách</t>
  </si>
  <si>
    <t>Ấn và giữ vào 1 đồ uống trong danh sách.
Vào lựa chọn [Xóa đồ uống]
Bấm nút [ĐỒNG Ý]</t>
  </si>
  <si>
    <t>Ấn và giữ vào 1 đồ uống trong danh sách.
Vào lựa chọn [Xóa đồ uống]
Bấm nút [HỦY]</t>
  </si>
  <si>
    <t>Cài đặt ứng dụng OrderApp</t>
  </si>
  <si>
    <t>Màn hình hiển thị những đồ uống đã được thêm vào giỏ hàng bao gồm các thông tin: 
1. Tên đồ uống
2. Số lượng từng đồ uống &amp; nút (+) (-) để tăng giảm số lượng
3. Tổng tiền
4. Nút [THANH TOÁN] &amp; nút [QUAY LẠI]</t>
  </si>
  <si>
    <t>Màn hình hiện thông báo: "Mật khẩu mới sẽ được gửi về số điện thoại..."
Mật khẩu mặc định được gửi qua SMS</t>
  </si>
  <si>
    <t>Kiểm tra chức năng giỏ hàng: nút [XÓA TẤT CẢ]</t>
  </si>
  <si>
    <t xml:space="preserve">
Bấm nút [XÓA TẤT CẢ]</t>
  </si>
  <si>
    <t>Tất cả đồ uống trong giỏ hàng được xóa</t>
  </si>
  <si>
    <t>DI_01</t>
  </si>
  <si>
    <t>DI_03</t>
  </si>
  <si>
    <t>DI_04</t>
  </si>
  <si>
    <t>DI_05</t>
  </si>
  <si>
    <t>DI_06</t>
  </si>
  <si>
    <t>DI_07</t>
  </si>
  <si>
    <t>DI_08</t>
  </si>
  <si>
    <t>DI_09</t>
  </si>
  <si>
    <t>DI_10</t>
  </si>
  <si>
    <t>DI_11</t>
  </si>
  <si>
    <t>DI_12</t>
  </si>
  <si>
    <t>DI_13</t>
  </si>
  <si>
    <t>DI_14</t>
  </si>
  <si>
    <t>DI_15</t>
  </si>
  <si>
    <t>DI_16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</si>
</sst>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_(* \(#,##0\);_(* &quot;-&quot;_);_(@_)"/>
    <numFmt numFmtId="164" formatCode="dd/mm/yyyy"/>
    <numFmt numFmtId="165" formatCode="0.0%"/>
  </numFmts>
  <fonts count="21">
    <font>
      <sz val="12"/>
      <color theme="1"/>
      <name val="Calibri"/>
      <family val="2"/>
      <scheme val="minor"/>
    </font>
    <font>
      <sz val="12"/>
      <color theme="1"/>
      <name val="Calibri"/>
      <family val="2"/>
      <scheme val="minor"/>
    </font>
    <font>
      <b/>
      <sz val="28"/>
      <color rgb="FFC00000"/>
      <name val="Arial"/>
      <family val="2"/>
    </font>
    <font>
      <sz val="14"/>
      <color theme="1"/>
      <name val="Arial"/>
      <family val="2"/>
    </font>
    <font>
      <sz val="14"/>
      <color theme="5" tint="-0.499984740745262"/>
      <name val="Arial"/>
      <family val="2"/>
    </font>
    <font>
      <sz val="14"/>
      <color theme="1"/>
      <name val="Arial Narrow Bold"/>
    </font>
    <font>
      <b/>
      <sz val="16"/>
      <color theme="5" tint="-0.499984740745262"/>
      <name val="Arial Narrow Bold"/>
    </font>
    <font>
      <sz val="16"/>
      <color theme="1"/>
      <name val="Arial Narrow Bold"/>
    </font>
    <font>
      <sz val="14"/>
      <color theme="0"/>
      <name val="Arial"/>
      <family val="2"/>
    </font>
    <font>
      <sz val="14"/>
      <color theme="0"/>
      <name val="Arial Narrow Bold"/>
    </font>
    <font>
      <sz val="16"/>
      <color theme="5" tint="-0.499984740745262"/>
      <name val="Arial Narrow Bold"/>
    </font>
    <font>
      <b/>
      <sz val="16"/>
      <color theme="5" tint="-0.499984740745262"/>
      <name val="Arial"/>
      <family val="2"/>
    </font>
    <font>
      <sz val="16"/>
      <color theme="1"/>
      <name val="Arial"/>
      <family val="2"/>
    </font>
    <font>
      <b/>
      <sz val="14"/>
      <color theme="0"/>
      <name val="Arial"/>
      <family val="2"/>
    </font>
    <font>
      <b/>
      <sz val="14"/>
      <color theme="1"/>
      <name val="Arial"/>
      <family val="2"/>
    </font>
    <font>
      <u/>
      <sz val="12"/>
      <color theme="10"/>
      <name val="Calibri"/>
      <family val="2"/>
      <scheme val="minor"/>
    </font>
    <font>
      <sz val="14"/>
      <color rgb="FFC00000"/>
      <name val="Arial Narrow Bold"/>
    </font>
    <font>
      <sz val="8"/>
      <name val="Calibri"/>
      <family val="2"/>
      <scheme val="minor"/>
    </font>
    <font>
      <sz val="14"/>
      <name val="Arial"/>
      <family val="2"/>
    </font>
    <font>
      <u/>
      <sz val="14"/>
      <color theme="10"/>
      <name val="Arial"/>
      <family val="2"/>
    </font>
    <font>
      <sz val="14"/>
      <color rgb="FFC00000"/>
      <name val="Arial"/>
      <family val="2"/>
    </font>
  </fonts>
  <fills count="7">
    <fill>
      <patternFill patternType="none"/>
    </fill>
    <fill>
      <patternFill patternType="gray125"/>
    </fill>
    <fill>
      <patternFill patternType="solid">
        <fgColor theme="1" tint="0.249977111117893"/>
        <bgColor indexed="64"/>
      </patternFill>
    </fill>
    <fill>
      <patternFill patternType="solid">
        <fgColor theme="2" tint="-0.249977111117893"/>
        <bgColor indexed="64"/>
      </patternFill>
    </fill>
    <fill>
      <patternFill patternType="solid">
        <fgColor theme="1" tint="0.499984740745262"/>
        <bgColor indexed="64"/>
      </patternFill>
    </fill>
    <fill>
      <patternFill patternType="solid">
        <fgColor theme="1" tint="0.34998626667073579"/>
        <bgColor indexed="64"/>
      </patternFill>
    </fill>
    <fill>
      <patternFill patternType="solid">
        <fgColor theme="5"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s>
  <cellStyleXfs count="4">
    <xf numFmtId="0" fontId="0" fillId="0" borderId="0"/>
    <xf numFmtId="9" fontId="1" fillId="0" borderId="0" applyFont="0" applyFill="0" applyBorder="0" applyAlignment="0" applyProtection="0"/>
    <xf numFmtId="0" fontId="15" fillId="0" borderId="0" applyNumberFormat="0" applyFill="0" applyBorder="0" applyAlignment="0" applyProtection="0"/>
    <xf numFmtId="41" fontId="1" fillId="0" borderId="0" applyFont="0" applyFill="0" applyBorder="0" applyAlignment="0" applyProtection="0"/>
  </cellStyleXfs>
  <cellXfs count="90">
    <xf numFmtId="0" fontId="0" fillId="0" borderId="0" xfId="0"/>
    <xf numFmtId="0" fontId="3" fillId="0" borderId="1" xfId="0" applyFont="1" applyBorder="1"/>
    <xf numFmtId="0" fontId="3" fillId="0" borderId="0" xfId="0" applyFont="1"/>
    <xf numFmtId="0" fontId="4" fillId="0" borderId="0" xfId="0" applyFont="1"/>
    <xf numFmtId="0" fontId="6" fillId="0" borderId="1" xfId="0" applyFont="1" applyBorder="1" applyAlignment="1">
      <alignment horizontal="left" vertical="center"/>
    </xf>
    <xf numFmtId="0" fontId="7" fillId="0" borderId="0" xfId="0" applyFont="1"/>
    <xf numFmtId="164" fontId="3" fillId="0" borderId="1" xfId="0" applyNumberFormat="1" applyFont="1" applyBorder="1"/>
    <xf numFmtId="0" fontId="9" fillId="2" borderId="1" xfId="0" applyFont="1" applyFill="1" applyBorder="1" applyAlignment="1">
      <alignment horizontal="center"/>
    </xf>
    <xf numFmtId="0" fontId="10" fillId="0" borderId="0" xfId="0" applyFont="1" applyAlignment="1">
      <alignment horizontal="left" vertical="center"/>
    </xf>
    <xf numFmtId="0" fontId="11" fillId="0" borderId="1" xfId="0" applyFont="1" applyBorder="1" applyAlignment="1">
      <alignment horizontal="left" vertical="center"/>
    </xf>
    <xf numFmtId="0" fontId="12" fillId="0" borderId="0" xfId="0" applyFont="1"/>
    <xf numFmtId="0" fontId="13" fillId="2" borderId="1" xfId="0" applyFont="1" applyFill="1" applyBorder="1" applyAlignment="1">
      <alignment horizontal="center"/>
    </xf>
    <xf numFmtId="0" fontId="14" fillId="0" borderId="0" xfId="0" applyFont="1" applyAlignment="1">
      <alignment horizontal="center"/>
    </xf>
    <xf numFmtId="0" fontId="3" fillId="0" borderId="1" xfId="0" applyFont="1" applyBorder="1" applyAlignment="1">
      <alignment horizontal="center"/>
    </xf>
    <xf numFmtId="0" fontId="13" fillId="2" borderId="1" xfId="0" applyFont="1" applyFill="1" applyBorder="1" applyAlignment="1">
      <alignment horizontal="left"/>
    </xf>
    <xf numFmtId="0" fontId="11" fillId="0" borderId="7" xfId="0" applyFont="1" applyBorder="1" applyAlignment="1">
      <alignment horizontal="left" vertical="center"/>
    </xf>
    <xf numFmtId="164" fontId="6" fillId="0" borderId="1" xfId="0" applyNumberFormat="1" applyFont="1" applyBorder="1" applyAlignment="1">
      <alignment horizontal="left" vertical="center"/>
    </xf>
    <xf numFmtId="0" fontId="3" fillId="0" borderId="1" xfId="0" applyFont="1" applyBorder="1" applyAlignment="1">
      <alignment wrapText="1"/>
    </xf>
    <xf numFmtId="0" fontId="3" fillId="0" borderId="0" xfId="0" applyFont="1" applyAlignment="1">
      <alignment wrapText="1"/>
    </xf>
    <xf numFmtId="0" fontId="3" fillId="0" borderId="1" xfId="0" applyFont="1" applyBorder="1" applyAlignment="1">
      <alignment vertical="top" wrapText="1"/>
    </xf>
    <xf numFmtId="0" fontId="3" fillId="0" borderId="0" xfId="0" applyFont="1" applyAlignment="1">
      <alignment vertical="top" wrapText="1"/>
    </xf>
    <xf numFmtId="0" fontId="3" fillId="0" borderId="1" xfId="0" applyFont="1" applyBorder="1" applyAlignment="1">
      <alignment horizontal="center" vertical="top" wrapText="1"/>
    </xf>
    <xf numFmtId="0" fontId="16" fillId="0" borderId="1" xfId="0" applyFont="1" applyBorder="1" applyAlignment="1">
      <alignment vertical="top" wrapText="1"/>
    </xf>
    <xf numFmtId="0" fontId="9" fillId="5"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3" fillId="0" borderId="0" xfId="0" applyFont="1" applyAlignment="1">
      <alignment horizontal="center"/>
    </xf>
    <xf numFmtId="9" fontId="11" fillId="0" borderId="0" xfId="1" applyFont="1" applyBorder="1" applyAlignment="1">
      <alignment horizontal="left" vertical="center"/>
    </xf>
    <xf numFmtId="0" fontId="3" fillId="0" borderId="0" xfId="0" applyFont="1" applyAlignment="1">
      <alignment horizontal="center" wrapText="1"/>
    </xf>
    <xf numFmtId="0" fontId="3" fillId="0" borderId="1" xfId="0" applyFont="1" applyBorder="1" applyAlignment="1">
      <alignment horizontal="center" wrapText="1"/>
    </xf>
    <xf numFmtId="164" fontId="3" fillId="0" borderId="1" xfId="0" applyNumberFormat="1" applyFont="1" applyBorder="1" applyAlignment="1">
      <alignment horizontal="center" wrapText="1"/>
    </xf>
    <xf numFmtId="0" fontId="3" fillId="0" borderId="0" xfId="0" applyFont="1" applyAlignment="1">
      <alignment horizontal="center" vertical="top" wrapText="1"/>
    </xf>
    <xf numFmtId="0" fontId="16" fillId="0" borderId="1" xfId="0" applyFont="1" applyBorder="1" applyAlignment="1">
      <alignment horizontal="left" vertical="top" wrapText="1"/>
    </xf>
    <xf numFmtId="0" fontId="18" fillId="0" borderId="1" xfId="0" applyFont="1" applyBorder="1" applyAlignment="1">
      <alignment horizontal="center" vertical="top" wrapText="1"/>
    </xf>
    <xf numFmtId="9" fontId="3" fillId="0" borderId="1" xfId="1" applyFont="1" applyBorder="1" applyAlignment="1">
      <alignment horizontal="center" vertical="top" wrapText="1"/>
    </xf>
    <xf numFmtId="0" fontId="19" fillId="0" borderId="1" xfId="2" quotePrefix="1" applyFont="1" applyBorder="1"/>
    <xf numFmtId="0" fontId="16" fillId="0" borderId="1" xfId="0" applyFont="1" applyBorder="1" applyAlignment="1">
      <alignment vertical="center" wrapText="1"/>
    </xf>
    <xf numFmtId="0" fontId="3" fillId="0" borderId="0" xfId="0" applyFont="1" applyAlignment="1">
      <alignment vertical="center" wrapText="1"/>
    </xf>
    <xf numFmtId="164" fontId="3" fillId="0" borderId="0" xfId="0" applyNumberFormat="1" applyFont="1" applyAlignment="1">
      <alignment vertical="center" wrapText="1"/>
    </xf>
    <xf numFmtId="0" fontId="16" fillId="0" borderId="1" xfId="0" applyFont="1" applyBorder="1" applyAlignment="1">
      <alignment horizontal="center" vertical="center" wrapText="1"/>
    </xf>
    <xf numFmtId="0" fontId="3" fillId="0" borderId="0" xfId="0" applyFont="1" applyAlignment="1">
      <alignment horizontal="center" vertical="center" wrapText="1"/>
    </xf>
    <xf numFmtId="164" fontId="3" fillId="0" borderId="0" xfId="0" applyNumberFormat="1" applyFont="1" applyAlignment="1">
      <alignment horizontal="center" vertical="center" wrapText="1"/>
    </xf>
    <xf numFmtId="0" fontId="3"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9" fontId="3" fillId="0" borderId="1" xfId="3" applyNumberFormat="1" applyFont="1" applyBorder="1" applyAlignment="1">
      <alignment horizontal="center" vertical="center" wrapText="1"/>
    </xf>
    <xf numFmtId="165" fontId="3" fillId="0" borderId="0" xfId="1" applyNumberFormat="1" applyFont="1" applyAlignment="1">
      <alignment vertical="center" wrapText="1"/>
    </xf>
    <xf numFmtId="0" fontId="9" fillId="2" borderId="6" xfId="0" applyFont="1" applyFill="1" applyBorder="1" applyAlignment="1">
      <alignment horizontal="center" vertical="center" wrapText="1"/>
    </xf>
    <xf numFmtId="164" fontId="9" fillId="2" borderId="6" xfId="0" applyNumberFormat="1" applyFont="1" applyFill="1" applyBorder="1" applyAlignment="1">
      <alignment horizontal="center" vertical="center" wrapText="1"/>
    </xf>
    <xf numFmtId="0" fontId="9" fillId="2" borderId="1" xfId="0" applyFont="1" applyFill="1" applyBorder="1" applyAlignment="1">
      <alignment horizontal="center" vertical="center" wrapText="1"/>
    </xf>
    <xf numFmtId="0" fontId="8" fillId="3" borderId="4" xfId="0" applyFont="1" applyFill="1" applyBorder="1" applyAlignment="1">
      <alignment vertical="center" wrapText="1"/>
    </xf>
    <xf numFmtId="0" fontId="8" fillId="3" borderId="5" xfId="0" applyFont="1" applyFill="1" applyBorder="1" applyAlignment="1">
      <alignment vertical="center" wrapText="1"/>
    </xf>
    <xf numFmtId="0" fontId="3" fillId="0" borderId="7" xfId="0" applyFont="1" applyBorder="1" applyAlignment="1">
      <alignment vertical="center" wrapText="1"/>
    </xf>
    <xf numFmtId="164" fontId="3" fillId="0" borderId="7" xfId="0" applyNumberFormat="1" applyFont="1" applyBorder="1" applyAlignment="1">
      <alignment horizontal="center" vertical="center" wrapText="1"/>
    </xf>
    <xf numFmtId="0" fontId="3" fillId="0" borderId="1" xfId="0" applyFont="1" applyBorder="1" applyAlignment="1">
      <alignment vertical="center" wrapText="1"/>
    </xf>
    <xf numFmtId="0" fontId="8" fillId="3" borderId="4" xfId="0" applyFont="1" applyFill="1" applyBorder="1" applyAlignment="1">
      <alignment horizontal="center" vertical="center" wrapText="1"/>
    </xf>
    <xf numFmtId="164" fontId="8" fillId="3" borderId="5" xfId="0" applyNumberFormat="1" applyFont="1" applyFill="1" applyBorder="1" applyAlignment="1">
      <alignment horizontal="center" vertical="center" wrapText="1"/>
    </xf>
    <xf numFmtId="0" fontId="8" fillId="3" borderId="5" xfId="0" applyFont="1" applyFill="1" applyBorder="1" applyAlignment="1">
      <alignment horizontal="center" vertical="center" wrapText="1"/>
    </xf>
    <xf numFmtId="0" fontId="3" fillId="0" borderId="1" xfId="0" quotePrefix="1" applyFont="1" applyBorder="1" applyAlignment="1">
      <alignment vertical="center" wrapText="1"/>
    </xf>
    <xf numFmtId="0" fontId="15" fillId="0" borderId="1" xfId="2" quotePrefix="1" applyBorder="1"/>
    <xf numFmtId="0" fontId="5" fillId="3" borderId="4" xfId="0" applyFont="1" applyFill="1" applyBorder="1" applyAlignment="1">
      <alignment horizontal="left" vertical="center"/>
    </xf>
    <xf numFmtId="0" fontId="5" fillId="3" borderId="1" xfId="0" applyFont="1" applyFill="1" applyBorder="1" applyAlignment="1">
      <alignment horizontal="left" vertical="center" wrapText="1"/>
    </xf>
    <xf numFmtId="0" fontId="3" fillId="0" borderId="12" xfId="0" applyFont="1" applyBorder="1" applyAlignment="1">
      <alignment horizontal="center" vertical="center" wrapText="1"/>
    </xf>
    <xf numFmtId="0" fontId="3" fillId="0" borderId="5" xfId="0" applyFont="1" applyBorder="1" applyAlignment="1">
      <alignment vertical="center" wrapText="1"/>
    </xf>
    <xf numFmtId="0" fontId="3" fillId="3" borderId="7" xfId="0" applyFont="1" applyFill="1" applyBorder="1" applyAlignment="1">
      <alignment vertical="center" wrapText="1"/>
    </xf>
    <xf numFmtId="164" fontId="3" fillId="0" borderId="1" xfId="0" applyNumberFormat="1" applyFont="1" applyBorder="1" applyAlignment="1">
      <alignment horizontal="center" vertical="center" wrapText="1"/>
    </xf>
    <xf numFmtId="0" fontId="3" fillId="0" borderId="4" xfId="0" applyFont="1" applyBorder="1" applyAlignment="1">
      <alignment vertical="center" wrapText="1"/>
    </xf>
    <xf numFmtId="0" fontId="5" fillId="3" borderId="4" xfId="0" applyFont="1" applyFill="1" applyBorder="1" applyAlignment="1">
      <alignment horizontal="left" vertical="center" wrapText="1"/>
    </xf>
    <xf numFmtId="0" fontId="20" fillId="0" borderId="1" xfId="0" applyFont="1" applyBorder="1" applyAlignment="1">
      <alignment horizontal="center"/>
    </xf>
    <xf numFmtId="0" fontId="2" fillId="0" borderId="1" xfId="0" applyFont="1" applyBorder="1" applyAlignment="1">
      <alignment horizontal="center" vertical="center" wrapText="1"/>
    </xf>
    <xf numFmtId="0" fontId="6" fillId="0" borderId="1" xfId="0" applyFont="1" applyBorder="1" applyAlignment="1">
      <alignment horizontal="left" vertical="center"/>
    </xf>
    <xf numFmtId="0" fontId="11" fillId="0" borderId="0" xfId="0" applyFont="1" applyAlignment="1">
      <alignment horizontal="left" vertical="center"/>
    </xf>
    <xf numFmtId="0" fontId="2" fillId="0" borderId="2" xfId="0" applyFont="1" applyBorder="1" applyAlignment="1">
      <alignment horizontal="center" vertical="center" wrapText="1"/>
    </xf>
    <xf numFmtId="0" fontId="11" fillId="0" borderId="7" xfId="0" applyFont="1" applyBorder="1" applyAlignment="1">
      <alignment horizontal="left" vertical="center"/>
    </xf>
    <xf numFmtId="0" fontId="11" fillId="0" borderId="1" xfId="0" applyFont="1" applyBorder="1" applyAlignment="1">
      <alignment horizontal="left" vertical="center"/>
    </xf>
    <xf numFmtId="0" fontId="11" fillId="0" borderId="8" xfId="0" applyFont="1" applyBorder="1" applyAlignment="1">
      <alignment horizontal="left" vertical="center"/>
    </xf>
    <xf numFmtId="0" fontId="11" fillId="0" borderId="9" xfId="0" applyFont="1" applyBorder="1" applyAlignment="1">
      <alignment horizontal="left" vertical="center"/>
    </xf>
    <xf numFmtId="0" fontId="11" fillId="0" borderId="10" xfId="0" applyFont="1" applyBorder="1" applyAlignment="1">
      <alignment horizontal="left" vertical="center"/>
    </xf>
    <xf numFmtId="0" fontId="11" fillId="0" borderId="11" xfId="0" applyFont="1" applyBorder="1" applyAlignment="1">
      <alignment horizontal="left" vertical="center"/>
    </xf>
    <xf numFmtId="0" fontId="11" fillId="0" borderId="2" xfId="0" applyFont="1" applyBorder="1" applyAlignment="1">
      <alignment horizontal="left" vertical="center"/>
    </xf>
    <xf numFmtId="0" fontId="11" fillId="0" borderId="12" xfId="0" applyFont="1" applyBorder="1" applyAlignment="1">
      <alignment horizontal="left" vertical="center"/>
    </xf>
    <xf numFmtId="164" fontId="11" fillId="0" borderId="3" xfId="0" applyNumberFormat="1" applyFont="1" applyBorder="1" applyAlignment="1">
      <alignment horizontal="left" vertical="center"/>
    </xf>
    <xf numFmtId="164" fontId="11" fillId="0" borderId="5" xfId="0" applyNumberFormat="1" applyFont="1" applyBorder="1" applyAlignment="1">
      <alignment horizontal="left" vertical="center"/>
    </xf>
    <xf numFmtId="0" fontId="3" fillId="0" borderId="3" xfId="0" applyFont="1" applyBorder="1" applyAlignment="1">
      <alignment horizontal="left" vertical="center" wrapText="1"/>
    </xf>
    <xf numFmtId="0" fontId="3" fillId="0" borderId="4" xfId="0" applyFont="1" applyBorder="1" applyAlignment="1">
      <alignment horizontal="left" vertical="center" wrapText="1"/>
    </xf>
    <xf numFmtId="0" fontId="3" fillId="0" borderId="5" xfId="0" applyFont="1" applyBorder="1" applyAlignment="1">
      <alignment horizontal="left" vertical="center" wrapText="1"/>
    </xf>
    <xf numFmtId="0" fontId="3" fillId="0" borderId="3" xfId="0" applyFont="1" applyBorder="1" applyAlignment="1">
      <alignment horizontal="left" vertical="top" wrapText="1"/>
    </xf>
    <xf numFmtId="0" fontId="3" fillId="0" borderId="4" xfId="0" applyFont="1" applyBorder="1" applyAlignment="1">
      <alignment horizontal="left" vertical="top" wrapText="1"/>
    </xf>
    <xf numFmtId="0" fontId="3" fillId="0" borderId="5" xfId="0" applyFont="1" applyBorder="1" applyAlignment="1">
      <alignment horizontal="left" vertical="top"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cellXfs>
  <cellStyles count="4">
    <cellStyle name="Comma [0]" xfId="3" builtinId="6"/>
    <cellStyle name="Hyperlink" xfId="2" builtinId="8"/>
    <cellStyle name="Normal" xfId="0" builtinId="0"/>
    <cellStyle name="Percent" xfId="1" builtinId="5"/>
  </cellStyles>
  <dxfs count="11">
    <dxf>
      <font>
        <color rgb="FF9C0006"/>
      </font>
    </dxf>
    <dxf>
      <font>
        <color theme="9" tint="-0.24994659260841701"/>
      </font>
    </dxf>
    <dxf>
      <font>
        <color theme="1" tint="0.499984740745262"/>
      </font>
    </dxf>
    <dxf>
      <font>
        <color theme="1" tint="0.499984740745262"/>
      </font>
    </dxf>
    <dxf>
      <font>
        <color theme="1" tint="0.499984740745262"/>
      </font>
    </dxf>
    <dxf>
      <font>
        <color rgb="FF9C0006"/>
      </font>
    </dxf>
    <dxf>
      <font>
        <color theme="9" tint="-0.24994659260841701"/>
      </font>
    </dxf>
    <dxf>
      <font>
        <color rgb="FF7030A0"/>
      </font>
    </dxf>
    <dxf>
      <font>
        <color theme="1" tint="0.499984740745262"/>
      </font>
    </dxf>
    <dxf>
      <font>
        <color theme="1" tint="0.499984740745262"/>
      </font>
    </dxf>
    <dxf>
      <font>
        <color theme="1" tint="0.49998474074526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r>
              <a:rPr lang="en-US"/>
              <a:t>ORDER Software Testing Test Result</a:t>
            </a:r>
          </a:p>
        </c:rich>
      </c:tx>
      <c:layout>
        <c:manualLayout>
          <c:xMode val="edge"/>
          <c:yMode val="edge"/>
          <c:x val="0.26627891302106876"/>
          <c:y val="4.2718446601941747E-2"/>
        </c:manualLayout>
      </c:layout>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VN"/>
        </a:p>
      </c:txPr>
    </c:title>
    <c:autoTitleDeleted val="0"/>
    <c:plotArea>
      <c:layout/>
      <c:pieChart>
        <c:varyColors val="1"/>
        <c:ser>
          <c:idx val="0"/>
          <c:order val="0"/>
          <c:dPt>
            <c:idx val="0"/>
            <c:bubble3D val="0"/>
            <c:spPr>
              <a:solidFill>
                <a:schemeClr val="accent1"/>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D3D7-9644-806C-A641AD86EE5E}"/>
              </c:ext>
            </c:extLst>
          </c:dPt>
          <c:dPt>
            <c:idx val="1"/>
            <c:bubble3D val="0"/>
            <c:spPr>
              <a:solidFill>
                <a:schemeClr val="accent2"/>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D3D7-9644-806C-A641AD86EE5E}"/>
              </c:ext>
            </c:extLst>
          </c:dPt>
          <c:dPt>
            <c:idx val="2"/>
            <c:bubble3D val="0"/>
            <c:spPr>
              <a:solidFill>
                <a:schemeClr val="accent3"/>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D3D7-9644-806C-A641AD86EE5E}"/>
              </c:ext>
            </c:extLst>
          </c:dPt>
          <c:dPt>
            <c:idx val="3"/>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D3D7-9644-806C-A641AD86EE5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4-D3D7-9644-806C-A641AD86EE5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2"/>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D3D7-9644-806C-A641AD86EE5E}"/>
                </c:ext>
              </c:extLst>
            </c:dLbl>
            <c:dLbl>
              <c:idx val="2"/>
              <c:delete val="1"/>
              <c:extLst>
                <c:ext xmlns:c15="http://schemas.microsoft.com/office/drawing/2012/chart" uri="{CE6537A1-D6FC-4f65-9D91-7224C49458BB}"/>
                <c:ext xmlns:c16="http://schemas.microsoft.com/office/drawing/2014/chart" uri="{C3380CC4-5D6E-409C-BE32-E72D297353CC}">
                  <c16:uniqueId val="{00000003-D3D7-9644-806C-A641AD86EE5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VN"/>
                </a:p>
              </c:txPr>
              <c:dLblPos val="outEnd"/>
              <c:showLegendKey val="0"/>
              <c:showVal val="1"/>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D3D7-9644-806C-A641AD86EE5E}"/>
                </c:ext>
              </c:extLst>
            </c:dLbl>
            <c:spPr>
              <a:noFill/>
              <a:ln>
                <a:noFill/>
              </a:ln>
              <a:effectLst/>
            </c:spPr>
            <c:dLblPos val="outEnd"/>
            <c:showLegendKey val="0"/>
            <c:showVal val="1"/>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'Test Report'!$D$7:$G$7</c:f>
              <c:strCache>
                <c:ptCount val="4"/>
                <c:pt idx="0">
                  <c:v>Pass</c:v>
                </c:pt>
                <c:pt idx="1">
                  <c:v>Fail</c:v>
                </c:pt>
                <c:pt idx="2">
                  <c:v>NT</c:v>
                </c:pt>
                <c:pt idx="3">
                  <c:v>N/A</c:v>
                </c:pt>
              </c:strCache>
            </c:strRef>
          </c:cat>
          <c:val>
            <c:numRef>
              <c:f>'Test Report'!$D$8:$G$8</c:f>
              <c:numCache>
                <c:formatCode>General</c:formatCode>
                <c:ptCount val="4"/>
                <c:pt idx="0">
                  <c:v>39</c:v>
                </c:pt>
                <c:pt idx="1">
                  <c:v>16</c:v>
                </c:pt>
                <c:pt idx="2">
                  <c:v>0</c:v>
                </c:pt>
                <c:pt idx="3">
                  <c:v>16</c:v>
                </c:pt>
              </c:numCache>
            </c:numRef>
          </c:val>
          <c:extLst>
            <c:ext xmlns:c16="http://schemas.microsoft.com/office/drawing/2014/chart" uri="{C3380CC4-5D6E-409C-BE32-E72D297353CC}">
              <c16:uniqueId val="{00000000-D3D7-9644-806C-A641AD86EE5E}"/>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85353363306928021"/>
          <c:y val="0.39811329409066587"/>
          <c:w val="6.4116970060359962E-2"/>
          <c:h val="0.2595717648455237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V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V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63500</xdr:colOff>
      <xdr:row>1</xdr:row>
      <xdr:rowOff>38100</xdr:rowOff>
    </xdr:from>
    <xdr:to>
      <xdr:col>1</xdr:col>
      <xdr:colOff>1778000</xdr:colOff>
      <xdr:row>1</xdr:row>
      <xdr:rowOff>1568355</xdr:rowOff>
    </xdr:to>
    <xdr:pic>
      <xdr:nvPicPr>
        <xdr:cNvPr id="3" name="Picture 2">
          <a:extLst>
            <a:ext uri="{FF2B5EF4-FFF2-40B4-BE49-F238E27FC236}">
              <a16:creationId xmlns:a16="http://schemas.microsoft.com/office/drawing/2014/main" id="{A9D4D33F-FA80-4043-EBF2-09D0BF32A047}"/>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3500" y="241300"/>
          <a:ext cx="1714500" cy="153025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1593850</xdr:colOff>
      <xdr:row>11</xdr:row>
      <xdr:rowOff>31750</xdr:rowOff>
    </xdr:from>
    <xdr:to>
      <xdr:col>7</xdr:col>
      <xdr:colOff>1536700</xdr:colOff>
      <xdr:row>25</xdr:row>
      <xdr:rowOff>25400</xdr:rowOff>
    </xdr:to>
    <xdr:graphicFrame macro="">
      <xdr:nvGraphicFramePr>
        <xdr:cNvPr id="11" name="Chart 10">
          <a:extLst>
            <a:ext uri="{FF2B5EF4-FFF2-40B4-BE49-F238E27FC236}">
              <a16:creationId xmlns:a16="http://schemas.microsoft.com/office/drawing/2014/main" id="{CB73043A-6890-3461-97F2-FB920E3903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4</xdr:col>
      <xdr:colOff>1333969</xdr:colOff>
      <xdr:row>31</xdr:row>
      <xdr:rowOff>917222</xdr:rowOff>
    </xdr:from>
    <xdr:to>
      <xdr:col>4</xdr:col>
      <xdr:colOff>1721555</xdr:colOff>
      <xdr:row>31</xdr:row>
      <xdr:rowOff>1290966</xdr:rowOff>
    </xdr:to>
    <xdr:pic>
      <xdr:nvPicPr>
        <xdr:cNvPr id="3" name="Picture 2">
          <a:extLst>
            <a:ext uri="{FF2B5EF4-FFF2-40B4-BE49-F238E27FC236}">
              <a16:creationId xmlns:a16="http://schemas.microsoft.com/office/drawing/2014/main" id="{1CBE4A34-30DA-BE41-878C-B83FB8F478E8}"/>
            </a:ext>
          </a:extLst>
        </xdr:cNvPr>
        <xdr:cNvPicPr>
          <a:picLocks noChangeAspect="1"/>
        </xdr:cNvPicPr>
      </xdr:nvPicPr>
      <xdr:blipFill>
        <a:blip xmlns:r="http://schemas.openxmlformats.org/officeDocument/2006/relationships" r:embed="rId1"/>
        <a:stretch>
          <a:fillRect/>
        </a:stretch>
      </xdr:blipFill>
      <xdr:spPr>
        <a:xfrm>
          <a:off x="7571080" y="41698333"/>
          <a:ext cx="387586" cy="37374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23D3D-41D9-684D-ACFC-EB4ECF5EEF7E}">
  <sheetPr>
    <tabColor theme="9" tint="0.39997558519241921"/>
  </sheetPr>
  <dimension ref="B2:G19"/>
  <sheetViews>
    <sheetView topLeftCell="A2" workbookViewId="0">
      <selection activeCell="G5" sqref="G5"/>
    </sheetView>
  </sheetViews>
  <sheetFormatPr baseColWidth="10" defaultRowHeight="18"/>
  <cols>
    <col min="1" max="1" width="1.83203125" style="2" customWidth="1"/>
    <col min="2" max="2" width="23.83203125" style="2" customWidth="1"/>
    <col min="3" max="7" width="26.5" style="2" customWidth="1"/>
    <col min="8" max="16384" width="10.83203125" style="2"/>
  </cols>
  <sheetData>
    <row r="2" spans="2:7" ht="126" customHeight="1">
      <c r="B2" s="1"/>
      <c r="C2" s="67" t="s">
        <v>0</v>
      </c>
      <c r="D2" s="67"/>
      <c r="E2" s="67"/>
      <c r="F2" s="67"/>
      <c r="G2" s="67"/>
    </row>
    <row r="4" spans="2:7" s="5" customFormat="1" ht="21" customHeight="1">
      <c r="B4" s="4" t="s">
        <v>6</v>
      </c>
      <c r="C4" s="68" t="s">
        <v>48</v>
      </c>
      <c r="D4" s="68"/>
      <c r="E4" s="68"/>
      <c r="F4" s="4" t="s">
        <v>1</v>
      </c>
      <c r="G4" s="4" t="s">
        <v>28</v>
      </c>
    </row>
    <row r="5" spans="2:7" s="5" customFormat="1" ht="21" customHeight="1">
      <c r="B5" s="4" t="s">
        <v>7</v>
      </c>
      <c r="C5" s="68"/>
      <c r="D5" s="68"/>
      <c r="E5" s="68"/>
      <c r="F5" s="4" t="s">
        <v>2</v>
      </c>
      <c r="G5" s="4"/>
    </row>
    <row r="6" spans="2:7" s="5" customFormat="1" ht="21" customHeight="1">
      <c r="B6" s="68" t="s">
        <v>8</v>
      </c>
      <c r="C6" s="68"/>
      <c r="D6" s="68"/>
      <c r="E6" s="68"/>
      <c r="F6" s="4" t="s">
        <v>9</v>
      </c>
      <c r="G6" s="16">
        <v>44868</v>
      </c>
    </row>
    <row r="7" spans="2:7" s="5" customFormat="1" ht="21" customHeight="1">
      <c r="B7" s="68"/>
      <c r="C7" s="68"/>
      <c r="D7" s="68"/>
      <c r="E7" s="68"/>
      <c r="F7" s="4" t="s">
        <v>3</v>
      </c>
      <c r="G7" s="4">
        <v>1</v>
      </c>
    </row>
    <row r="8" spans="2:7">
      <c r="B8" s="3"/>
      <c r="C8" s="3"/>
      <c r="D8" s="3"/>
      <c r="E8" s="3"/>
      <c r="F8" s="3"/>
      <c r="G8" s="3"/>
    </row>
    <row r="9" spans="2:7" ht="21" customHeight="1">
      <c r="B9" s="8" t="s">
        <v>4</v>
      </c>
    </row>
    <row r="10" spans="2:7" ht="21" customHeight="1">
      <c r="B10" s="7" t="s">
        <v>5</v>
      </c>
      <c r="C10" s="7" t="s">
        <v>10</v>
      </c>
      <c r="D10" s="7" t="s">
        <v>11</v>
      </c>
      <c r="E10" s="7" t="s">
        <v>12</v>
      </c>
      <c r="F10" s="7" t="s">
        <v>13</v>
      </c>
    </row>
    <row r="11" spans="2:7">
      <c r="B11" s="6"/>
      <c r="C11" s="1"/>
      <c r="D11" s="1"/>
      <c r="E11" s="1"/>
      <c r="F11" s="1"/>
    </row>
    <row r="12" spans="2:7">
      <c r="B12" s="6"/>
      <c r="C12" s="1"/>
      <c r="D12" s="1"/>
      <c r="E12" s="1"/>
      <c r="F12" s="1"/>
    </row>
    <row r="13" spans="2:7">
      <c r="B13" s="6"/>
      <c r="C13" s="1"/>
      <c r="D13" s="1"/>
      <c r="E13" s="1"/>
      <c r="F13" s="1"/>
    </row>
    <row r="14" spans="2:7">
      <c r="B14" s="6"/>
      <c r="C14" s="1"/>
      <c r="D14" s="1"/>
      <c r="E14" s="1"/>
      <c r="F14" s="1"/>
    </row>
    <row r="15" spans="2:7">
      <c r="B15" s="6"/>
      <c r="C15" s="1"/>
      <c r="D15" s="1"/>
      <c r="E15" s="1"/>
      <c r="F15" s="1"/>
    </row>
    <row r="16" spans="2:7">
      <c r="B16" s="6"/>
      <c r="C16" s="1"/>
      <c r="D16" s="1"/>
      <c r="E16" s="1"/>
      <c r="F16" s="1"/>
    </row>
    <row r="17" spans="2:6">
      <c r="B17" s="6"/>
      <c r="C17" s="1"/>
      <c r="D17" s="1"/>
      <c r="E17" s="1"/>
      <c r="F17" s="1"/>
    </row>
    <row r="18" spans="2:6">
      <c r="B18" s="6"/>
      <c r="C18" s="1"/>
      <c r="D18" s="1"/>
      <c r="E18" s="1"/>
      <c r="F18" s="1"/>
    </row>
    <row r="19" spans="2:6">
      <c r="B19" s="6"/>
      <c r="C19" s="1"/>
      <c r="D19" s="1"/>
      <c r="E19" s="1"/>
      <c r="F19" s="1"/>
    </row>
  </sheetData>
  <mergeCells count="5">
    <mergeCell ref="C2:G2"/>
    <mergeCell ref="B6:B7"/>
    <mergeCell ref="C4:E4"/>
    <mergeCell ref="C5:E5"/>
    <mergeCell ref="C6:E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2E3583-CF93-FB4A-A9CF-AEFB78E69DE4}">
  <sheetPr>
    <tabColor theme="8" tint="0.39997558519241921"/>
  </sheetPr>
  <dimension ref="B1:H31"/>
  <sheetViews>
    <sheetView topLeftCell="A2" zoomScaleNormal="100" workbookViewId="0">
      <selection activeCell="D20" sqref="D20"/>
    </sheetView>
  </sheetViews>
  <sheetFormatPr baseColWidth="10" defaultRowHeight="18"/>
  <cols>
    <col min="1" max="1" width="1.83203125" style="2" customWidth="1"/>
    <col min="2" max="3" width="27.83203125" style="2" customWidth="1"/>
    <col min="4" max="8" width="27.83203125" style="25" customWidth="1"/>
    <col min="9" max="16384" width="10.83203125" style="2"/>
  </cols>
  <sheetData>
    <row r="1" spans="2:8" ht="78" customHeight="1">
      <c r="B1" s="70" t="s">
        <v>14</v>
      </c>
      <c r="C1" s="70"/>
      <c r="D1" s="70"/>
      <c r="E1" s="70"/>
      <c r="F1" s="70"/>
      <c r="G1" s="70"/>
      <c r="H1" s="70"/>
    </row>
    <row r="2" spans="2:8" s="10" customFormat="1" ht="21" customHeight="1">
      <c r="B2" s="15" t="s">
        <v>6</v>
      </c>
      <c r="C2" s="71" t="str">
        <f>IF(Cover!C4=0,"",Cover!C4)</f>
        <v>Assignment 2 - SPT303x</v>
      </c>
      <c r="D2" s="71"/>
      <c r="E2" s="71"/>
      <c r="F2" s="15" t="s">
        <v>1</v>
      </c>
      <c r="G2" s="71" t="str">
        <f>IF(Cover!G4=0,"",Cover!G4)</f>
        <v>Nguyễn Thu Trang</v>
      </c>
      <c r="H2" s="71"/>
    </row>
    <row r="3" spans="2:8" s="10" customFormat="1" ht="21" customHeight="1">
      <c r="B3" s="9" t="s">
        <v>7</v>
      </c>
      <c r="C3" s="72" t="str">
        <f>IF(Cover!C5=0,"",Cover!C5)</f>
        <v/>
      </c>
      <c r="D3" s="72"/>
      <c r="E3" s="72"/>
      <c r="F3" s="9" t="s">
        <v>2</v>
      </c>
      <c r="G3" s="72" t="str">
        <f>IF(Cover!G5=0,"",Cover!G5)</f>
        <v/>
      </c>
      <c r="H3" s="72"/>
    </row>
    <row r="4" spans="2:8" s="10" customFormat="1" ht="21" customHeight="1">
      <c r="B4" s="72" t="s">
        <v>8</v>
      </c>
      <c r="C4" s="73" t="str">
        <f>IF(Cover!C6=0,"",Cover!C6)</f>
        <v/>
      </c>
      <c r="D4" s="74"/>
      <c r="E4" s="75"/>
      <c r="F4" s="9" t="s">
        <v>9</v>
      </c>
      <c r="G4" s="79">
        <f>IF(Cover!G6=0,"",Cover!G6)</f>
        <v>44868</v>
      </c>
      <c r="H4" s="80"/>
    </row>
    <row r="5" spans="2:8" s="10" customFormat="1" ht="21" customHeight="1">
      <c r="B5" s="72"/>
      <c r="C5" s="76"/>
      <c r="D5" s="77"/>
      <c r="E5" s="78"/>
      <c r="F5" s="9" t="s">
        <v>3</v>
      </c>
      <c r="G5" s="72">
        <f>Cover!G7</f>
        <v>1</v>
      </c>
      <c r="H5" s="72"/>
    </row>
    <row r="6" spans="2:8" ht="10" customHeight="1"/>
    <row r="7" spans="2:8" s="12" customFormat="1">
      <c r="B7" s="11" t="s">
        <v>15</v>
      </c>
      <c r="C7" s="11" t="s">
        <v>16</v>
      </c>
      <c r="D7" s="11" t="s">
        <v>17</v>
      </c>
      <c r="E7" s="11" t="s">
        <v>18</v>
      </c>
      <c r="F7" s="11" t="s">
        <v>19</v>
      </c>
      <c r="G7" s="11" t="s">
        <v>20</v>
      </c>
      <c r="H7" s="11" t="s">
        <v>21</v>
      </c>
    </row>
    <row r="8" spans="2:8">
      <c r="B8" s="13">
        <v>1</v>
      </c>
      <c r="C8" s="57" t="str">
        <f>'Software Testing'!$C$1</f>
        <v>Order Software Testing</v>
      </c>
      <c r="D8" s="66">
        <f>'Software Testing'!$B$5</f>
        <v>39</v>
      </c>
      <c r="E8" s="66">
        <f>'Software Testing'!$C$5</f>
        <v>16</v>
      </c>
      <c r="F8" s="66">
        <f>'Software Testing'!$D$5</f>
        <v>0</v>
      </c>
      <c r="G8" s="66">
        <f>'Software Testing'!$E$5</f>
        <v>16</v>
      </c>
      <c r="H8" s="66">
        <f>'Software Testing'!$F$5</f>
        <v>71</v>
      </c>
    </row>
    <row r="9" spans="2:8" ht="7" customHeight="1">
      <c r="B9" s="13"/>
      <c r="C9" s="34"/>
      <c r="D9" s="13"/>
      <c r="E9" s="13"/>
      <c r="F9" s="13"/>
      <c r="G9" s="13"/>
      <c r="H9" s="13"/>
    </row>
    <row r="10" spans="2:8">
      <c r="B10" s="11"/>
      <c r="C10" s="14" t="s">
        <v>22</v>
      </c>
      <c r="D10" s="11">
        <f>SUM(D8:D9)</f>
        <v>39</v>
      </c>
      <c r="E10" s="11">
        <f>SUM(E8:E9)</f>
        <v>16</v>
      </c>
      <c r="F10" s="11">
        <f>SUM(F8:F9)</f>
        <v>0</v>
      </c>
      <c r="G10" s="11">
        <f>SUM(G8:G9)</f>
        <v>16</v>
      </c>
      <c r="H10" s="11">
        <f>SUM(H8:H9)</f>
        <v>71</v>
      </c>
    </row>
    <row r="12" spans="2:8" ht="20">
      <c r="C12" s="69" t="s">
        <v>23</v>
      </c>
      <c r="D12" s="69"/>
      <c r="E12" s="26">
        <f>IFERROR((D10+E10)/(H10-G10),0)</f>
        <v>1</v>
      </c>
    </row>
    <row r="13" spans="2:8" ht="20">
      <c r="C13" s="69" t="s">
        <v>24</v>
      </c>
      <c r="D13" s="69"/>
      <c r="E13" s="26">
        <f>IFERROR(D10/H10,0)</f>
        <v>0.54929577464788737</v>
      </c>
    </row>
    <row r="14" spans="2:8" ht="20">
      <c r="C14" s="69" t="s">
        <v>46</v>
      </c>
      <c r="D14" s="69"/>
      <c r="E14" s="26">
        <f>IFERROR(E10/(D10+E10),0)</f>
        <v>0.29090909090909089</v>
      </c>
    </row>
    <row r="31" spans="6:6">
      <c r="F31" s="25" t="s">
        <v>47</v>
      </c>
    </row>
  </sheetData>
  <mergeCells count="12">
    <mergeCell ref="C12:D12"/>
    <mergeCell ref="C13:D13"/>
    <mergeCell ref="C14:D14"/>
    <mergeCell ref="B1:H1"/>
    <mergeCell ref="C2:E2"/>
    <mergeCell ref="C3:E3"/>
    <mergeCell ref="B4:B5"/>
    <mergeCell ref="C4:E5"/>
    <mergeCell ref="G2:H2"/>
    <mergeCell ref="G3:H3"/>
    <mergeCell ref="G4:H4"/>
    <mergeCell ref="G5:H5"/>
  </mergeCells>
  <hyperlinks>
    <hyperlink ref="C8" location="'List Organisations Test'!A1" display="'List Organisations Test'!A1" xr:uid="{F9077FE8-2E39-1B4C-ACFC-BD7B54217033}"/>
  </hyperlink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551216-A4B4-AE4C-9D9A-E6782994B8FA}">
  <sheetPr>
    <tabColor theme="7" tint="0.39997558519241921"/>
  </sheetPr>
  <dimension ref="B1:J90"/>
  <sheetViews>
    <sheetView tabSelected="1" zoomScale="90" zoomScaleNormal="90" workbookViewId="0">
      <pane ySplit="8" topLeftCell="A40" activePane="bottomLeft" state="frozen"/>
      <selection pane="bottomLeft" activeCell="J91" sqref="J91"/>
    </sheetView>
  </sheetViews>
  <sheetFormatPr baseColWidth="10" defaultRowHeight="18"/>
  <cols>
    <col min="1" max="1" width="1.83203125" style="36" customWidth="1"/>
    <col min="2" max="2" width="31.6640625" style="36" customWidth="1"/>
    <col min="3" max="3" width="25.83203125" style="36" customWidth="1"/>
    <col min="4" max="4" width="24.33203125" style="36" customWidth="1"/>
    <col min="5" max="5" width="28" style="36" customWidth="1"/>
    <col min="6" max="6" width="31.6640625" style="36" customWidth="1"/>
    <col min="7" max="7" width="16.83203125" style="36" customWidth="1"/>
    <col min="8" max="8" width="16.83203125" style="37" customWidth="1"/>
    <col min="9" max="9" width="22.5" style="36" customWidth="1"/>
    <col min="10" max="10" width="16.83203125" style="39" customWidth="1"/>
    <col min="11" max="16384" width="10.83203125" style="36"/>
  </cols>
  <sheetData>
    <row r="1" spans="2:10" ht="19">
      <c r="B1" s="35" t="s">
        <v>25</v>
      </c>
      <c r="C1" s="81" t="s">
        <v>70</v>
      </c>
      <c r="D1" s="82"/>
      <c r="E1" s="82"/>
      <c r="F1" s="83"/>
    </row>
    <row r="2" spans="2:10" ht="89" customHeight="1">
      <c r="B2" s="35" t="s">
        <v>26</v>
      </c>
      <c r="C2" s="81" t="s">
        <v>49</v>
      </c>
      <c r="D2" s="82"/>
      <c r="E2" s="82"/>
      <c r="F2" s="83"/>
    </row>
    <row r="3" spans="2:10" ht="19">
      <c r="B3" s="35" t="s">
        <v>27</v>
      </c>
      <c r="C3" s="81" t="s">
        <v>28</v>
      </c>
      <c r="D3" s="82"/>
      <c r="E3" s="82"/>
      <c r="F3" s="83"/>
    </row>
    <row r="4" spans="2:10" s="39" customFormat="1" ht="19">
      <c r="B4" s="38" t="s">
        <v>17</v>
      </c>
      <c r="C4" s="38" t="s">
        <v>18</v>
      </c>
      <c r="D4" s="38" t="s">
        <v>19</v>
      </c>
      <c r="E4" s="38" t="s">
        <v>20</v>
      </c>
      <c r="F4" s="38" t="s">
        <v>21</v>
      </c>
      <c r="H4" s="40"/>
    </row>
    <row r="5" spans="2:10">
      <c r="B5" s="41">
        <f>COUNTIF($G$9:$G$90,"Pass")</f>
        <v>39</v>
      </c>
      <c r="C5" s="42">
        <f>COUNTIF($G$9:$G$90,"Fail")</f>
        <v>16</v>
      </c>
      <c r="D5" s="42">
        <f>COUNTIF($G$9:$G$90,"NT")</f>
        <v>0</v>
      </c>
      <c r="E5" s="42">
        <f>COUNTIF($G$9:$G$90,"N/A")</f>
        <v>16</v>
      </c>
      <c r="F5" s="42">
        <f>SUM(B5:E5)</f>
        <v>71</v>
      </c>
    </row>
    <row r="6" spans="2:10">
      <c r="B6" s="43">
        <f>IFERROR(B5/$F$5,0)</f>
        <v>0.54929577464788737</v>
      </c>
      <c r="C6" s="43">
        <f>IFERROR(C5/$F$5,0)</f>
        <v>0.22535211267605634</v>
      </c>
      <c r="D6" s="43">
        <f>IFERROR(D5/$F$5,0)</f>
        <v>0</v>
      </c>
      <c r="E6" s="43">
        <f>IFERROR(E5/$F$5,0)</f>
        <v>0.22535211267605634</v>
      </c>
      <c r="F6" s="42"/>
    </row>
    <row r="7" spans="2:10">
      <c r="B7" s="44"/>
    </row>
    <row r="8" spans="2:10" ht="19">
      <c r="B8" s="45" t="s">
        <v>29</v>
      </c>
      <c r="C8" s="45" t="s">
        <v>30</v>
      </c>
      <c r="D8" s="45" t="s">
        <v>31</v>
      </c>
      <c r="E8" s="45" t="s">
        <v>32</v>
      </c>
      <c r="F8" s="45" t="s">
        <v>33</v>
      </c>
      <c r="G8" s="45" t="s">
        <v>34</v>
      </c>
      <c r="H8" s="46" t="s">
        <v>35</v>
      </c>
      <c r="I8" s="45" t="s">
        <v>27</v>
      </c>
      <c r="J8" s="47" t="s">
        <v>13</v>
      </c>
    </row>
    <row r="9" spans="2:10">
      <c r="B9" s="59"/>
      <c r="C9" s="58" t="s">
        <v>50</v>
      </c>
      <c r="D9" s="48"/>
      <c r="E9" s="48"/>
      <c r="F9" s="48"/>
      <c r="G9" s="53"/>
      <c r="H9" s="54"/>
      <c r="I9" s="55"/>
      <c r="J9" s="49"/>
    </row>
    <row r="10" spans="2:10" ht="213" customHeight="1">
      <c r="B10" s="50" t="str">
        <f>IF(ISBLANK(F10),"","["&amp;$C$1&amp;"-"&amp;COUNTA($F$10:F10)&amp;"]")</f>
        <v>[Order Software Testing-1]</v>
      </c>
      <c r="C10" s="64" t="s">
        <v>64</v>
      </c>
      <c r="D10" s="52" t="s">
        <v>259</v>
      </c>
      <c r="E10" s="52" t="s">
        <v>61</v>
      </c>
      <c r="F10" s="56" t="s">
        <v>65</v>
      </c>
      <c r="G10" s="42" t="s">
        <v>17</v>
      </c>
      <c r="H10" s="63">
        <v>44870</v>
      </c>
      <c r="I10" s="60" t="str">
        <f>$C$3</f>
        <v>Nguyễn Thu Trang</v>
      </c>
      <c r="J10" s="61"/>
    </row>
    <row r="11" spans="2:10" ht="172" customHeight="1">
      <c r="B11" s="50" t="str">
        <f>IF(ISBLANK(F11),"","["&amp;$C$1&amp;"-"&amp;COUNTA($F$10:F11)&amp;"]")</f>
        <v>[Order Software Testing-2]</v>
      </c>
      <c r="C11" s="52" t="s">
        <v>60</v>
      </c>
      <c r="D11" s="52" t="s">
        <v>61</v>
      </c>
      <c r="E11" s="56" t="s">
        <v>62</v>
      </c>
      <c r="F11" s="56" t="s">
        <v>63</v>
      </c>
      <c r="G11" s="42" t="s">
        <v>18</v>
      </c>
      <c r="H11" s="51">
        <v>44870</v>
      </c>
      <c r="I11" s="60" t="str">
        <f t="shared" ref="I11:I29" si="0">$C$3</f>
        <v>Nguyễn Thu Trang</v>
      </c>
      <c r="J11" s="42" t="s">
        <v>265</v>
      </c>
    </row>
    <row r="12" spans="2:10" ht="172" customHeight="1">
      <c r="B12" s="50" t="str">
        <f>IF(ISBLANK(F12),"","["&amp;$C$1&amp;"-"&amp;COUNTA($F$10:F12)&amp;"]")</f>
        <v>[Order Software Testing-3]</v>
      </c>
      <c r="C12" s="52" t="s">
        <v>98</v>
      </c>
      <c r="D12" s="52" t="s">
        <v>66</v>
      </c>
      <c r="E12" s="56" t="s">
        <v>100</v>
      </c>
      <c r="F12" s="56" t="s">
        <v>155</v>
      </c>
      <c r="G12" s="42" t="s">
        <v>17</v>
      </c>
      <c r="H12" s="51">
        <v>44870</v>
      </c>
      <c r="I12" s="60" t="str">
        <f t="shared" si="0"/>
        <v>Nguyễn Thu Trang</v>
      </c>
      <c r="J12" s="61"/>
    </row>
    <row r="13" spans="2:10" ht="95">
      <c r="B13" s="50" t="str">
        <f>IF(ISBLANK(F13),"","["&amp;$C$1&amp;"-"&amp;COUNTA($F$10:F13)&amp;"]")</f>
        <v>[Order Software Testing-4]</v>
      </c>
      <c r="C13" s="52" t="s">
        <v>67</v>
      </c>
      <c r="D13" s="52" t="s">
        <v>66</v>
      </c>
      <c r="E13" s="56" t="s">
        <v>68</v>
      </c>
      <c r="F13" s="56" t="s">
        <v>95</v>
      </c>
      <c r="G13" s="42" t="s">
        <v>18</v>
      </c>
      <c r="H13" s="51">
        <v>44870</v>
      </c>
      <c r="I13" s="60" t="str">
        <f t="shared" si="0"/>
        <v>Nguyễn Thu Trang</v>
      </c>
      <c r="J13" s="42" t="s">
        <v>265</v>
      </c>
    </row>
    <row r="14" spans="2:10" ht="95">
      <c r="B14" s="50" t="str">
        <f>IF(ISBLANK(F14),"","["&amp;$C$1&amp;"-"&amp;COUNTA($F$10:F14)&amp;"]")</f>
        <v>[Order Software Testing-5]</v>
      </c>
      <c r="C14" s="52" t="s">
        <v>69</v>
      </c>
      <c r="D14" s="52" t="s">
        <v>66</v>
      </c>
      <c r="E14" s="56" t="s">
        <v>71</v>
      </c>
      <c r="F14" s="56" t="s">
        <v>95</v>
      </c>
      <c r="G14" s="42" t="s">
        <v>18</v>
      </c>
      <c r="H14" s="51">
        <v>44870</v>
      </c>
      <c r="I14" s="60" t="str">
        <f t="shared" si="0"/>
        <v>Nguyễn Thu Trang</v>
      </c>
      <c r="J14" s="42" t="s">
        <v>266</v>
      </c>
    </row>
    <row r="15" spans="2:10" ht="133">
      <c r="B15" s="50" t="str">
        <f>IF(ISBLANK(F15),"","["&amp;$C$1&amp;"-"&amp;COUNTA($F$10:F15)&amp;"]")</f>
        <v>[Order Software Testing-6]</v>
      </c>
      <c r="C15" s="52" t="s">
        <v>72</v>
      </c>
      <c r="D15" s="52" t="s">
        <v>66</v>
      </c>
      <c r="E15" s="56" t="s">
        <v>73</v>
      </c>
      <c r="F15" s="56" t="s">
        <v>86</v>
      </c>
      <c r="G15" s="42" t="s">
        <v>17</v>
      </c>
      <c r="H15" s="51">
        <v>44870</v>
      </c>
      <c r="I15" s="60" t="str">
        <f t="shared" si="0"/>
        <v>Nguyễn Thu Trang</v>
      </c>
      <c r="J15" s="61"/>
    </row>
    <row r="16" spans="2:10" ht="114">
      <c r="B16" s="50" t="str">
        <f>IF(ISBLANK(F16),"","["&amp;$C$1&amp;"-"&amp;COUNTA($F$10:F16)&amp;"]")</f>
        <v>[Order Software Testing-7]</v>
      </c>
      <c r="C16" s="52" t="s">
        <v>74</v>
      </c>
      <c r="D16" s="52" t="s">
        <v>66</v>
      </c>
      <c r="E16" s="56" t="s">
        <v>75</v>
      </c>
      <c r="F16" s="56" t="s">
        <v>76</v>
      </c>
      <c r="G16" s="42" t="s">
        <v>17</v>
      </c>
      <c r="H16" s="51">
        <v>44870</v>
      </c>
      <c r="I16" s="60" t="str">
        <f t="shared" si="0"/>
        <v>Nguyễn Thu Trang</v>
      </c>
      <c r="J16" s="61"/>
    </row>
    <row r="17" spans="2:10" ht="133">
      <c r="B17" s="50" t="str">
        <f>IF(ISBLANK(F17),"","["&amp;$C$1&amp;"-"&amp;COUNTA($F$10:F17)&amp;"]")</f>
        <v>[Order Software Testing-8]</v>
      </c>
      <c r="C17" s="52" t="s">
        <v>78</v>
      </c>
      <c r="D17" s="52" t="s">
        <v>66</v>
      </c>
      <c r="E17" s="56" t="s">
        <v>79</v>
      </c>
      <c r="F17" s="56" t="s">
        <v>76</v>
      </c>
      <c r="G17" s="42" t="s">
        <v>17</v>
      </c>
      <c r="H17" s="51">
        <v>44870</v>
      </c>
      <c r="I17" s="60" t="str">
        <f t="shared" si="0"/>
        <v>Nguyễn Thu Trang</v>
      </c>
      <c r="J17" s="61"/>
    </row>
    <row r="18" spans="2:10" ht="152">
      <c r="B18" s="50" t="str">
        <f>IF(ISBLANK(F18),"","["&amp;$C$1&amp;"-"&amp;COUNTA($F$10:F18)&amp;"]")</f>
        <v>[Order Software Testing-9]</v>
      </c>
      <c r="C18" s="52" t="s">
        <v>83</v>
      </c>
      <c r="D18" s="52" t="s">
        <v>66</v>
      </c>
      <c r="E18" s="56" t="s">
        <v>77</v>
      </c>
      <c r="F18" s="56" t="s">
        <v>76</v>
      </c>
      <c r="G18" s="42" t="s">
        <v>17</v>
      </c>
      <c r="H18" s="51">
        <v>44870</v>
      </c>
      <c r="I18" s="60" t="str">
        <f t="shared" si="0"/>
        <v>Nguyễn Thu Trang</v>
      </c>
      <c r="J18" s="61"/>
    </row>
    <row r="19" spans="2:10" ht="149" customHeight="1">
      <c r="B19" s="50" t="str">
        <f>IF(ISBLANK(F19),"","["&amp;$C$1&amp;"-"&amp;COUNTA($F$10:F19)&amp;"]")</f>
        <v>[Order Software Testing-10]</v>
      </c>
      <c r="C19" s="52" t="s">
        <v>84</v>
      </c>
      <c r="D19" s="52" t="s">
        <v>66</v>
      </c>
      <c r="E19" s="56" t="s">
        <v>80</v>
      </c>
      <c r="F19" s="56" t="s">
        <v>76</v>
      </c>
      <c r="G19" s="42" t="s">
        <v>17</v>
      </c>
      <c r="H19" s="51">
        <v>44870</v>
      </c>
      <c r="I19" s="60" t="str">
        <f t="shared" si="0"/>
        <v>Nguyễn Thu Trang</v>
      </c>
      <c r="J19" s="61"/>
    </row>
    <row r="20" spans="2:10" ht="152">
      <c r="B20" s="50" t="str">
        <f>IF(ISBLANK(F20),"","["&amp;$C$1&amp;"-"&amp;COUNTA($F$10:F20)&amp;"]")</f>
        <v>[Order Software Testing-11]</v>
      </c>
      <c r="C20" s="52" t="s">
        <v>85</v>
      </c>
      <c r="D20" s="52" t="s">
        <v>66</v>
      </c>
      <c r="E20" s="56" t="s">
        <v>81</v>
      </c>
      <c r="F20" s="56" t="s">
        <v>76</v>
      </c>
      <c r="G20" s="42" t="s">
        <v>17</v>
      </c>
      <c r="H20" s="51">
        <v>44870</v>
      </c>
      <c r="I20" s="60" t="str">
        <f t="shared" si="0"/>
        <v>Nguyễn Thu Trang</v>
      </c>
      <c r="J20" s="61"/>
    </row>
    <row r="21" spans="2:10" ht="152">
      <c r="B21" s="50" t="str">
        <f>IF(ISBLANK(F21),"","["&amp;$C$1&amp;"-"&amp;COUNTA($F$10:F21)&amp;"]")</f>
        <v>[Order Software Testing-12]</v>
      </c>
      <c r="C21" s="52" t="s">
        <v>82</v>
      </c>
      <c r="D21" s="52" t="s">
        <v>66</v>
      </c>
      <c r="E21" s="56" t="s">
        <v>81</v>
      </c>
      <c r="F21" s="56" t="s">
        <v>93</v>
      </c>
      <c r="G21" s="42" t="s">
        <v>18</v>
      </c>
      <c r="H21" s="63">
        <v>44870</v>
      </c>
      <c r="I21" s="60" t="str">
        <f t="shared" si="0"/>
        <v>Nguyễn Thu Trang</v>
      </c>
      <c r="J21" s="42" t="s">
        <v>267</v>
      </c>
    </row>
    <row r="22" spans="2:10" ht="19">
      <c r="B22" s="62" t="str">
        <f>IF(ISBLANK(F22),"","["&amp;$C$1&amp;"-"&amp;COUNTA($F$10:F22)&amp;"]")</f>
        <v/>
      </c>
      <c r="C22" s="65" t="s">
        <v>51</v>
      </c>
      <c r="D22" s="48"/>
      <c r="E22" s="48"/>
      <c r="F22" s="48"/>
      <c r="G22" s="53"/>
      <c r="H22" s="54"/>
      <c r="I22" s="49"/>
      <c r="J22" s="49"/>
    </row>
    <row r="23" spans="2:10" ht="133">
      <c r="B23" s="50" t="str">
        <f>IF(ISBLANK(F23),"","["&amp;$C$1&amp;"-"&amp;COUNTA($F$10:F23)&amp;"]")</f>
        <v>[Order Software Testing-13]</v>
      </c>
      <c r="C23" s="52" t="s">
        <v>87</v>
      </c>
      <c r="D23" s="52" t="s">
        <v>61</v>
      </c>
      <c r="E23" s="56" t="s">
        <v>88</v>
      </c>
      <c r="F23" s="56" t="s">
        <v>94</v>
      </c>
      <c r="G23" s="42" t="s">
        <v>18</v>
      </c>
      <c r="H23" s="51">
        <v>44870</v>
      </c>
      <c r="I23" s="60" t="str">
        <f t="shared" si="0"/>
        <v>Nguyễn Thu Trang</v>
      </c>
      <c r="J23" s="42" t="s">
        <v>268</v>
      </c>
    </row>
    <row r="24" spans="2:10" ht="95">
      <c r="B24" s="50" t="str">
        <f>IF(ISBLANK(F24),"","["&amp;$C$1&amp;"-"&amp;COUNTA($F$10:F24)&amp;"]")</f>
        <v>[Order Software Testing-14]</v>
      </c>
      <c r="C24" s="52" t="s">
        <v>89</v>
      </c>
      <c r="D24" s="52" t="s">
        <v>61</v>
      </c>
      <c r="E24" s="56" t="s">
        <v>90</v>
      </c>
      <c r="F24" s="56" t="s">
        <v>91</v>
      </c>
      <c r="G24" s="42" t="s">
        <v>17</v>
      </c>
      <c r="H24" s="51">
        <v>44870</v>
      </c>
      <c r="I24" s="60" t="str">
        <f t="shared" si="0"/>
        <v>Nguyễn Thu Trang</v>
      </c>
      <c r="J24" s="52"/>
    </row>
    <row r="25" spans="2:10" ht="133">
      <c r="B25" s="50" t="str">
        <f>IF(ISBLANK(F25),"","["&amp;$C$1&amp;"-"&amp;COUNTA($F$10:F25)&amp;"]")</f>
        <v>[Order Software Testing-15]</v>
      </c>
      <c r="C25" s="52" t="s">
        <v>101</v>
      </c>
      <c r="D25" s="52" t="s">
        <v>61</v>
      </c>
      <c r="E25" s="56" t="s">
        <v>107</v>
      </c>
      <c r="F25" s="56" t="s">
        <v>76</v>
      </c>
      <c r="G25" s="42" t="s">
        <v>17</v>
      </c>
      <c r="H25" s="51">
        <v>44870</v>
      </c>
      <c r="I25" s="60" t="str">
        <f t="shared" si="0"/>
        <v>Nguyễn Thu Trang</v>
      </c>
      <c r="J25" s="61"/>
    </row>
    <row r="26" spans="2:10" ht="171">
      <c r="B26" s="50" t="str">
        <f>IF(ISBLANK(F26),"","["&amp;$C$1&amp;"-"&amp;COUNTA($F$10:F26)&amp;"]")</f>
        <v>[Order Software Testing-16]</v>
      </c>
      <c r="C26" s="52" t="s">
        <v>102</v>
      </c>
      <c r="D26" s="52" t="s">
        <v>61</v>
      </c>
      <c r="E26" s="56" t="s">
        <v>108</v>
      </c>
      <c r="F26" s="56" t="s">
        <v>76</v>
      </c>
      <c r="G26" s="42" t="s">
        <v>17</v>
      </c>
      <c r="H26" s="51">
        <v>44870</v>
      </c>
      <c r="I26" s="60" t="str">
        <f t="shared" si="0"/>
        <v>Nguyễn Thu Trang</v>
      </c>
      <c r="J26" s="61"/>
    </row>
    <row r="27" spans="2:10" ht="190">
      <c r="B27" s="50" t="str">
        <f>IF(ISBLANK(F27),"","["&amp;$C$1&amp;"-"&amp;COUNTA($F$10:F27)&amp;"]")</f>
        <v>[Order Software Testing-17]</v>
      </c>
      <c r="C27" s="52" t="s">
        <v>103</v>
      </c>
      <c r="D27" s="52" t="s">
        <v>61</v>
      </c>
      <c r="E27" s="56" t="s">
        <v>109</v>
      </c>
      <c r="F27" s="56" t="s">
        <v>76</v>
      </c>
      <c r="G27" s="42" t="s">
        <v>17</v>
      </c>
      <c r="H27" s="51">
        <v>44870</v>
      </c>
      <c r="I27" s="60" t="str">
        <f t="shared" si="0"/>
        <v>Nguyễn Thu Trang</v>
      </c>
      <c r="J27" s="61"/>
    </row>
    <row r="28" spans="2:10" ht="171">
      <c r="B28" s="50" t="str">
        <f>IF(ISBLANK(F28),"","["&amp;$C$1&amp;"-"&amp;COUNTA($F$10:F28)&amp;"]")</f>
        <v>[Order Software Testing-18]</v>
      </c>
      <c r="C28" s="52" t="s">
        <v>104</v>
      </c>
      <c r="D28" s="52" t="s">
        <v>106</v>
      </c>
      <c r="E28" s="56" t="s">
        <v>110</v>
      </c>
      <c r="F28" s="56" t="s">
        <v>76</v>
      </c>
      <c r="G28" s="42" t="s">
        <v>17</v>
      </c>
      <c r="H28" s="51">
        <v>44870</v>
      </c>
      <c r="I28" s="60" t="str">
        <f t="shared" si="0"/>
        <v>Nguyễn Thu Trang</v>
      </c>
      <c r="J28" s="61"/>
    </row>
    <row r="29" spans="2:10" ht="171">
      <c r="B29" s="50" t="str">
        <f>IF(ISBLANK(F29),"","["&amp;$C$1&amp;"-"&amp;COUNTA($F$10:F29)&amp;"]")</f>
        <v>[Order Software Testing-19]</v>
      </c>
      <c r="C29" s="52" t="s">
        <v>105</v>
      </c>
      <c r="D29" s="52" t="s">
        <v>106</v>
      </c>
      <c r="E29" s="56" t="s">
        <v>111</v>
      </c>
      <c r="F29" s="56" t="s">
        <v>76</v>
      </c>
      <c r="G29" s="42" t="s">
        <v>17</v>
      </c>
      <c r="H29" s="51">
        <v>44870</v>
      </c>
      <c r="I29" s="60" t="str">
        <f t="shared" si="0"/>
        <v>Nguyễn Thu Trang</v>
      </c>
      <c r="J29" s="61"/>
    </row>
    <row r="30" spans="2:10" ht="114">
      <c r="B30" s="50" t="str">
        <f>IF(ISBLANK(F30),"","["&amp;$C$1&amp;"-"&amp;COUNTA($F$10:F30)&amp;"]")</f>
        <v>[Order Software Testing-20]</v>
      </c>
      <c r="C30" s="52" t="s">
        <v>92</v>
      </c>
      <c r="D30" s="52" t="s">
        <v>61</v>
      </c>
      <c r="E30" s="56" t="s">
        <v>97</v>
      </c>
      <c r="F30" s="56" t="s">
        <v>96</v>
      </c>
      <c r="G30" s="42" t="s">
        <v>17</v>
      </c>
      <c r="H30" s="51">
        <v>44870</v>
      </c>
      <c r="I30" s="60" t="str">
        <f>$C$3</f>
        <v>Nguyễn Thu Trang</v>
      </c>
      <c r="J30" s="52"/>
    </row>
    <row r="31" spans="2:10" ht="19">
      <c r="B31" s="62" t="str">
        <f>IF(ISBLANK(F31),"","["&amp;$C$1&amp;"-"&amp;COUNTA($F$10:F31)&amp;"]")</f>
        <v/>
      </c>
      <c r="C31" s="58" t="s">
        <v>52</v>
      </c>
      <c r="D31" s="48"/>
      <c r="E31" s="48"/>
      <c r="F31" s="48"/>
      <c r="G31" s="53"/>
      <c r="H31" s="54"/>
      <c r="I31" s="55"/>
      <c r="J31" s="49"/>
    </row>
    <row r="32" spans="2:10" ht="133">
      <c r="B32" s="50" t="str">
        <f>IF(ISBLANK(F32),"","["&amp;$C$1&amp;"-"&amp;COUNTA($F$10:F32)&amp;"]")</f>
        <v>[Order Software Testing-21]</v>
      </c>
      <c r="C32" s="52" t="s">
        <v>118</v>
      </c>
      <c r="D32" s="52" t="s">
        <v>113</v>
      </c>
      <c r="E32" s="56" t="s">
        <v>115</v>
      </c>
      <c r="F32" s="52" t="s">
        <v>117</v>
      </c>
      <c r="G32" s="42" t="s">
        <v>17</v>
      </c>
      <c r="H32" s="63">
        <v>44870</v>
      </c>
      <c r="I32" s="60" t="str">
        <f>$C$3</f>
        <v>Nguyễn Thu Trang</v>
      </c>
      <c r="J32" s="61"/>
    </row>
    <row r="33" spans="2:10" ht="114">
      <c r="B33" s="50" t="str">
        <f>IF(ISBLANK(F33),"","["&amp;$C$1&amp;"-"&amp;COUNTA($F$10:F33)&amp;"]")</f>
        <v>[Order Software Testing-22]</v>
      </c>
      <c r="C33" s="52" t="s">
        <v>112</v>
      </c>
      <c r="D33" s="52" t="s">
        <v>113</v>
      </c>
      <c r="E33" s="56" t="s">
        <v>116</v>
      </c>
      <c r="F33" s="52" t="s">
        <v>114</v>
      </c>
      <c r="G33" s="42" t="s">
        <v>17</v>
      </c>
      <c r="H33" s="51">
        <v>44870</v>
      </c>
      <c r="I33" s="60" t="str">
        <f>$C$3</f>
        <v>Nguyễn Thu Trang</v>
      </c>
      <c r="J33" s="52"/>
    </row>
    <row r="34" spans="2:10" ht="19">
      <c r="B34" s="62" t="str">
        <f>IF(ISBLANK(F34),"","["&amp;$C$1&amp;"-"&amp;COUNTA($F$10:F34)&amp;"]")</f>
        <v/>
      </c>
      <c r="C34" s="58" t="s">
        <v>53</v>
      </c>
      <c r="D34" s="48"/>
      <c r="E34" s="48"/>
      <c r="F34" s="48"/>
      <c r="G34" s="53"/>
      <c r="H34" s="54"/>
      <c r="I34" s="55"/>
      <c r="J34" s="49"/>
    </row>
    <row r="35" spans="2:10" ht="247">
      <c r="B35" s="50" t="str">
        <f>IF(ISBLANK(F35),"","["&amp;$C$1&amp;"-"&amp;COUNTA($F$10:F35)&amp;"]")</f>
        <v>[Order Software Testing-23]</v>
      </c>
      <c r="C35" s="52" t="s">
        <v>121</v>
      </c>
      <c r="D35" s="52" t="s">
        <v>106</v>
      </c>
      <c r="E35" s="56" t="s">
        <v>119</v>
      </c>
      <c r="F35" s="52" t="s">
        <v>120</v>
      </c>
      <c r="G35" s="51" t="s">
        <v>18</v>
      </c>
      <c r="H35" s="51">
        <v>44870</v>
      </c>
      <c r="I35" s="60" t="str">
        <f t="shared" ref="I35:I43" si="1">$C$3</f>
        <v>Nguyễn Thu Trang</v>
      </c>
      <c r="J35" s="42" t="s">
        <v>269</v>
      </c>
    </row>
    <row r="36" spans="2:10" ht="152">
      <c r="B36" s="50" t="str">
        <f>IF(ISBLANK(F36),"","["&amp;$C$1&amp;"-"&amp;COUNTA($F$10:F36)&amp;"]")</f>
        <v>[Order Software Testing-24]</v>
      </c>
      <c r="C36" s="52" t="s">
        <v>133</v>
      </c>
      <c r="D36" s="52" t="s">
        <v>122</v>
      </c>
      <c r="E36" s="56" t="s">
        <v>140</v>
      </c>
      <c r="F36" s="52" t="s">
        <v>137</v>
      </c>
      <c r="G36" s="51" t="s">
        <v>17</v>
      </c>
      <c r="H36" s="51">
        <v>44870</v>
      </c>
      <c r="I36" s="60" t="str">
        <f t="shared" si="1"/>
        <v>Nguyễn Thu Trang</v>
      </c>
      <c r="J36" s="52"/>
    </row>
    <row r="37" spans="2:10" ht="152">
      <c r="B37" s="50" t="str">
        <f>IF(ISBLANK(F37),"","["&amp;$C$1&amp;"-"&amp;COUNTA($F$10:F37)&amp;"]")</f>
        <v>[Order Software Testing-25]</v>
      </c>
      <c r="C37" s="52" t="s">
        <v>134</v>
      </c>
      <c r="D37" s="52" t="s">
        <v>122</v>
      </c>
      <c r="E37" s="56" t="s">
        <v>141</v>
      </c>
      <c r="F37" s="52" t="s">
        <v>138</v>
      </c>
      <c r="G37" s="51" t="s">
        <v>17</v>
      </c>
      <c r="H37" s="51">
        <v>44870</v>
      </c>
      <c r="I37" s="60" t="str">
        <f t="shared" si="1"/>
        <v>Nguyễn Thu Trang</v>
      </c>
      <c r="J37" s="52"/>
    </row>
    <row r="38" spans="2:10" ht="76">
      <c r="B38" s="50" t="str">
        <f>IF(ISBLANK(F38),"","["&amp;$C$1&amp;"-"&amp;COUNTA($F$10:F38)&amp;"]")</f>
        <v>[Order Software Testing-26]</v>
      </c>
      <c r="C38" s="52" t="s">
        <v>128</v>
      </c>
      <c r="D38" s="52" t="s">
        <v>122</v>
      </c>
      <c r="E38" s="56" t="s">
        <v>99</v>
      </c>
      <c r="F38" s="52" t="s">
        <v>129</v>
      </c>
      <c r="G38" s="51" t="s">
        <v>17</v>
      </c>
      <c r="H38" s="51">
        <v>44870</v>
      </c>
      <c r="I38" s="60" t="str">
        <f t="shared" si="1"/>
        <v>Nguyễn Thu Trang</v>
      </c>
      <c r="J38" s="52"/>
    </row>
    <row r="39" spans="2:10" ht="114">
      <c r="B39" s="50" t="str">
        <f>IF(ISBLANK(F39),"","["&amp;$C$1&amp;"-"&amp;COUNTA($F$10:F39)&amp;"]")</f>
        <v>[Order Software Testing-27]</v>
      </c>
      <c r="C39" s="52" t="s">
        <v>124</v>
      </c>
      <c r="D39" s="52" t="s">
        <v>122</v>
      </c>
      <c r="E39" s="56" t="s">
        <v>131</v>
      </c>
      <c r="F39" s="52" t="s">
        <v>123</v>
      </c>
      <c r="G39" s="42" t="s">
        <v>17</v>
      </c>
      <c r="H39" s="51">
        <v>44870</v>
      </c>
      <c r="I39" s="60" t="str">
        <f t="shared" si="1"/>
        <v>Nguyễn Thu Trang</v>
      </c>
      <c r="J39" s="52"/>
    </row>
    <row r="40" spans="2:10" ht="114">
      <c r="B40" s="50" t="str">
        <f>IF(ISBLANK(F40),"","["&amp;$C$1&amp;"-"&amp;COUNTA($F$10:F40)&amp;"]")</f>
        <v>[Order Software Testing-28]</v>
      </c>
      <c r="C40" s="52" t="s">
        <v>125</v>
      </c>
      <c r="D40" s="52" t="s">
        <v>122</v>
      </c>
      <c r="E40" s="56" t="s">
        <v>130</v>
      </c>
      <c r="F40" s="52" t="s">
        <v>123</v>
      </c>
      <c r="G40" s="42" t="s">
        <v>17</v>
      </c>
      <c r="H40" s="51">
        <v>44870</v>
      </c>
      <c r="I40" s="60" t="str">
        <f t="shared" si="1"/>
        <v>Nguyễn Thu Trang</v>
      </c>
      <c r="J40" s="52"/>
    </row>
    <row r="41" spans="2:10" ht="133">
      <c r="B41" s="50" t="str">
        <f>IF(ISBLANK(F41),"","["&amp;$C$1&amp;"-"&amp;COUNTA($F$10:F41)&amp;"]")</f>
        <v>[Order Software Testing-29]</v>
      </c>
      <c r="C41" s="52" t="s">
        <v>135</v>
      </c>
      <c r="D41" s="52" t="s">
        <v>122</v>
      </c>
      <c r="E41" s="56" t="s">
        <v>142</v>
      </c>
      <c r="F41" s="52" t="s">
        <v>143</v>
      </c>
      <c r="G41" s="42" t="s">
        <v>18</v>
      </c>
      <c r="H41" s="51">
        <v>44870</v>
      </c>
      <c r="I41" s="60" t="str">
        <f t="shared" si="1"/>
        <v>Nguyễn Thu Trang</v>
      </c>
      <c r="J41" s="42" t="s">
        <v>270</v>
      </c>
    </row>
    <row r="42" spans="2:10" ht="133">
      <c r="B42" s="50" t="str">
        <f>IF(ISBLANK(F42),"","["&amp;$C$1&amp;"-"&amp;COUNTA($F$10:F42)&amp;"]")</f>
        <v>[Order Software Testing-30]</v>
      </c>
      <c r="C42" s="52" t="s">
        <v>136</v>
      </c>
      <c r="D42" s="52" t="s">
        <v>122</v>
      </c>
      <c r="E42" s="56" t="s">
        <v>145</v>
      </c>
      <c r="F42" s="52" t="s">
        <v>144</v>
      </c>
      <c r="G42" s="42" t="s">
        <v>17</v>
      </c>
      <c r="H42" s="51">
        <v>44870</v>
      </c>
      <c r="I42" s="60" t="str">
        <f t="shared" si="1"/>
        <v>Nguyễn Thu Trang</v>
      </c>
      <c r="J42" s="52"/>
    </row>
    <row r="43" spans="2:10" ht="133">
      <c r="B43" s="50" t="str">
        <f>IF(ISBLANK(F43),"","["&amp;$C$1&amp;"-"&amp;COUNTA($F$10:F43)&amp;"]")</f>
        <v>[Order Software Testing-31]</v>
      </c>
      <c r="C43" s="52" t="s">
        <v>136</v>
      </c>
      <c r="D43" s="52" t="s">
        <v>122</v>
      </c>
      <c r="E43" s="56" t="s">
        <v>146</v>
      </c>
      <c r="F43" s="52" t="s">
        <v>144</v>
      </c>
      <c r="G43" s="42" t="s">
        <v>17</v>
      </c>
      <c r="H43" s="51">
        <v>44870</v>
      </c>
      <c r="I43" s="60" t="str">
        <f t="shared" si="1"/>
        <v>Nguyễn Thu Trang</v>
      </c>
      <c r="J43" s="52"/>
    </row>
    <row r="44" spans="2:10" ht="114">
      <c r="B44" s="50" t="str">
        <f>IF(ISBLANK(F44),"","["&amp;$C$1&amp;"-"&amp;COUNTA($F$10:F44)&amp;"]")</f>
        <v>[Order Software Testing-32]</v>
      </c>
      <c r="C44" s="52" t="s">
        <v>126</v>
      </c>
      <c r="D44" s="52" t="s">
        <v>122</v>
      </c>
      <c r="E44" s="56" t="s">
        <v>132</v>
      </c>
      <c r="F44" s="52" t="s">
        <v>147</v>
      </c>
      <c r="G44" s="42" t="s">
        <v>18</v>
      </c>
      <c r="H44" s="51">
        <v>44870</v>
      </c>
      <c r="I44" s="60" t="str">
        <f t="shared" ref="I44:I47" si="2">$C$3</f>
        <v>Nguyễn Thu Trang</v>
      </c>
      <c r="J44" s="42" t="s">
        <v>271</v>
      </c>
    </row>
    <row r="45" spans="2:10" ht="133">
      <c r="B45" s="50" t="str">
        <f>IF(ISBLANK(F45),"","["&amp;$C$1&amp;"-"&amp;COUNTA($F$10:F45)&amp;"]")</f>
        <v>[Order Software Testing-33]</v>
      </c>
      <c r="C45" s="52" t="s">
        <v>127</v>
      </c>
      <c r="D45" s="52" t="s">
        <v>122</v>
      </c>
      <c r="E45" s="56" t="s">
        <v>139</v>
      </c>
      <c r="F45" s="52" t="s">
        <v>261</v>
      </c>
      <c r="G45" s="42" t="s">
        <v>18</v>
      </c>
      <c r="H45" s="51">
        <v>44870</v>
      </c>
      <c r="I45" s="60" t="str">
        <f t="shared" si="2"/>
        <v>Nguyễn Thu Trang</v>
      </c>
      <c r="J45" s="42" t="s">
        <v>272</v>
      </c>
    </row>
    <row r="46" spans="2:10" ht="19">
      <c r="B46" s="62" t="str">
        <f>IF(ISBLANK(F46),"","["&amp;$C$1&amp;"-"&amp;COUNTA($F$10:F46)&amp;"]")</f>
        <v/>
      </c>
      <c r="C46" s="65" t="s">
        <v>54</v>
      </c>
      <c r="D46" s="48"/>
      <c r="E46" s="48"/>
      <c r="F46" s="48"/>
      <c r="G46" s="53"/>
      <c r="H46" s="54"/>
      <c r="I46" s="55"/>
      <c r="J46" s="49"/>
    </row>
    <row r="47" spans="2:10" ht="166" customHeight="1">
      <c r="B47" s="50" t="str">
        <f>IF(ISBLANK(F47),"","["&amp;$C$1&amp;"-"&amp;COUNTA($F$10:F47)&amp;"]")</f>
        <v>[Order Software Testing-34]</v>
      </c>
      <c r="C47" s="52" t="s">
        <v>148</v>
      </c>
      <c r="D47" s="52" t="s">
        <v>149</v>
      </c>
      <c r="E47" s="56" t="s">
        <v>150</v>
      </c>
      <c r="F47" s="52" t="s">
        <v>151</v>
      </c>
      <c r="G47" s="42" t="s">
        <v>18</v>
      </c>
      <c r="H47" s="51">
        <v>44871</v>
      </c>
      <c r="I47" s="60" t="str">
        <f t="shared" si="2"/>
        <v>Nguyễn Thu Trang</v>
      </c>
      <c r="J47" s="42" t="s">
        <v>273</v>
      </c>
    </row>
    <row r="48" spans="2:10" ht="114">
      <c r="B48" s="50" t="str">
        <f>IF(ISBLANK(F48),"","["&amp;$C$1&amp;"-"&amp;COUNTA($F$10:F48)&amp;"]")</f>
        <v>[Order Software Testing-35]</v>
      </c>
      <c r="C48" s="52" t="s">
        <v>152</v>
      </c>
      <c r="D48" s="52" t="s">
        <v>153</v>
      </c>
      <c r="E48" s="56" t="s">
        <v>99</v>
      </c>
      <c r="F48" s="52" t="s">
        <v>154</v>
      </c>
      <c r="G48" s="42" t="s">
        <v>17</v>
      </c>
      <c r="H48" s="51">
        <v>44871</v>
      </c>
      <c r="I48" s="60" t="str">
        <f>$C$3</f>
        <v>Nguyễn Thu Trang</v>
      </c>
      <c r="J48" s="52"/>
    </row>
    <row r="49" spans="2:10" ht="247">
      <c r="B49" s="50" t="str">
        <f>IF(ISBLANK(F49),"","["&amp;$C$1&amp;"-"&amp;COUNTA($F$10:F49)&amp;"]")</f>
        <v>[Order Software Testing-36]</v>
      </c>
      <c r="C49" s="52" t="s">
        <v>157</v>
      </c>
      <c r="D49" s="52" t="s">
        <v>153</v>
      </c>
      <c r="E49" s="56" t="s">
        <v>159</v>
      </c>
      <c r="F49" s="52" t="s">
        <v>156</v>
      </c>
      <c r="G49" s="42" t="s">
        <v>17</v>
      </c>
      <c r="H49" s="51">
        <v>44871</v>
      </c>
      <c r="I49" s="60" t="str">
        <f>$C$3</f>
        <v>Nguyễn Thu Trang</v>
      </c>
      <c r="J49" s="52"/>
    </row>
    <row r="50" spans="2:10" ht="228">
      <c r="B50" s="50" t="str">
        <f>IF(ISBLANK(F50),"","["&amp;$C$1&amp;"-"&amp;COUNTA($F$10:F50)&amp;"]")</f>
        <v>[Order Software Testing-37]</v>
      </c>
      <c r="C50" s="52" t="s">
        <v>158</v>
      </c>
      <c r="D50" s="52" t="s">
        <v>153</v>
      </c>
      <c r="E50" s="56" t="s">
        <v>160</v>
      </c>
      <c r="F50" s="52" t="s">
        <v>161</v>
      </c>
      <c r="G50" s="42" t="s">
        <v>17</v>
      </c>
      <c r="H50" s="51">
        <v>44871</v>
      </c>
      <c r="I50" s="60" t="str">
        <f>$C$3</f>
        <v>Nguyễn Thu Trang</v>
      </c>
      <c r="J50" s="52"/>
    </row>
    <row r="51" spans="2:10" ht="266">
      <c r="B51" s="50" t="str">
        <f>IF(ISBLANK(F51),"","["&amp;$C$1&amp;"-"&amp;COUNTA($F$10:F51)&amp;"]")</f>
        <v>[Order Software Testing-38]</v>
      </c>
      <c r="C51" s="52" t="s">
        <v>162</v>
      </c>
      <c r="D51" s="52" t="s">
        <v>153</v>
      </c>
      <c r="E51" s="56" t="s">
        <v>163</v>
      </c>
      <c r="F51" s="52" t="s">
        <v>161</v>
      </c>
      <c r="G51" s="42" t="s">
        <v>17</v>
      </c>
      <c r="H51" s="51">
        <v>44871</v>
      </c>
      <c r="I51" s="60" t="str">
        <f>$C$3</f>
        <v>Nguyễn Thu Trang</v>
      </c>
      <c r="J51" s="52"/>
    </row>
    <row r="52" spans="2:10" ht="171">
      <c r="B52" s="50" t="str">
        <f>IF(ISBLANK(F52),"","["&amp;$C$1&amp;"-"&amp;COUNTA($F$10:F52)&amp;"]")</f>
        <v>[Order Software Testing-39]</v>
      </c>
      <c r="C52" s="52" t="s">
        <v>164</v>
      </c>
      <c r="D52" s="52" t="s">
        <v>153</v>
      </c>
      <c r="E52" s="56" t="s">
        <v>165</v>
      </c>
      <c r="F52" s="52" t="s">
        <v>166</v>
      </c>
      <c r="G52" s="42" t="s">
        <v>17</v>
      </c>
      <c r="H52" s="51">
        <v>44871</v>
      </c>
      <c r="I52" s="60" t="str">
        <f>$C$3</f>
        <v>Nguyễn Thu Trang</v>
      </c>
      <c r="J52" s="52"/>
    </row>
    <row r="53" spans="2:10" ht="190">
      <c r="B53" s="50" t="str">
        <f>IF(ISBLANK(F53),"","["&amp;$C$1&amp;"-"&amp;COUNTA($F$10:F53)&amp;"]")</f>
        <v>[Order Software Testing-40]</v>
      </c>
      <c r="C53" s="52" t="s">
        <v>167</v>
      </c>
      <c r="D53" s="52" t="s">
        <v>153</v>
      </c>
      <c r="E53" s="56" t="s">
        <v>168</v>
      </c>
      <c r="F53" s="52" t="s">
        <v>166</v>
      </c>
      <c r="G53" s="42" t="s">
        <v>17</v>
      </c>
      <c r="H53" s="51">
        <v>44871</v>
      </c>
      <c r="I53" s="60" t="str">
        <f t="shared" ref="I53:I84" si="3">$C$3</f>
        <v>Nguyễn Thu Trang</v>
      </c>
      <c r="J53" s="52"/>
    </row>
    <row r="54" spans="2:10" ht="209">
      <c r="B54" s="50" t="str">
        <f>IF(ISBLANK(F54),"","["&amp;$C$1&amp;"-"&amp;COUNTA($F$10:F54)&amp;"]")</f>
        <v>[Order Software Testing-41]</v>
      </c>
      <c r="C54" s="52" t="s">
        <v>170</v>
      </c>
      <c r="D54" s="52" t="s">
        <v>153</v>
      </c>
      <c r="E54" s="56" t="s">
        <v>169</v>
      </c>
      <c r="F54" s="52" t="s">
        <v>166</v>
      </c>
      <c r="G54" s="42" t="s">
        <v>17</v>
      </c>
      <c r="H54" s="51">
        <v>44871</v>
      </c>
      <c r="I54" s="60" t="str">
        <f t="shared" si="3"/>
        <v>Nguyễn Thu Trang</v>
      </c>
      <c r="J54" s="52"/>
    </row>
    <row r="55" spans="2:10" ht="266">
      <c r="B55" s="50" t="str">
        <f>IF(ISBLANK(F55),"","["&amp;$C$1&amp;"-"&amp;COUNTA($F$10:F55)&amp;"]")</f>
        <v>[Order Software Testing-42]</v>
      </c>
      <c r="C55" s="52" t="s">
        <v>171</v>
      </c>
      <c r="D55" s="52" t="s">
        <v>153</v>
      </c>
      <c r="E55" s="56" t="s">
        <v>172</v>
      </c>
      <c r="F55" s="52" t="s">
        <v>173</v>
      </c>
      <c r="G55" s="42" t="s">
        <v>17</v>
      </c>
      <c r="H55" s="51">
        <v>44871</v>
      </c>
      <c r="I55" s="60" t="str">
        <f t="shared" si="3"/>
        <v>Nguyễn Thu Trang</v>
      </c>
      <c r="J55" s="52"/>
    </row>
    <row r="56" spans="2:10" ht="247">
      <c r="B56" s="50" t="str">
        <f>IF(ISBLANK(F56),"","["&amp;$C$1&amp;"-"&amp;COUNTA($F$10:F56)&amp;"]")</f>
        <v>[Order Software Testing-43]</v>
      </c>
      <c r="C56" s="52" t="s">
        <v>174</v>
      </c>
      <c r="D56" s="52" t="s">
        <v>153</v>
      </c>
      <c r="E56" s="56" t="s">
        <v>175</v>
      </c>
      <c r="F56" s="52" t="s">
        <v>176</v>
      </c>
      <c r="G56" s="42" t="s">
        <v>18</v>
      </c>
      <c r="H56" s="51">
        <v>44871</v>
      </c>
      <c r="I56" s="60" t="str">
        <f t="shared" si="3"/>
        <v>Nguyễn Thu Trang</v>
      </c>
      <c r="J56" s="42" t="s">
        <v>274</v>
      </c>
    </row>
    <row r="57" spans="2:10" ht="19">
      <c r="B57" s="62" t="str">
        <f>IF(ISBLANK(F57),"","["&amp;$C$1&amp;"-"&amp;COUNTA($F$10:F57)&amp;"]")</f>
        <v/>
      </c>
      <c r="C57" s="58" t="s">
        <v>55</v>
      </c>
      <c r="D57" s="48"/>
      <c r="E57" s="48"/>
      <c r="F57" s="48"/>
      <c r="G57" s="53"/>
      <c r="H57" s="54"/>
      <c r="I57" s="55"/>
      <c r="J57" s="49"/>
    </row>
    <row r="58" spans="2:10" ht="190">
      <c r="B58" s="50" t="str">
        <f>IF(ISBLANK(F58),"","["&amp;$C$1&amp;"-"&amp;COUNTA($F$10:F58)&amp;"]")</f>
        <v>[Order Software Testing-44]</v>
      </c>
      <c r="C58" s="52" t="s">
        <v>177</v>
      </c>
      <c r="D58" s="52" t="s">
        <v>149</v>
      </c>
      <c r="E58" s="56" t="s">
        <v>178</v>
      </c>
      <c r="F58" s="52" t="s">
        <v>210</v>
      </c>
      <c r="G58" s="42" t="s">
        <v>17</v>
      </c>
      <c r="H58" s="51">
        <v>44871</v>
      </c>
      <c r="I58" s="60" t="str">
        <f t="shared" si="3"/>
        <v>Nguyễn Thu Trang</v>
      </c>
      <c r="J58" s="52"/>
    </row>
    <row r="59" spans="2:10" ht="285">
      <c r="B59" s="50" t="str">
        <f>IF(ISBLANK(F59),"","["&amp;$C$1&amp;"-"&amp;COUNTA($F$10:F59)&amp;"]")</f>
        <v>[Order Software Testing-45]</v>
      </c>
      <c r="C59" s="52" t="s">
        <v>180</v>
      </c>
      <c r="D59" s="52" t="s">
        <v>149</v>
      </c>
      <c r="E59" s="56" t="s">
        <v>179</v>
      </c>
      <c r="F59" s="52" t="s">
        <v>203</v>
      </c>
      <c r="G59" s="42" t="s">
        <v>18</v>
      </c>
      <c r="H59" s="51">
        <v>44871</v>
      </c>
      <c r="I59" s="60" t="str">
        <f t="shared" si="3"/>
        <v>Nguyễn Thu Trang</v>
      </c>
      <c r="J59" s="42" t="s">
        <v>275</v>
      </c>
    </row>
    <row r="60" spans="2:10" ht="114">
      <c r="B60" s="50" t="str">
        <f>IF(ISBLANK(F60),"","["&amp;$C$1&amp;"-"&amp;COUNTA($F$10:F60)&amp;"]")</f>
        <v>[Order Software Testing-46]</v>
      </c>
      <c r="C60" s="52" t="s">
        <v>181</v>
      </c>
      <c r="D60" s="52" t="s">
        <v>182</v>
      </c>
      <c r="E60" s="56" t="s">
        <v>183</v>
      </c>
      <c r="F60" s="52" t="s">
        <v>197</v>
      </c>
      <c r="G60" s="42" t="s">
        <v>17</v>
      </c>
      <c r="H60" s="51">
        <v>44871</v>
      </c>
      <c r="I60" s="60" t="str">
        <f t="shared" si="3"/>
        <v>Nguyễn Thu Trang</v>
      </c>
      <c r="J60" s="52"/>
    </row>
    <row r="61" spans="2:10" ht="114">
      <c r="B61" s="50" t="str">
        <f>IF(ISBLANK(F61),"","["&amp;$C$1&amp;"-"&amp;COUNTA($F$10:F61)&amp;"]")</f>
        <v>[Order Software Testing-47]</v>
      </c>
      <c r="C61" s="52" t="s">
        <v>184</v>
      </c>
      <c r="D61" s="52" t="s">
        <v>182</v>
      </c>
      <c r="E61" s="56" t="s">
        <v>185</v>
      </c>
      <c r="F61" s="52" t="s">
        <v>186</v>
      </c>
      <c r="G61" s="42" t="s">
        <v>17</v>
      </c>
      <c r="H61" s="51">
        <v>44871</v>
      </c>
      <c r="I61" s="60" t="str">
        <f t="shared" si="3"/>
        <v>Nguyễn Thu Trang</v>
      </c>
      <c r="J61" s="52"/>
    </row>
    <row r="62" spans="2:10" ht="114">
      <c r="B62" s="50" t="str">
        <f>IF(ISBLANK(F62),"","["&amp;$C$1&amp;"-"&amp;COUNTA($F$10:F62)&amp;"]")</f>
        <v>[Order Software Testing-48]</v>
      </c>
      <c r="C62" s="52" t="s">
        <v>187</v>
      </c>
      <c r="D62" s="52" t="s">
        <v>182</v>
      </c>
      <c r="E62" s="56" t="s">
        <v>188</v>
      </c>
      <c r="F62" s="52" t="s">
        <v>189</v>
      </c>
      <c r="G62" s="42" t="s">
        <v>17</v>
      </c>
      <c r="H62" s="51">
        <v>44871</v>
      </c>
      <c r="I62" s="60" t="str">
        <f t="shared" si="3"/>
        <v>Nguyễn Thu Trang</v>
      </c>
      <c r="J62" s="52"/>
    </row>
    <row r="63" spans="2:10" ht="190">
      <c r="B63" s="50" t="str">
        <f>IF(ISBLANK(F63),"","["&amp;$C$1&amp;"-"&amp;COUNTA($F$10:F63)&amp;"]")</f>
        <v>[Order Software Testing-49]</v>
      </c>
      <c r="C63" s="52" t="s">
        <v>196</v>
      </c>
      <c r="D63" s="52" t="s">
        <v>182</v>
      </c>
      <c r="E63" s="56" t="s">
        <v>190</v>
      </c>
      <c r="F63" s="52" t="s">
        <v>191</v>
      </c>
      <c r="G63" s="42" t="s">
        <v>17</v>
      </c>
      <c r="H63" s="51">
        <v>44871</v>
      </c>
      <c r="I63" s="60" t="str">
        <f t="shared" si="3"/>
        <v>Nguyễn Thu Trang</v>
      </c>
      <c r="J63" s="52"/>
    </row>
    <row r="64" spans="2:10" ht="190">
      <c r="B64" s="50" t="str">
        <f>IF(ISBLANK(F64),"","["&amp;$C$1&amp;"-"&amp;COUNTA($F$10:F64)&amp;"]")</f>
        <v>[Order Software Testing-50]</v>
      </c>
      <c r="C64" s="52" t="s">
        <v>193</v>
      </c>
      <c r="D64" s="52" t="s">
        <v>182</v>
      </c>
      <c r="E64" s="56" t="s">
        <v>194</v>
      </c>
      <c r="F64" s="52" t="s">
        <v>195</v>
      </c>
      <c r="G64" s="42" t="s">
        <v>18</v>
      </c>
      <c r="H64" s="51">
        <v>44871</v>
      </c>
      <c r="I64" s="60" t="str">
        <f t="shared" si="3"/>
        <v>Nguyễn Thu Trang</v>
      </c>
      <c r="J64" s="42" t="s">
        <v>276</v>
      </c>
    </row>
    <row r="65" spans="2:10" ht="114">
      <c r="B65" s="50" t="str">
        <f>IF(ISBLANK(F65),"","["&amp;$C$1&amp;"-"&amp;COUNTA($F$10:F65)&amp;"]")</f>
        <v>[Order Software Testing-51]</v>
      </c>
      <c r="C65" s="52" t="s">
        <v>198</v>
      </c>
      <c r="D65" s="52" t="s">
        <v>182</v>
      </c>
      <c r="E65" s="56" t="s">
        <v>183</v>
      </c>
      <c r="F65" s="52" t="s">
        <v>199</v>
      </c>
      <c r="G65" s="42" t="s">
        <v>17</v>
      </c>
      <c r="H65" s="51">
        <v>44871</v>
      </c>
      <c r="I65" s="60" t="str">
        <f t="shared" si="3"/>
        <v>Nguyễn Thu Trang</v>
      </c>
      <c r="J65" s="52"/>
    </row>
    <row r="66" spans="2:10" ht="114">
      <c r="B66" s="50" t="str">
        <f>IF(ISBLANK(F66),"","["&amp;$C$1&amp;"-"&amp;COUNTA($F$10:F66)&amp;"]")</f>
        <v>[Order Software Testing-52]</v>
      </c>
      <c r="C66" s="52" t="s">
        <v>200</v>
      </c>
      <c r="D66" s="52" t="s">
        <v>182</v>
      </c>
      <c r="E66" s="56" t="s">
        <v>201</v>
      </c>
      <c r="F66" s="52" t="s">
        <v>202</v>
      </c>
      <c r="G66" s="42" t="s">
        <v>17</v>
      </c>
      <c r="H66" s="51">
        <v>44871</v>
      </c>
      <c r="I66" s="60" t="str">
        <f t="shared" si="3"/>
        <v>Nguyễn Thu Trang</v>
      </c>
      <c r="J66" s="52"/>
    </row>
    <row r="67" spans="2:10" ht="171">
      <c r="B67" s="50" t="str">
        <f>IF(ISBLANK(F67),"","["&amp;$C$1&amp;"-"&amp;COUNTA($F$10:F67)&amp;"]")</f>
        <v>[Order Software Testing-53]</v>
      </c>
      <c r="C67" s="52" t="s">
        <v>204</v>
      </c>
      <c r="D67" s="52" t="s">
        <v>182</v>
      </c>
      <c r="E67" s="56" t="s">
        <v>205</v>
      </c>
      <c r="F67" s="52" t="s">
        <v>206</v>
      </c>
      <c r="G67" s="42" t="s">
        <v>20</v>
      </c>
      <c r="H67" s="51">
        <v>44871</v>
      </c>
      <c r="I67" s="60" t="str">
        <f t="shared" si="3"/>
        <v>Nguyễn Thu Trang</v>
      </c>
      <c r="J67" s="52" t="s">
        <v>192</v>
      </c>
    </row>
    <row r="68" spans="2:10" ht="19">
      <c r="B68" s="62" t="str">
        <f>IF(ISBLANK(F68),"","["&amp;$C$1&amp;"-"&amp;COUNTA($F$10:F68)&amp;"]")</f>
        <v/>
      </c>
      <c r="C68" s="58" t="s">
        <v>56</v>
      </c>
      <c r="D68" s="48"/>
      <c r="E68" s="48"/>
      <c r="F68" s="48"/>
      <c r="G68" s="53"/>
      <c r="H68" s="54"/>
      <c r="I68" s="55"/>
      <c r="J68" s="49"/>
    </row>
    <row r="69" spans="2:10" ht="209">
      <c r="B69" s="50" t="str">
        <f>IF(ISBLANK(F69),"","["&amp;$C$1&amp;"-"&amp;COUNTA($F$10:F69)&amp;"]")</f>
        <v>[Order Software Testing-54]</v>
      </c>
      <c r="C69" s="52" t="s">
        <v>207</v>
      </c>
      <c r="D69" s="52" t="s">
        <v>208</v>
      </c>
      <c r="E69" s="56" t="s">
        <v>209</v>
      </c>
      <c r="F69" s="52" t="s">
        <v>260</v>
      </c>
      <c r="G69" s="42" t="s">
        <v>18</v>
      </c>
      <c r="H69" s="51">
        <v>44872</v>
      </c>
      <c r="I69" s="60" t="str">
        <f t="shared" si="3"/>
        <v>Nguyễn Thu Trang</v>
      </c>
      <c r="J69" s="42" t="s">
        <v>277</v>
      </c>
    </row>
    <row r="70" spans="2:10" ht="171">
      <c r="B70" s="50" t="str">
        <f>IF(ISBLANK(F70),"","["&amp;$C$1&amp;"-"&amp;COUNTA($F$10:F70)&amp;"]")</f>
        <v>[Order Software Testing-55]</v>
      </c>
      <c r="C70" s="52" t="s">
        <v>211</v>
      </c>
      <c r="D70" s="52" t="s">
        <v>208</v>
      </c>
      <c r="E70" s="56" t="s">
        <v>183</v>
      </c>
      <c r="F70" s="52" t="s">
        <v>212</v>
      </c>
      <c r="G70" s="42" t="s">
        <v>20</v>
      </c>
      <c r="H70" s="51">
        <v>44872</v>
      </c>
      <c r="I70" s="60" t="str">
        <f t="shared" si="3"/>
        <v>Nguyễn Thu Trang</v>
      </c>
      <c r="J70" s="52" t="s">
        <v>192</v>
      </c>
    </row>
    <row r="71" spans="2:10" ht="114">
      <c r="B71" s="50" t="str">
        <f>IF(ISBLANK(F71),"","["&amp;$C$1&amp;"-"&amp;COUNTA($F$10:F71)&amp;"]")</f>
        <v>[Order Software Testing-56]</v>
      </c>
      <c r="C71" s="52" t="s">
        <v>262</v>
      </c>
      <c r="D71" s="52" t="s">
        <v>208</v>
      </c>
      <c r="E71" s="56" t="s">
        <v>263</v>
      </c>
      <c r="F71" s="52" t="s">
        <v>264</v>
      </c>
      <c r="G71" s="42" t="s">
        <v>18</v>
      </c>
      <c r="H71" s="51">
        <v>44872</v>
      </c>
      <c r="I71" s="60" t="str">
        <f t="shared" si="3"/>
        <v>Nguyễn Thu Trang</v>
      </c>
      <c r="J71" s="42" t="s">
        <v>278</v>
      </c>
    </row>
    <row r="72" spans="2:10" ht="114">
      <c r="B72" s="50" t="str">
        <f>IF(ISBLANK(F72),"","["&amp;$C$1&amp;"-"&amp;COUNTA($F$10:F72)&amp;"]")</f>
        <v>[Order Software Testing-57]</v>
      </c>
      <c r="C72" s="52" t="s">
        <v>213</v>
      </c>
      <c r="D72" s="52" t="s">
        <v>208</v>
      </c>
      <c r="E72" s="56" t="s">
        <v>214</v>
      </c>
      <c r="F72" s="52" t="s">
        <v>215</v>
      </c>
      <c r="G72" s="42" t="s">
        <v>18</v>
      </c>
      <c r="H72" s="51">
        <v>44872</v>
      </c>
      <c r="I72" s="60" t="str">
        <f t="shared" si="3"/>
        <v>Nguyễn Thu Trang</v>
      </c>
      <c r="J72" s="42" t="s">
        <v>279</v>
      </c>
    </row>
    <row r="73" spans="2:10" ht="19">
      <c r="B73" s="62" t="str">
        <f>IF(ISBLANK(F73),"","["&amp;$C$1&amp;"-"&amp;COUNTA($F$10:F73)&amp;"]")</f>
        <v/>
      </c>
      <c r="C73" s="65" t="s">
        <v>57</v>
      </c>
      <c r="D73" s="48"/>
      <c r="E73" s="48"/>
      <c r="F73" s="48"/>
      <c r="G73" s="53"/>
      <c r="H73" s="54"/>
      <c r="I73" s="55"/>
      <c r="J73" s="49"/>
    </row>
    <row r="74" spans="2:10" ht="152">
      <c r="B74" s="50" t="str">
        <f>IF(ISBLANK(F74),"","["&amp;$C$1&amp;"-"&amp;COUNTA($F$10:F74)&amp;"]")</f>
        <v>[Order Software Testing-58]</v>
      </c>
      <c r="C74" s="52" t="s">
        <v>216</v>
      </c>
      <c r="D74" s="52" t="s">
        <v>220</v>
      </c>
      <c r="E74" s="56" t="s">
        <v>217</v>
      </c>
      <c r="F74" s="52" t="s">
        <v>229</v>
      </c>
      <c r="G74" s="42" t="s">
        <v>20</v>
      </c>
      <c r="H74" s="51">
        <v>44872</v>
      </c>
      <c r="I74" s="60" t="str">
        <f t="shared" si="3"/>
        <v>Nguyễn Thu Trang</v>
      </c>
      <c r="J74" s="52" t="s">
        <v>192</v>
      </c>
    </row>
    <row r="75" spans="2:10" ht="133">
      <c r="B75" s="50" t="str">
        <f>IF(ISBLANK(F75),"","["&amp;$C$1&amp;"-"&amp;COUNTA($F$10:F75)&amp;"]")</f>
        <v>[Order Software Testing-59]</v>
      </c>
      <c r="C75" s="52" t="s">
        <v>218</v>
      </c>
      <c r="D75" s="52" t="s">
        <v>219</v>
      </c>
      <c r="E75" s="56" t="s">
        <v>226</v>
      </c>
      <c r="F75" s="52" t="s">
        <v>227</v>
      </c>
      <c r="G75" s="42" t="s">
        <v>20</v>
      </c>
      <c r="H75" s="51">
        <v>44872</v>
      </c>
      <c r="I75" s="60" t="str">
        <f t="shared" si="3"/>
        <v>Nguyễn Thu Trang</v>
      </c>
      <c r="J75" s="52" t="s">
        <v>192</v>
      </c>
    </row>
    <row r="76" spans="2:10" ht="95">
      <c r="B76" s="50" t="str">
        <f>IF(ISBLANK(F76),"","["&amp;$C$1&amp;"-"&amp;COUNTA($F$10:F76)&amp;"]")</f>
        <v>[Order Software Testing-60]</v>
      </c>
      <c r="C76" s="52" t="s">
        <v>225</v>
      </c>
      <c r="D76" s="52" t="s">
        <v>230</v>
      </c>
      <c r="E76" s="56" t="s">
        <v>231</v>
      </c>
      <c r="F76" s="52" t="s">
        <v>186</v>
      </c>
      <c r="G76" s="42" t="s">
        <v>20</v>
      </c>
      <c r="H76" s="51">
        <v>44872</v>
      </c>
      <c r="I76" s="60" t="str">
        <f t="shared" si="3"/>
        <v>Nguyễn Thu Trang</v>
      </c>
      <c r="J76" s="52" t="s">
        <v>192</v>
      </c>
    </row>
    <row r="77" spans="2:10" ht="76">
      <c r="B77" s="50" t="str">
        <f>IF(ISBLANK(F77),"","["&amp;$C$1&amp;"-"&amp;COUNTA($F$10:F77)&amp;"]")</f>
        <v>[Order Software Testing-61]</v>
      </c>
      <c r="C77" s="52" t="s">
        <v>221</v>
      </c>
      <c r="D77" s="52" t="s">
        <v>219</v>
      </c>
      <c r="E77" s="56" t="s">
        <v>228</v>
      </c>
      <c r="F77" s="52" t="s">
        <v>222</v>
      </c>
      <c r="G77" s="42" t="s">
        <v>20</v>
      </c>
      <c r="H77" s="51">
        <v>44872</v>
      </c>
      <c r="I77" s="60" t="str">
        <f t="shared" si="3"/>
        <v>Nguyễn Thu Trang</v>
      </c>
      <c r="J77" s="52" t="s">
        <v>192</v>
      </c>
    </row>
    <row r="78" spans="2:10" ht="95">
      <c r="B78" s="50" t="str">
        <f>IF(ISBLANK(F78),"","["&amp;$C$1&amp;"-"&amp;COUNTA($F$10:F78)&amp;"]")</f>
        <v>[Order Software Testing-62]</v>
      </c>
      <c r="C78" s="52" t="s">
        <v>223</v>
      </c>
      <c r="D78" s="52" t="s">
        <v>232</v>
      </c>
      <c r="E78" s="56" t="s">
        <v>224</v>
      </c>
      <c r="F78" s="52" t="s">
        <v>233</v>
      </c>
      <c r="G78" s="42" t="s">
        <v>20</v>
      </c>
      <c r="H78" s="51">
        <v>44872</v>
      </c>
      <c r="I78" s="60" t="str">
        <f t="shared" si="3"/>
        <v>Nguyễn Thu Trang</v>
      </c>
      <c r="J78" s="52" t="s">
        <v>192</v>
      </c>
    </row>
    <row r="79" spans="2:10" ht="19">
      <c r="B79" s="62" t="str">
        <f>IF(ISBLANK(F79),"","["&amp;$C$1&amp;"-"&amp;COUNTA($F$10:F79)&amp;"]")</f>
        <v/>
      </c>
      <c r="C79" s="58" t="s">
        <v>58</v>
      </c>
      <c r="D79" s="48"/>
      <c r="E79" s="48"/>
      <c r="F79" s="48"/>
      <c r="G79" s="53"/>
      <c r="H79" s="54"/>
      <c r="I79" s="55"/>
      <c r="J79" s="49"/>
    </row>
    <row r="80" spans="2:10" ht="209">
      <c r="B80" s="50" t="str">
        <f>IF(ISBLANK(F80),"","["&amp;$C$1&amp;"-"&amp;COUNTA($F$10:F80)&amp;"]")</f>
        <v>[Order Software Testing-63]</v>
      </c>
      <c r="C80" s="52" t="s">
        <v>234</v>
      </c>
      <c r="D80" s="52" t="s">
        <v>235</v>
      </c>
      <c r="E80" s="56" t="s">
        <v>178</v>
      </c>
      <c r="F80" s="52" t="s">
        <v>236</v>
      </c>
      <c r="G80" s="42" t="s">
        <v>20</v>
      </c>
      <c r="H80" s="51">
        <v>44872</v>
      </c>
      <c r="I80" s="60" t="str">
        <f t="shared" si="3"/>
        <v>Nguyễn Thu Trang</v>
      </c>
      <c r="J80" s="52" t="s">
        <v>192</v>
      </c>
    </row>
    <row r="81" spans="2:10" ht="152">
      <c r="B81" s="50" t="str">
        <f>IF(ISBLANK(F81),"","["&amp;$C$1&amp;"-"&amp;COUNTA($F$10:F81)&amp;"]")</f>
        <v>[Order Software Testing-64]</v>
      </c>
      <c r="C81" s="52" t="s">
        <v>238</v>
      </c>
      <c r="D81" s="52" t="s">
        <v>235</v>
      </c>
      <c r="E81" s="56" t="s">
        <v>237</v>
      </c>
      <c r="F81" s="52" t="s">
        <v>247</v>
      </c>
      <c r="G81" s="42" t="s">
        <v>20</v>
      </c>
      <c r="H81" s="51">
        <v>44872</v>
      </c>
      <c r="I81" s="60" t="str">
        <f t="shared" si="3"/>
        <v>Nguyễn Thu Trang</v>
      </c>
      <c r="J81" s="52" t="s">
        <v>192</v>
      </c>
    </row>
    <row r="82" spans="2:10" ht="152">
      <c r="B82" s="50" t="str">
        <f>IF(ISBLANK(F82),"","["&amp;$C$1&amp;"-"&amp;COUNTA($F$10:F82)&amp;"]")</f>
        <v>[Order Software Testing-65]</v>
      </c>
      <c r="C82" s="52" t="s">
        <v>240</v>
      </c>
      <c r="D82" s="52" t="s">
        <v>239</v>
      </c>
      <c r="E82" s="56" t="s">
        <v>244</v>
      </c>
      <c r="F82" s="52" t="s">
        <v>241</v>
      </c>
      <c r="G82" s="42" t="s">
        <v>20</v>
      </c>
      <c r="H82" s="51">
        <v>44872</v>
      </c>
      <c r="I82" s="60" t="str">
        <f t="shared" si="3"/>
        <v>Nguyễn Thu Trang</v>
      </c>
      <c r="J82" s="52" t="s">
        <v>192</v>
      </c>
    </row>
    <row r="83" spans="2:10" ht="152">
      <c r="B83" s="50" t="str">
        <f>IF(ISBLANK(F83),"","["&amp;$C$1&amp;"-"&amp;COUNTA($F$10:F83)&amp;"]")</f>
        <v>[Order Software Testing-66]</v>
      </c>
      <c r="C83" s="52" t="s">
        <v>242</v>
      </c>
      <c r="D83" s="52" t="s">
        <v>239</v>
      </c>
      <c r="E83" s="56" t="s">
        <v>243</v>
      </c>
      <c r="F83" s="52" t="s">
        <v>245</v>
      </c>
      <c r="G83" s="42" t="s">
        <v>20</v>
      </c>
      <c r="H83" s="51">
        <v>44872</v>
      </c>
      <c r="I83" s="60" t="str">
        <f t="shared" si="3"/>
        <v>Nguyễn Thu Trang</v>
      </c>
      <c r="J83" s="52" t="s">
        <v>192</v>
      </c>
    </row>
    <row r="84" spans="2:10" ht="133">
      <c r="B84" s="50" t="str">
        <f>IF(ISBLANK(F84),"","["&amp;$C$1&amp;"-"&amp;COUNTA($F$10:F84)&amp;"]")</f>
        <v>[Order Software Testing-67]</v>
      </c>
      <c r="C84" s="52" t="s">
        <v>246</v>
      </c>
      <c r="D84" s="52" t="s">
        <v>239</v>
      </c>
      <c r="E84" s="56" t="s">
        <v>99</v>
      </c>
      <c r="F84" s="52" t="s">
        <v>206</v>
      </c>
      <c r="G84" s="42" t="s">
        <v>20</v>
      </c>
      <c r="H84" s="51">
        <v>44872</v>
      </c>
      <c r="I84" s="60" t="str">
        <f t="shared" si="3"/>
        <v>Nguyễn Thu Trang</v>
      </c>
      <c r="J84" s="52" t="s">
        <v>192</v>
      </c>
    </row>
    <row r="85" spans="2:10" ht="95">
      <c r="B85" s="50" t="str">
        <f>IF(ISBLANK(F85),"","["&amp;$C$1&amp;"-"&amp;COUNTA($F$10:F85)&amp;"]")</f>
        <v>[Order Software Testing-68]</v>
      </c>
      <c r="C85" s="52" t="s">
        <v>251</v>
      </c>
      <c r="D85" s="52" t="s">
        <v>249</v>
      </c>
      <c r="E85" s="56" t="s">
        <v>250</v>
      </c>
      <c r="F85" s="52" t="s">
        <v>252</v>
      </c>
      <c r="G85" s="42" t="s">
        <v>20</v>
      </c>
      <c r="H85" s="51">
        <v>44872</v>
      </c>
      <c r="I85" s="60" t="str">
        <f>$C$3</f>
        <v>Nguyễn Thu Trang</v>
      </c>
      <c r="J85" s="52" t="s">
        <v>192</v>
      </c>
    </row>
    <row r="86" spans="2:10" ht="95">
      <c r="B86" s="50" t="str">
        <f>IF(ISBLANK(F86),"","["&amp;$C$1&amp;"-"&amp;COUNTA($F$10:F86)&amp;"]")</f>
        <v>[Order Software Testing-69]</v>
      </c>
      <c r="C86" s="52" t="s">
        <v>255</v>
      </c>
      <c r="D86" s="52" t="s">
        <v>249</v>
      </c>
      <c r="E86" s="56" t="s">
        <v>253</v>
      </c>
      <c r="F86" s="52" t="s">
        <v>254</v>
      </c>
      <c r="G86" s="42" t="s">
        <v>20</v>
      </c>
      <c r="H86" s="51">
        <v>44872</v>
      </c>
      <c r="I86" s="60" t="str">
        <f>$C$3</f>
        <v>Nguyễn Thu Trang</v>
      </c>
      <c r="J86" s="52" t="s">
        <v>192</v>
      </c>
    </row>
    <row r="87" spans="2:10" ht="114">
      <c r="B87" s="50" t="str">
        <f>IF(ISBLANK(F87),"","["&amp;$C$1&amp;"-"&amp;COUNTA($F$10:F87)&amp;"]")</f>
        <v>[Order Software Testing-70]</v>
      </c>
      <c r="C87" s="52" t="s">
        <v>248</v>
      </c>
      <c r="D87" s="52" t="s">
        <v>235</v>
      </c>
      <c r="E87" s="56" t="s">
        <v>257</v>
      </c>
      <c r="F87" s="52" t="s">
        <v>256</v>
      </c>
      <c r="G87" s="42" t="s">
        <v>20</v>
      </c>
      <c r="H87" s="51">
        <v>44872</v>
      </c>
      <c r="I87" s="60" t="str">
        <f>$C$3</f>
        <v>Nguyễn Thu Trang</v>
      </c>
      <c r="J87" s="52" t="s">
        <v>192</v>
      </c>
    </row>
    <row r="88" spans="2:10" ht="95">
      <c r="B88" s="50" t="str">
        <f>IF(ISBLANK(F88),"","["&amp;$C$1&amp;"-"&amp;COUNTA($F$10:F88)&amp;"]")</f>
        <v>[Order Software Testing-71]</v>
      </c>
      <c r="C88" s="52" t="s">
        <v>246</v>
      </c>
      <c r="D88" s="52" t="s">
        <v>235</v>
      </c>
      <c r="E88" s="56" t="s">
        <v>258</v>
      </c>
      <c r="F88" s="52" t="s">
        <v>206</v>
      </c>
      <c r="G88" s="42" t="s">
        <v>20</v>
      </c>
      <c r="H88" s="51">
        <v>44872</v>
      </c>
      <c r="I88" s="60" t="str">
        <f>$C$3</f>
        <v>Nguyễn Thu Trang</v>
      </c>
      <c r="J88" s="52" t="s">
        <v>192</v>
      </c>
    </row>
    <row r="89" spans="2:10" ht="19">
      <c r="B89" s="62" t="str">
        <f>IF(ISBLANK(F89),"","["&amp;$C$1&amp;"-"&amp;COUNTA($F$10:F89)&amp;"]")</f>
        <v/>
      </c>
      <c r="C89" s="58" t="s">
        <v>59</v>
      </c>
      <c r="D89" s="48"/>
      <c r="E89" s="48"/>
      <c r="F89" s="48"/>
      <c r="G89" s="53"/>
      <c r="H89" s="54"/>
      <c r="I89" s="55"/>
      <c r="J89" s="49"/>
    </row>
    <row r="90" spans="2:10" ht="19">
      <c r="B90" s="50" t="str">
        <f>IF(ISBLANK(F90),"","["&amp;$C$1&amp;"-"&amp;COUNTA($F$10:F90)&amp;"]")</f>
        <v/>
      </c>
      <c r="C90" s="52"/>
      <c r="D90" s="52"/>
      <c r="E90" s="56"/>
      <c r="F90" s="52"/>
      <c r="G90" s="42"/>
      <c r="H90" s="51"/>
      <c r="I90" s="60"/>
      <c r="J90" s="52"/>
    </row>
  </sheetData>
  <autoFilter ref="B8:J90" xr:uid="{4E551216-A4B4-AE4C-9D9A-E6782994B8FA}"/>
  <mergeCells count="3">
    <mergeCell ref="C1:F1"/>
    <mergeCell ref="C2:F2"/>
    <mergeCell ref="C3:F3"/>
  </mergeCells>
  <phoneticPr fontId="17" type="noConversion"/>
  <conditionalFormatting sqref="G1:G1048576">
    <cfRule type="containsText" dxfId="10" priority="1" operator="containsText" text="NT">
      <formula>NOT(ISERROR(SEARCH("NT",G1)))</formula>
    </cfRule>
    <cfRule type="containsText" dxfId="9" priority="2" operator="containsText" text="N/A">
      <formula>NOT(ISERROR(SEARCH("N/A",G1)))</formula>
    </cfRule>
    <cfRule type="containsText" dxfId="8" priority="3" operator="containsText" text="NA">
      <formula>NOT(ISERROR(SEARCH("NA",G1)))</formula>
    </cfRule>
    <cfRule type="containsText" dxfId="7" priority="4" operator="containsText" text="N/A">
      <formula>NOT(ISERROR(SEARCH("N/A",G1)))</formula>
    </cfRule>
    <cfRule type="containsText" dxfId="6" priority="5" operator="containsText" text="Pass">
      <formula>NOT(ISERROR(SEARCH("Pass",G1)))</formula>
    </cfRule>
    <cfRule type="containsText" dxfId="5" priority="6" operator="containsText" text="Fail">
      <formula>NOT(ISERROR(SEARCH("Fail",G1)))</formula>
    </cfRule>
  </conditionalFormatting>
  <dataValidations count="1">
    <dataValidation type="list" allowBlank="1" showInputMessage="1" showErrorMessage="1" sqref="G10:G21 G90 G47:G56 G69:G72 G74:G78 G80:G88 G23:G30 G32:G33 G35:G45 G58:G67" xr:uid="{210BD34D-BE8E-3F47-9A0D-7E399C1CCF10}">
      <formula1>$B$4:$E$4</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8EBA71-BDE4-1B4B-A465-AB5853B7DA03}">
  <sheetPr>
    <tabColor theme="5" tint="0.39997558519241921"/>
  </sheetPr>
  <dimension ref="B1:L21"/>
  <sheetViews>
    <sheetView workbookViewId="0">
      <selection activeCell="E7" sqref="E7"/>
    </sheetView>
  </sheetViews>
  <sheetFormatPr baseColWidth="10" defaultRowHeight="18"/>
  <cols>
    <col min="1" max="1" width="1.83203125" style="18" customWidth="1"/>
    <col min="2" max="2" width="16.33203125" style="20" customWidth="1"/>
    <col min="3" max="3" width="21.1640625" style="20" customWidth="1"/>
    <col min="4" max="5" width="21.1640625" style="30" customWidth="1"/>
    <col min="6" max="6" width="21.33203125" style="30" customWidth="1"/>
    <col min="7" max="10" width="14.83203125" style="27" customWidth="1"/>
    <col min="11" max="11" width="22.6640625" style="27" customWidth="1"/>
    <col min="12" max="12" width="14.83203125" style="18" customWidth="1"/>
    <col min="13" max="16384" width="10.83203125" style="18"/>
  </cols>
  <sheetData>
    <row r="1" spans="2:12" ht="19">
      <c r="B1" s="22" t="s">
        <v>36</v>
      </c>
      <c r="C1" s="84"/>
      <c r="D1" s="85"/>
      <c r="E1" s="85"/>
      <c r="F1" s="86"/>
    </row>
    <row r="2" spans="2:12" ht="19">
      <c r="B2" s="22" t="s">
        <v>37</v>
      </c>
      <c r="C2" s="84"/>
      <c r="D2" s="85"/>
      <c r="E2" s="85"/>
      <c r="F2" s="86"/>
    </row>
    <row r="3" spans="2:12" ht="19">
      <c r="B3" s="22" t="s">
        <v>27</v>
      </c>
      <c r="C3" s="84" t="str">
        <f>'Software Testing'!C3:F3</f>
        <v>Nguyễn Thu Trang</v>
      </c>
      <c r="D3" s="85"/>
      <c r="E3" s="85"/>
      <c r="F3" s="86"/>
    </row>
    <row r="4" spans="2:12" ht="18" customHeight="1">
      <c r="B4" s="22" t="s">
        <v>17</v>
      </c>
      <c r="C4" s="22" t="s">
        <v>18</v>
      </c>
      <c r="D4" s="31" t="s">
        <v>19</v>
      </c>
      <c r="E4" s="31" t="s">
        <v>20</v>
      </c>
      <c r="F4" s="31" t="s">
        <v>21</v>
      </c>
    </row>
    <row r="5" spans="2:12" ht="18" customHeight="1">
      <c r="B5" s="32">
        <f>COUNTIF($I$10:$I$21,"Pass")</f>
        <v>0</v>
      </c>
      <c r="C5" s="32">
        <f>COUNTIF($I$10:$I$21,"Fail")</f>
        <v>0</v>
      </c>
      <c r="D5" s="32">
        <f>COUNTIF($I$10:$I$21,"NT")</f>
        <v>0</v>
      </c>
      <c r="E5" s="32">
        <f>COUNTIF($I$10:$I$21,"N/A")</f>
        <v>0</v>
      </c>
      <c r="F5" s="32">
        <f>SUM(B5:E5)</f>
        <v>0</v>
      </c>
    </row>
    <row r="6" spans="2:12">
      <c r="B6" s="33">
        <f>IFERROR(B5/$F$5,0)</f>
        <v>0</v>
      </c>
      <c r="C6" s="33">
        <f>IFERROR(C5/$F$5,0)</f>
        <v>0</v>
      </c>
      <c r="D6" s="33">
        <f>IFERROR(D5/$F$5,0)</f>
        <v>0</v>
      </c>
      <c r="E6" s="33">
        <f>IFERROR(E5/$F$5,0)</f>
        <v>0</v>
      </c>
      <c r="F6" s="21"/>
    </row>
    <row r="8" spans="2:12" ht="37" customHeight="1">
      <c r="B8" s="23" t="s">
        <v>15</v>
      </c>
      <c r="C8" s="23" t="s">
        <v>38</v>
      </c>
      <c r="D8" s="24" t="s">
        <v>39</v>
      </c>
      <c r="E8" s="24" t="s">
        <v>40</v>
      </c>
      <c r="F8" s="24" t="s">
        <v>41</v>
      </c>
      <c r="G8" s="24" t="s">
        <v>42</v>
      </c>
      <c r="H8" s="24" t="s">
        <v>43</v>
      </c>
      <c r="I8" s="23" t="s">
        <v>34</v>
      </c>
      <c r="J8" s="23" t="s">
        <v>35</v>
      </c>
      <c r="K8" s="23" t="s">
        <v>27</v>
      </c>
      <c r="L8" s="23" t="s">
        <v>13</v>
      </c>
    </row>
    <row r="9" spans="2:12">
      <c r="B9" s="87" t="s">
        <v>44</v>
      </c>
      <c r="C9" s="88"/>
      <c r="D9" s="88"/>
      <c r="E9" s="88"/>
      <c r="F9" s="88"/>
      <c r="G9" s="88"/>
      <c r="H9" s="88"/>
      <c r="I9" s="88"/>
      <c r="J9" s="88"/>
      <c r="K9" s="88"/>
      <c r="L9" s="89"/>
    </row>
    <row r="10" spans="2:12">
      <c r="B10" s="21"/>
      <c r="C10" s="19"/>
      <c r="D10" s="21"/>
      <c r="E10" s="21"/>
      <c r="F10" s="21"/>
      <c r="G10" s="21"/>
      <c r="H10" s="28"/>
      <c r="I10" s="28"/>
      <c r="J10" s="29"/>
      <c r="K10" s="28"/>
      <c r="L10" s="17"/>
    </row>
    <row r="11" spans="2:12">
      <c r="B11" s="21"/>
      <c r="C11" s="19"/>
      <c r="D11" s="21"/>
      <c r="E11" s="21"/>
      <c r="F11" s="21"/>
      <c r="G11" s="21"/>
      <c r="H11" s="28"/>
      <c r="I11" s="28"/>
      <c r="J11" s="29"/>
      <c r="K11" s="28"/>
      <c r="L11" s="17"/>
    </row>
    <row r="12" spans="2:12">
      <c r="B12" s="21"/>
      <c r="C12" s="19"/>
      <c r="D12" s="21"/>
      <c r="E12" s="21"/>
      <c r="F12" s="21"/>
      <c r="G12" s="21"/>
      <c r="H12" s="28"/>
      <c r="I12" s="28"/>
      <c r="J12" s="29"/>
      <c r="K12" s="28"/>
      <c r="L12" s="17"/>
    </row>
    <row r="13" spans="2:12">
      <c r="B13" s="21"/>
      <c r="C13" s="19"/>
      <c r="D13" s="21"/>
      <c r="E13" s="21"/>
      <c r="F13" s="21"/>
      <c r="G13" s="21"/>
      <c r="H13" s="28"/>
      <c r="I13" s="28"/>
      <c r="J13" s="29"/>
      <c r="K13" s="28"/>
      <c r="L13" s="17"/>
    </row>
    <row r="14" spans="2:12">
      <c r="B14" s="21"/>
      <c r="C14" s="19"/>
      <c r="D14" s="21"/>
      <c r="E14" s="21"/>
      <c r="F14" s="21"/>
      <c r="G14" s="21"/>
      <c r="H14" s="28"/>
      <c r="I14" s="28"/>
      <c r="J14" s="29"/>
      <c r="K14" s="28"/>
      <c r="L14" s="17"/>
    </row>
    <row r="15" spans="2:12">
      <c r="B15" s="19"/>
      <c r="C15" s="19"/>
      <c r="D15" s="21"/>
      <c r="E15" s="21"/>
      <c r="F15" s="21"/>
      <c r="G15" s="28"/>
      <c r="H15" s="28"/>
      <c r="I15" s="28"/>
      <c r="J15" s="29"/>
      <c r="K15" s="28"/>
      <c r="L15" s="17"/>
    </row>
    <row r="16" spans="2:12">
      <c r="B16" s="87" t="s">
        <v>45</v>
      </c>
      <c r="C16" s="88"/>
      <c r="D16" s="88"/>
      <c r="E16" s="88"/>
      <c r="F16" s="88"/>
      <c r="G16" s="88"/>
      <c r="H16" s="88"/>
      <c r="I16" s="88"/>
      <c r="J16" s="88"/>
      <c r="K16" s="88"/>
      <c r="L16" s="89"/>
    </row>
    <row r="17" spans="2:12">
      <c r="B17" s="21"/>
      <c r="C17" s="19"/>
      <c r="D17" s="21"/>
      <c r="E17" s="21"/>
      <c r="F17" s="21"/>
      <c r="G17" s="21"/>
      <c r="H17" s="28"/>
      <c r="I17" s="28"/>
      <c r="J17" s="29"/>
      <c r="K17" s="28"/>
      <c r="L17" s="17"/>
    </row>
    <row r="18" spans="2:12">
      <c r="B18" s="21"/>
      <c r="C18" s="19"/>
      <c r="D18" s="21"/>
      <c r="E18" s="21"/>
      <c r="F18" s="21"/>
      <c r="G18" s="21"/>
      <c r="H18" s="28"/>
      <c r="I18" s="28"/>
      <c r="J18" s="29"/>
      <c r="K18" s="28"/>
      <c r="L18" s="17"/>
    </row>
    <row r="19" spans="2:12">
      <c r="B19" s="21"/>
      <c r="C19" s="19"/>
      <c r="D19" s="21"/>
      <c r="E19" s="21"/>
      <c r="F19" s="21"/>
      <c r="G19" s="21"/>
      <c r="H19" s="28"/>
      <c r="I19" s="28"/>
      <c r="J19" s="29"/>
      <c r="K19" s="28"/>
      <c r="L19" s="17"/>
    </row>
    <row r="20" spans="2:12">
      <c r="B20" s="21"/>
      <c r="C20" s="19"/>
      <c r="D20" s="21"/>
      <c r="E20" s="21"/>
      <c r="F20" s="21"/>
      <c r="G20" s="21"/>
      <c r="H20" s="28"/>
      <c r="I20" s="28"/>
      <c r="J20" s="29"/>
      <c r="K20" s="28"/>
      <c r="L20" s="17"/>
    </row>
    <row r="21" spans="2:12">
      <c r="B21" s="21"/>
      <c r="C21" s="19"/>
      <c r="D21" s="21"/>
      <c r="E21" s="21"/>
      <c r="F21" s="21"/>
      <c r="G21" s="21"/>
      <c r="H21" s="28"/>
      <c r="I21" s="28"/>
      <c r="J21" s="29"/>
      <c r="K21" s="28"/>
      <c r="L21" s="17"/>
    </row>
  </sheetData>
  <mergeCells count="5">
    <mergeCell ref="C1:F1"/>
    <mergeCell ref="C2:F2"/>
    <mergeCell ref="C3:F3"/>
    <mergeCell ref="B9:L9"/>
    <mergeCell ref="B16:L16"/>
  </mergeCells>
  <conditionalFormatting sqref="I1:I1048576">
    <cfRule type="containsText" dxfId="4" priority="1" operator="containsText" text="N/A">
      <formula>NOT(ISERROR(SEARCH("N/A",I1)))</formula>
    </cfRule>
    <cfRule type="containsText" dxfId="3" priority="2" operator="containsText" text="NT">
      <formula>NOT(ISERROR(SEARCH("NT",I1)))</formula>
    </cfRule>
    <cfRule type="containsText" dxfId="2" priority="3" operator="containsText" text="NT">
      <formula>NOT(ISERROR(SEARCH("NT",I1)))</formula>
    </cfRule>
    <cfRule type="containsText" dxfId="1" priority="4" operator="containsText" text="Pass">
      <formula>NOT(ISERROR(SEARCH("Pass",I1)))</formula>
    </cfRule>
    <cfRule type="containsText" dxfId="0" priority="5" operator="containsText" text="Fail">
      <formula>NOT(ISERROR(SEARCH("Fail",I1)))</formula>
    </cfRule>
  </conditionalFormatting>
  <dataValidations count="1">
    <dataValidation type="list" allowBlank="1" showInputMessage="1" showErrorMessage="1" sqref="I10:I15 I17:I21" xr:uid="{82F4B108-FF88-1741-A6EE-124DCDAD69ED}">
      <formula1>$B$4:$E$4</formula1>
    </dataValidation>
  </dataValidations>
  <pageMargins left="0.7" right="0.7" top="0.75" bottom="0.75" header="0.3" footer="0.3"/>
  <ignoredErrors>
    <ignoredError sqref="C5"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Report</vt:lpstr>
      <vt:lpstr>Software Testing</vt:lpstr>
      <vt:lpstr>Test Scenarios (matrix)</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2022-08-08T11:11:36Z</dcterms:created>
  <dcterms:modified xsi:type="dcterms:W3CDTF">2022-11-09T04:09:27Z</dcterms:modified>
</cp:coreProperties>
</file>