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0" i="1"/>
  <c r="E34" s="1"/>
  <c r="S29"/>
  <c r="O26"/>
  <c r="E31" s="1"/>
  <c r="L26"/>
  <c r="D32" s="1"/>
  <c r="F32" s="1"/>
  <c r="C26"/>
  <c r="B26"/>
  <c r="D30" s="1"/>
  <c r="AA25"/>
  <c r="R25"/>
  <c r="P25"/>
  <c r="N25"/>
  <c r="K25"/>
  <c r="V25" s="1"/>
  <c r="W25" s="1"/>
  <c r="D25"/>
  <c r="W24"/>
  <c r="V24"/>
  <c r="R24"/>
  <c r="P24"/>
  <c r="N24"/>
  <c r="K24"/>
  <c r="D24"/>
  <c r="R23"/>
  <c r="P23"/>
  <c r="N23"/>
  <c r="K23"/>
  <c r="V23" s="1"/>
  <c r="W23" s="1"/>
  <c r="D23"/>
  <c r="AA22"/>
  <c r="W22"/>
  <c r="V22"/>
  <c r="R22"/>
  <c r="P22"/>
  <c r="N22"/>
  <c r="K22"/>
  <c r="D22"/>
  <c r="R21"/>
  <c r="P21"/>
  <c r="N21"/>
  <c r="K21"/>
  <c r="V21" s="1"/>
  <c r="W21" s="1"/>
  <c r="D21"/>
  <c r="R20"/>
  <c r="N20"/>
  <c r="K20"/>
  <c r="V20" s="1"/>
  <c r="D20"/>
  <c r="W19"/>
  <c r="V19"/>
  <c r="R19"/>
  <c r="P19"/>
  <c r="N19"/>
  <c r="K19"/>
  <c r="D19"/>
  <c r="AA18"/>
  <c r="R18"/>
  <c r="N18"/>
  <c r="K18"/>
  <c r="V18" s="1"/>
  <c r="D18"/>
  <c r="R17"/>
  <c r="N17"/>
  <c r="K17"/>
  <c r="V17" s="1"/>
  <c r="D17"/>
  <c r="AA16"/>
  <c r="AB14" s="1"/>
  <c r="R16"/>
  <c r="N16"/>
  <c r="W16" s="1"/>
  <c r="K16"/>
  <c r="V16" s="1"/>
  <c r="D16"/>
  <c r="AA15"/>
  <c r="R15"/>
  <c r="P15"/>
  <c r="N15"/>
  <c r="K15"/>
  <c r="V15" s="1"/>
  <c r="W15" s="1"/>
  <c r="D15"/>
  <c r="R14"/>
  <c r="N14"/>
  <c r="W14" s="1"/>
  <c r="K14"/>
  <c r="V14" s="1"/>
  <c r="D14"/>
  <c r="V13"/>
  <c r="R13"/>
  <c r="N13"/>
  <c r="W13" s="1"/>
  <c r="K13"/>
  <c r="D13"/>
  <c r="Z12"/>
  <c r="R12"/>
  <c r="N12"/>
  <c r="W12" s="1"/>
  <c r="K12"/>
  <c r="V12" s="1"/>
  <c r="D12"/>
  <c r="R11"/>
  <c r="N11"/>
  <c r="W11" s="1"/>
  <c r="K11"/>
  <c r="V11" s="1"/>
  <c r="D11"/>
  <c r="Z10"/>
  <c r="R10"/>
  <c r="P10"/>
  <c r="N10"/>
  <c r="K10"/>
  <c r="V10" s="1"/>
  <c r="W10" s="1"/>
  <c r="D10"/>
  <c r="R9"/>
  <c r="P9"/>
  <c r="N9"/>
  <c r="K9"/>
  <c r="V9" s="1"/>
  <c r="D9"/>
  <c r="R8"/>
  <c r="N8"/>
  <c r="K8"/>
  <c r="V8" s="1"/>
  <c r="D8"/>
  <c r="V7"/>
  <c r="R7"/>
  <c r="N7"/>
  <c r="W7" s="1"/>
  <c r="K7"/>
  <c r="D7"/>
  <c r="D26" s="1"/>
  <c r="Z6"/>
  <c r="R6"/>
  <c r="N6"/>
  <c r="N26" s="1"/>
  <c r="D31" s="1"/>
  <c r="F31" s="1"/>
  <c r="K6"/>
  <c r="V6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6"/>
  <c r="V5"/>
  <c r="W5" s="1"/>
  <c r="AB15" l="1"/>
  <c r="AB16" s="1"/>
  <c r="F30"/>
  <c r="W8"/>
  <c r="W9"/>
  <c r="W17"/>
  <c r="W18"/>
  <c r="W20"/>
  <c r="P6"/>
  <c r="W6"/>
  <c r="W26" s="1"/>
  <c r="D33" s="1"/>
  <c r="P12"/>
  <c r="P16"/>
  <c r="P18"/>
  <c r="P8"/>
  <c r="P11"/>
  <c r="P14"/>
  <c r="P17"/>
  <c r="P20"/>
  <c r="P7"/>
  <c r="P13"/>
  <c r="F33" l="1"/>
  <c r="D34"/>
  <c r="F34"/>
  <c r="P26"/>
  <c r="Q6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</calcChain>
</file>

<file path=xl/sharedStrings.xml><?xml version="1.0" encoding="utf-8"?>
<sst xmlns="http://schemas.openxmlformats.org/spreadsheetml/2006/main" count="75" uniqueCount="53">
  <si>
    <t>STATEMENT SHOWING THE RENT RECEIVED FROM SHOP NO. 4 VILLAGE DARIA</t>
  </si>
  <si>
    <t>Rent</t>
  </si>
  <si>
    <t>ST/GST</t>
  </si>
  <si>
    <t>Month</t>
  </si>
  <si>
    <t>Rent due</t>
  </si>
  <si>
    <t>Rent received</t>
  </si>
  <si>
    <t>Balance</t>
  </si>
  <si>
    <t>Progressive balance</t>
  </si>
  <si>
    <t>Receipt no.</t>
  </si>
  <si>
    <t xml:space="preserve">date </t>
  </si>
  <si>
    <t>CP NO.</t>
  </si>
  <si>
    <t>Due date of rent</t>
  </si>
  <si>
    <t>Date of receipt</t>
  </si>
  <si>
    <t>No. of days</t>
  </si>
  <si>
    <t>Penalty/   interest</t>
  </si>
  <si>
    <t>ST/GST rate</t>
  </si>
  <si>
    <t>ST/GST due</t>
  </si>
  <si>
    <t>Paid</t>
  </si>
  <si>
    <t>Int. on delayed payment of GST</t>
  </si>
  <si>
    <t>Malti</t>
  </si>
  <si>
    <t>3961/28</t>
  </si>
  <si>
    <t>8.4.19</t>
  </si>
  <si>
    <t>26.3.19</t>
  </si>
  <si>
    <t>3978/35</t>
  </si>
  <si>
    <t>19.8.19</t>
  </si>
  <si>
    <t>4899/42</t>
  </si>
  <si>
    <t>12.3.20</t>
  </si>
  <si>
    <t>17.2.20</t>
  </si>
  <si>
    <t>4874/18</t>
  </si>
  <si>
    <t>9.6.20</t>
  </si>
  <si>
    <t>3.6.20</t>
  </si>
  <si>
    <t>17.6.20</t>
  </si>
  <si>
    <t>4880/31</t>
  </si>
  <si>
    <t>15.7.20</t>
  </si>
  <si>
    <t>7.7.20</t>
  </si>
  <si>
    <t>7.8.20</t>
  </si>
  <si>
    <t>Total</t>
  </si>
  <si>
    <t>Summery</t>
  </si>
  <si>
    <t>Particulars</t>
  </si>
  <si>
    <t>Due</t>
  </si>
  <si>
    <t>Mar 1st</t>
  </si>
  <si>
    <t>GST =500</t>
  </si>
  <si>
    <t>INterest on GST  = 90</t>
  </si>
  <si>
    <t>GST</t>
  </si>
  <si>
    <t>90+</t>
  </si>
  <si>
    <t>Intt. On rent</t>
  </si>
  <si>
    <t>Intt on GST</t>
  </si>
  <si>
    <t>Note:  The above calculation is subject to check by the Audit/Account Branch.</t>
  </si>
  <si>
    <t>DEO</t>
  </si>
  <si>
    <t>DAE-4</t>
  </si>
  <si>
    <t>SAE II</t>
  </si>
  <si>
    <t>SO(E)</t>
  </si>
  <si>
    <t>ACFA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</si>
</sst>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sz val="11"/>
      <name val="Arial"/>
    </font>
    <font>
      <b/>
      <sz val="11"/>
      <color theme="1"/>
      <name val="Calibri"/>
    </font>
    <font>
      <b/>
      <sz val="8"/>
      <color theme="1"/>
      <name val="Calibri"/>
    </font>
    <font>
      <sz val="10"/>
      <color theme="1"/>
      <name val="Calibri"/>
    </font>
    <font>
      <sz val="8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sz val="9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Font="1" applyAlignment="1"/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4" fillId="2" borderId="5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right" vertical="top" wrapText="1"/>
    </xf>
    <xf numFmtId="0" fontId="5" fillId="0" borderId="5" xfId="0" applyFont="1" applyBorder="1"/>
    <xf numFmtId="14" fontId="6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5" fillId="0" borderId="5" xfId="0" applyFont="1" applyBorder="1" applyAlignment="1">
      <alignment horizontal="center"/>
    </xf>
    <xf numFmtId="9" fontId="5" fillId="0" borderId="5" xfId="0" applyNumberFormat="1" applyFont="1" applyBorder="1"/>
    <xf numFmtId="0" fontId="5" fillId="0" borderId="5" xfId="0" applyFont="1" applyBorder="1" applyAlignment="1">
      <alignment vertical="top" wrapText="1"/>
    </xf>
    <xf numFmtId="17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/>
    <xf numFmtId="0" fontId="5" fillId="0" borderId="5" xfId="0" applyFont="1" applyBorder="1" applyAlignment="1">
      <alignment horizontal="right"/>
    </xf>
    <xf numFmtId="14" fontId="6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center"/>
    </xf>
    <xf numFmtId="17" fontId="7" fillId="0" borderId="5" xfId="0" applyNumberFormat="1" applyFont="1" applyBorder="1" applyAlignment="1">
      <alignment vertical="top" wrapText="1"/>
    </xf>
    <xf numFmtId="0" fontId="7" fillId="0" borderId="5" xfId="0" applyFont="1" applyBorder="1"/>
    <xf numFmtId="0" fontId="8" fillId="0" borderId="0" xfId="0" applyFont="1"/>
    <xf numFmtId="0" fontId="8" fillId="0" borderId="5" xfId="0" applyFont="1" applyBorder="1"/>
    <xf numFmtId="14" fontId="9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5" xfId="0" applyFont="1" applyBorder="1" applyAlignment="1">
      <alignment horizontal="center"/>
    </xf>
    <xf numFmtId="9" fontId="7" fillId="0" borderId="5" xfId="0" applyNumberFormat="1" applyFont="1" applyBorder="1"/>
    <xf numFmtId="0" fontId="7" fillId="0" borderId="5" xfId="0" applyFont="1" applyBorder="1" applyAlignment="1">
      <alignment vertical="top" wrapText="1"/>
    </xf>
    <xf numFmtId="14" fontId="7" fillId="0" borderId="5" xfId="0" applyNumberFormat="1" applyFont="1" applyBorder="1" applyAlignment="1">
      <alignment horizontal="center"/>
    </xf>
    <xf numFmtId="14" fontId="5" fillId="0" borderId="5" xfId="0" applyNumberFormat="1" applyFont="1" applyBorder="1"/>
    <xf numFmtId="14" fontId="4" fillId="0" borderId="5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5" xfId="0" applyFont="1" applyBorder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37"/>
  <sheetViews>
    <sheetView tabSelected="1" workbookViewId="0">
      <selection activeCell="AA6" sqref="AA6"/>
    </sheetView>
  </sheetViews>
  <sheetFormatPr defaultColWidth="14.42578125" defaultRowHeight="15"/>
  <cols>
    <col min="1" max="1" width="7.7109375" style="3" customWidth="1"/>
    <col min="2" max="2" width="7.42578125" style="3" customWidth="1"/>
    <col min="3" max="3" width="6.5703125" style="3" customWidth="1"/>
    <col min="4" max="4" width="9.28515625" style="3" customWidth="1"/>
    <col min="5" max="5" width="8.5703125" style="3" customWidth="1"/>
    <col min="6" max="6" width="7.85546875" style="3" customWidth="1"/>
    <col min="7" max="7" width="9" style="3" customWidth="1"/>
    <col min="8" max="8" width="4.7109375" style="3" customWidth="1"/>
    <col min="9" max="9" width="9.42578125" style="3" customWidth="1"/>
    <col min="10" max="10" width="9.7109375" style="3" customWidth="1"/>
    <col min="11" max="11" width="5.7109375" style="3" customWidth="1"/>
    <col min="12" max="12" width="9.42578125" style="3" customWidth="1"/>
    <col min="13" max="13" width="8.5703125" style="3" customWidth="1"/>
    <col min="14" max="14" width="6" style="3" customWidth="1"/>
    <col min="15" max="15" width="5.85546875" style="3" customWidth="1"/>
    <col min="16" max="16" width="6.140625" style="3" customWidth="1"/>
    <col min="17" max="17" width="8.28515625" style="3" customWidth="1"/>
    <col min="18" max="18" width="10.7109375" style="3" customWidth="1"/>
    <col min="19" max="19" width="7.85546875" style="3" customWidth="1"/>
    <col min="20" max="20" width="9" style="3" customWidth="1"/>
    <col min="21" max="21" width="5.140625" style="3" customWidth="1"/>
    <col min="22" max="22" width="5" style="3" customWidth="1"/>
    <col min="23" max="23" width="6.7109375" style="3" customWidth="1"/>
    <col min="24" max="24" width="10.42578125" style="3" customWidth="1"/>
    <col min="25" max="25" width="9" style="3" customWidth="1"/>
    <col min="26" max="26" width="4" style="3" customWidth="1"/>
    <col min="27" max="27" width="17.7109375" style="3" customWidth="1"/>
    <col min="28" max="28" width="8.7109375" style="3" customWidth="1"/>
    <col min="29" max="16384" width="14.42578125" style="3"/>
  </cols>
  <sheetData>
    <row r="1" spans="1:2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8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4" t="s">
        <v>2</v>
      </c>
      <c r="N2" s="5"/>
      <c r="O2" s="5"/>
      <c r="P2" s="5"/>
      <c r="Q2" s="5"/>
      <c r="R2" s="5"/>
      <c r="S2" s="5"/>
      <c r="T2" s="5"/>
      <c r="U2" s="5"/>
      <c r="V2" s="5"/>
      <c r="W2" s="6"/>
    </row>
    <row r="3" spans="1:28" ht="45">
      <c r="A3" s="7" t="s">
        <v>3</v>
      </c>
      <c r="B3" s="7" t="s">
        <v>4</v>
      </c>
      <c r="C3" s="7" t="s">
        <v>5</v>
      </c>
      <c r="D3" s="8" t="s">
        <v>6</v>
      </c>
      <c r="E3" s="8" t="s">
        <v>7</v>
      </c>
      <c r="F3" s="7" t="s">
        <v>8</v>
      </c>
      <c r="G3" s="7" t="s">
        <v>9</v>
      </c>
      <c r="H3" s="8" t="s">
        <v>10</v>
      </c>
      <c r="I3" s="7" t="s">
        <v>11</v>
      </c>
      <c r="J3" s="8" t="s">
        <v>12</v>
      </c>
      <c r="K3" s="8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8" t="s">
        <v>6</v>
      </c>
      <c r="Q3" s="8" t="s">
        <v>7</v>
      </c>
      <c r="R3" s="7" t="s">
        <v>12</v>
      </c>
      <c r="S3" s="7" t="s">
        <v>8</v>
      </c>
      <c r="T3" s="8" t="s">
        <v>9</v>
      </c>
      <c r="U3" s="8" t="s">
        <v>10</v>
      </c>
      <c r="V3" s="7" t="s">
        <v>13</v>
      </c>
      <c r="W3" s="7" t="s">
        <v>18</v>
      </c>
    </row>
    <row r="4" spans="1:28" ht="13.5" customHeight="1">
      <c r="A4" s="9" t="s">
        <v>19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1:28" ht="13.5" customHeight="1">
      <c r="A5" s="10"/>
      <c r="B5" s="10"/>
      <c r="C5" s="11"/>
      <c r="D5" s="12"/>
      <c r="E5" s="11"/>
      <c r="F5" s="10"/>
      <c r="G5" s="10"/>
      <c r="H5" s="10"/>
      <c r="I5" s="13"/>
      <c r="J5" s="13"/>
      <c r="K5" s="14"/>
      <c r="L5" s="15"/>
      <c r="M5" s="16"/>
      <c r="N5" s="17"/>
      <c r="O5" s="17"/>
      <c r="P5" s="12"/>
      <c r="Q5" s="12"/>
      <c r="R5" s="13"/>
      <c r="S5" s="12"/>
      <c r="T5" s="12"/>
      <c r="U5" s="12"/>
      <c r="V5" s="15">
        <f t="shared" ref="V5:V25" si="0">K5</f>
        <v>0</v>
      </c>
      <c r="W5" s="15">
        <f t="shared" ref="W5:W25" si="1">ROUND(SUM(N5*18%*V5/365),0)</f>
        <v>0</v>
      </c>
    </row>
    <row r="6" spans="1:28">
      <c r="A6" s="18">
        <v>43497</v>
      </c>
      <c r="B6" s="19">
        <v>1000</v>
      </c>
      <c r="C6" s="20">
        <v>0</v>
      </c>
      <c r="D6" s="12">
        <f t="shared" ref="D6:D25" si="2">SUM(B6-C6)</f>
        <v>1000</v>
      </c>
      <c r="E6" s="12">
        <f t="shared" ref="E6:E25" si="3">E5+D6</f>
        <v>1000</v>
      </c>
      <c r="F6" s="15"/>
      <c r="G6" s="15"/>
      <c r="H6" s="15"/>
      <c r="I6" s="13">
        <v>43506</v>
      </c>
      <c r="J6" s="13">
        <v>43550</v>
      </c>
      <c r="K6" s="14">
        <f t="shared" ref="K6:K25" si="4">SUM(J6-I6)</f>
        <v>44</v>
      </c>
      <c r="L6" s="15">
        <v>268</v>
      </c>
      <c r="M6" s="16">
        <v>0.18</v>
      </c>
      <c r="N6" s="17">
        <f t="shared" ref="N6:N25" si="5">ROUND(SUM(B6*M6),0)</f>
        <v>180</v>
      </c>
      <c r="O6" s="17">
        <v>0</v>
      </c>
      <c r="P6" s="12">
        <f t="shared" ref="P6:P25" si="6">SUM(N6-O6)</f>
        <v>180</v>
      </c>
      <c r="Q6" s="12">
        <f>P6</f>
        <v>180</v>
      </c>
      <c r="R6" s="13">
        <f t="shared" ref="R6:R25" si="7">J6</f>
        <v>43550</v>
      </c>
      <c r="S6" s="12"/>
      <c r="T6" s="12"/>
      <c r="U6" s="12"/>
      <c r="V6" s="15">
        <f t="shared" si="0"/>
        <v>44</v>
      </c>
      <c r="W6" s="15">
        <f t="shared" si="1"/>
        <v>4</v>
      </c>
      <c r="X6" s="21"/>
      <c r="Y6" s="21"/>
      <c r="Z6" s="22">
        <f>SUM(Y6-X6+1)</f>
        <v>1</v>
      </c>
    </row>
    <row r="7" spans="1:28">
      <c r="A7" s="18">
        <v>43525</v>
      </c>
      <c r="B7" s="12">
        <v>2678</v>
      </c>
      <c r="C7" s="20">
        <v>5356</v>
      </c>
      <c r="D7" s="12">
        <f t="shared" si="2"/>
        <v>-2678</v>
      </c>
      <c r="E7" s="12">
        <f t="shared" si="3"/>
        <v>-1678</v>
      </c>
      <c r="F7" s="15" t="s">
        <v>20</v>
      </c>
      <c r="G7" s="13" t="s">
        <v>21</v>
      </c>
      <c r="H7" s="15"/>
      <c r="I7" s="13">
        <v>43525</v>
      </c>
      <c r="J7" s="13">
        <v>43550</v>
      </c>
      <c r="K7" s="14">
        <f t="shared" si="4"/>
        <v>25</v>
      </c>
      <c r="L7" s="15">
        <v>268</v>
      </c>
      <c r="M7" s="16">
        <v>0.18</v>
      </c>
      <c r="N7" s="17">
        <f t="shared" si="5"/>
        <v>482</v>
      </c>
      <c r="O7" s="17">
        <v>964</v>
      </c>
      <c r="P7" s="12">
        <f t="shared" si="6"/>
        <v>-482</v>
      </c>
      <c r="Q7" s="12">
        <f t="shared" ref="Q7:Q25" si="8">SUM(Q6,P7)</f>
        <v>-302</v>
      </c>
      <c r="R7" s="13">
        <f t="shared" si="7"/>
        <v>43550</v>
      </c>
      <c r="S7" s="15" t="s">
        <v>20</v>
      </c>
      <c r="T7" s="13" t="s">
        <v>21</v>
      </c>
      <c r="U7" s="15"/>
      <c r="V7" s="15">
        <f t="shared" si="0"/>
        <v>25</v>
      </c>
      <c r="W7" s="15">
        <f t="shared" si="1"/>
        <v>6</v>
      </c>
      <c r="X7" s="22" t="s">
        <v>22</v>
      </c>
      <c r="Y7" s="22">
        <v>6320</v>
      </c>
      <c r="Z7" s="22"/>
    </row>
    <row r="8" spans="1:28">
      <c r="A8" s="18">
        <v>43556</v>
      </c>
      <c r="B8" s="12">
        <v>2678</v>
      </c>
      <c r="C8" s="20">
        <v>0</v>
      </c>
      <c r="D8" s="12">
        <f t="shared" si="2"/>
        <v>2678</v>
      </c>
      <c r="E8" s="12">
        <f t="shared" si="3"/>
        <v>1000</v>
      </c>
      <c r="F8" s="15"/>
      <c r="G8" s="13"/>
      <c r="H8" s="15"/>
      <c r="I8" s="13">
        <v>43556</v>
      </c>
      <c r="J8" s="13">
        <v>43684</v>
      </c>
      <c r="K8" s="14">
        <f t="shared" si="4"/>
        <v>128</v>
      </c>
      <c r="L8" s="15">
        <v>268</v>
      </c>
      <c r="M8" s="16">
        <v>0.18</v>
      </c>
      <c r="N8" s="17">
        <f t="shared" si="5"/>
        <v>482</v>
      </c>
      <c r="O8" s="17">
        <v>0</v>
      </c>
      <c r="P8" s="12">
        <f t="shared" si="6"/>
        <v>482</v>
      </c>
      <c r="Q8" s="12">
        <f t="shared" si="8"/>
        <v>180</v>
      </c>
      <c r="R8" s="13">
        <f t="shared" si="7"/>
        <v>43684</v>
      </c>
      <c r="S8" s="15"/>
      <c r="T8" s="13"/>
      <c r="U8" s="15"/>
      <c r="V8" s="15">
        <f t="shared" si="0"/>
        <v>128</v>
      </c>
      <c r="W8" s="15">
        <f t="shared" si="1"/>
        <v>30</v>
      </c>
    </row>
    <row r="9" spans="1:28">
      <c r="A9" s="18">
        <v>43586</v>
      </c>
      <c r="B9" s="12">
        <v>2678</v>
      </c>
      <c r="C9" s="20">
        <v>0</v>
      </c>
      <c r="D9" s="12">
        <f t="shared" si="2"/>
        <v>2678</v>
      </c>
      <c r="E9" s="12">
        <f t="shared" si="3"/>
        <v>3678</v>
      </c>
      <c r="F9" s="15"/>
      <c r="G9" s="13"/>
      <c r="H9" s="15"/>
      <c r="I9" s="13">
        <v>43586</v>
      </c>
      <c r="J9" s="13">
        <v>43684</v>
      </c>
      <c r="K9" s="14">
        <f t="shared" si="4"/>
        <v>98</v>
      </c>
      <c r="L9" s="15">
        <v>268</v>
      </c>
      <c r="M9" s="16">
        <v>0.18</v>
      </c>
      <c r="N9" s="17">
        <f t="shared" si="5"/>
        <v>482</v>
      </c>
      <c r="O9" s="17">
        <v>0</v>
      </c>
      <c r="P9" s="12">
        <f t="shared" si="6"/>
        <v>482</v>
      </c>
      <c r="Q9" s="12">
        <f t="shared" si="8"/>
        <v>662</v>
      </c>
      <c r="R9" s="13">
        <f t="shared" si="7"/>
        <v>43684</v>
      </c>
      <c r="S9" s="15"/>
      <c r="T9" s="13"/>
      <c r="U9" s="15"/>
      <c r="V9" s="15">
        <f t="shared" si="0"/>
        <v>98</v>
      </c>
      <c r="W9" s="15">
        <f t="shared" si="1"/>
        <v>23</v>
      </c>
    </row>
    <row r="10" spans="1:28">
      <c r="A10" s="18">
        <v>43617</v>
      </c>
      <c r="B10" s="12">
        <v>2678</v>
      </c>
      <c r="C10" s="20">
        <v>0</v>
      </c>
      <c r="D10" s="12">
        <f t="shared" si="2"/>
        <v>2678</v>
      </c>
      <c r="E10" s="12">
        <f t="shared" si="3"/>
        <v>6356</v>
      </c>
      <c r="F10" s="15"/>
      <c r="G10" s="13"/>
      <c r="H10" s="15"/>
      <c r="I10" s="13">
        <v>43617</v>
      </c>
      <c r="J10" s="13">
        <v>43684</v>
      </c>
      <c r="K10" s="14">
        <f t="shared" si="4"/>
        <v>67</v>
      </c>
      <c r="L10" s="15">
        <v>268</v>
      </c>
      <c r="M10" s="16">
        <v>0.18</v>
      </c>
      <c r="N10" s="17">
        <f t="shared" si="5"/>
        <v>482</v>
      </c>
      <c r="O10" s="17">
        <v>0</v>
      </c>
      <c r="P10" s="12">
        <f t="shared" si="6"/>
        <v>482</v>
      </c>
      <c r="Q10" s="12">
        <f t="shared" si="8"/>
        <v>1144</v>
      </c>
      <c r="R10" s="13">
        <f t="shared" si="7"/>
        <v>43684</v>
      </c>
      <c r="S10" s="15"/>
      <c r="T10" s="13"/>
      <c r="U10" s="15"/>
      <c r="V10" s="15">
        <f t="shared" si="0"/>
        <v>67</v>
      </c>
      <c r="W10" s="15">
        <f t="shared" si="1"/>
        <v>16</v>
      </c>
      <c r="X10" s="21"/>
      <c r="Y10" s="21"/>
      <c r="Z10" s="22">
        <f>SUM(Y10-X10+1)</f>
        <v>1</v>
      </c>
    </row>
    <row r="11" spans="1:28">
      <c r="A11" s="18">
        <v>43647</v>
      </c>
      <c r="B11" s="12">
        <v>2678</v>
      </c>
      <c r="C11" s="20">
        <v>0</v>
      </c>
      <c r="D11" s="12">
        <f t="shared" si="2"/>
        <v>2678</v>
      </c>
      <c r="E11" s="12">
        <f t="shared" si="3"/>
        <v>9034</v>
      </c>
      <c r="F11" s="15"/>
      <c r="G11" s="23"/>
      <c r="H11" s="15"/>
      <c r="I11" s="13">
        <v>43647</v>
      </c>
      <c r="J11" s="13">
        <v>43684</v>
      </c>
      <c r="K11" s="14">
        <f t="shared" si="4"/>
        <v>37</v>
      </c>
      <c r="L11" s="15">
        <v>268</v>
      </c>
      <c r="M11" s="16">
        <v>0.18</v>
      </c>
      <c r="N11" s="17">
        <f t="shared" si="5"/>
        <v>482</v>
      </c>
      <c r="O11" s="17">
        <v>0</v>
      </c>
      <c r="P11" s="12">
        <f t="shared" si="6"/>
        <v>482</v>
      </c>
      <c r="Q11" s="12">
        <f t="shared" si="8"/>
        <v>1626</v>
      </c>
      <c r="R11" s="13">
        <f t="shared" si="7"/>
        <v>43684</v>
      </c>
      <c r="S11" s="15"/>
      <c r="T11" s="23"/>
      <c r="U11" s="15"/>
      <c r="V11" s="15">
        <f t="shared" si="0"/>
        <v>37</v>
      </c>
      <c r="W11" s="15">
        <f t="shared" si="1"/>
        <v>9</v>
      </c>
    </row>
    <row r="12" spans="1:28">
      <c r="A12" s="18">
        <v>43678</v>
      </c>
      <c r="B12" s="12">
        <v>2678</v>
      </c>
      <c r="C12" s="20">
        <v>10712</v>
      </c>
      <c r="D12" s="12">
        <f t="shared" si="2"/>
        <v>-8034</v>
      </c>
      <c r="E12" s="12">
        <f t="shared" si="3"/>
        <v>1000</v>
      </c>
      <c r="F12" s="15" t="s">
        <v>23</v>
      </c>
      <c r="G12" s="23" t="s">
        <v>24</v>
      </c>
      <c r="H12" s="15"/>
      <c r="I12" s="13">
        <v>43678</v>
      </c>
      <c r="J12" s="13">
        <v>43878</v>
      </c>
      <c r="K12" s="14">
        <f t="shared" si="4"/>
        <v>200</v>
      </c>
      <c r="L12" s="15">
        <v>268</v>
      </c>
      <c r="M12" s="16">
        <v>0.18</v>
      </c>
      <c r="N12" s="17">
        <f t="shared" si="5"/>
        <v>482</v>
      </c>
      <c r="O12" s="17">
        <v>1928</v>
      </c>
      <c r="P12" s="12">
        <f t="shared" si="6"/>
        <v>-1446</v>
      </c>
      <c r="Q12" s="12">
        <f t="shared" si="8"/>
        <v>180</v>
      </c>
      <c r="R12" s="13">
        <f t="shared" si="7"/>
        <v>43878</v>
      </c>
      <c r="S12" s="15" t="s">
        <v>23</v>
      </c>
      <c r="T12" s="23" t="s">
        <v>24</v>
      </c>
      <c r="U12" s="15"/>
      <c r="V12" s="15">
        <f t="shared" si="0"/>
        <v>200</v>
      </c>
      <c r="W12" s="15">
        <f t="shared" si="1"/>
        <v>48</v>
      </c>
      <c r="X12" s="21">
        <v>43684</v>
      </c>
      <c r="Y12" s="22">
        <v>12640</v>
      </c>
      <c r="Z12" s="21">
        <f>SUM(Y12-X12+1)</f>
        <v>-31043</v>
      </c>
    </row>
    <row r="13" spans="1:28">
      <c r="A13" s="24">
        <v>43709</v>
      </c>
      <c r="B13" s="25">
        <v>2813</v>
      </c>
      <c r="C13" s="20">
        <v>0</v>
      </c>
      <c r="D13" s="12">
        <f t="shared" si="2"/>
        <v>2813</v>
      </c>
      <c r="E13" s="12">
        <f t="shared" si="3"/>
        <v>3813</v>
      </c>
      <c r="F13" s="15"/>
      <c r="G13" s="23"/>
      <c r="H13" s="15"/>
      <c r="I13" s="13">
        <v>43709</v>
      </c>
      <c r="J13" s="13">
        <v>43878</v>
      </c>
      <c r="K13" s="14">
        <f t="shared" si="4"/>
        <v>169</v>
      </c>
      <c r="L13" s="15">
        <v>281</v>
      </c>
      <c r="M13" s="16">
        <v>0.18</v>
      </c>
      <c r="N13" s="17">
        <f t="shared" si="5"/>
        <v>506</v>
      </c>
      <c r="O13" s="17">
        <v>0</v>
      </c>
      <c r="P13" s="12">
        <f t="shared" si="6"/>
        <v>506</v>
      </c>
      <c r="Q13" s="12">
        <f t="shared" si="8"/>
        <v>686</v>
      </c>
      <c r="R13" s="13">
        <f t="shared" si="7"/>
        <v>43878</v>
      </c>
      <c r="S13" s="15"/>
      <c r="T13" s="23"/>
      <c r="U13" s="15"/>
      <c r="V13" s="15">
        <f t="shared" si="0"/>
        <v>169</v>
      </c>
      <c r="W13" s="15">
        <f t="shared" si="1"/>
        <v>42</v>
      </c>
    </row>
    <row r="14" spans="1:28">
      <c r="A14" s="18">
        <v>43739</v>
      </c>
      <c r="B14" s="12">
        <v>2813</v>
      </c>
      <c r="C14" s="20">
        <v>0</v>
      </c>
      <c r="D14" s="12">
        <f t="shared" si="2"/>
        <v>2813</v>
      </c>
      <c r="E14" s="12">
        <f t="shared" si="3"/>
        <v>6626</v>
      </c>
      <c r="F14" s="15"/>
      <c r="G14" s="23"/>
      <c r="H14" s="15"/>
      <c r="I14" s="13">
        <v>43739</v>
      </c>
      <c r="J14" s="13">
        <v>43878</v>
      </c>
      <c r="K14" s="14">
        <f t="shared" si="4"/>
        <v>139</v>
      </c>
      <c r="L14" s="15">
        <v>281</v>
      </c>
      <c r="M14" s="16">
        <v>0.18</v>
      </c>
      <c r="N14" s="17">
        <f t="shared" si="5"/>
        <v>506</v>
      </c>
      <c r="O14" s="17">
        <v>0</v>
      </c>
      <c r="P14" s="12">
        <f t="shared" si="6"/>
        <v>506</v>
      </c>
      <c r="Q14" s="12">
        <f t="shared" si="8"/>
        <v>1192</v>
      </c>
      <c r="R14" s="13">
        <f t="shared" si="7"/>
        <v>43878</v>
      </c>
      <c r="S14" s="15"/>
      <c r="T14" s="23"/>
      <c r="U14" s="15"/>
      <c r="V14" s="15">
        <f t="shared" si="0"/>
        <v>139</v>
      </c>
      <c r="W14" s="15">
        <f t="shared" si="1"/>
        <v>35</v>
      </c>
      <c r="AA14" s="26">
        <v>2625</v>
      </c>
      <c r="AB14" s="26">
        <f>AA16</f>
        <v>2756</v>
      </c>
    </row>
    <row r="15" spans="1:28">
      <c r="A15" s="18">
        <v>43770</v>
      </c>
      <c r="B15" s="12">
        <v>2813</v>
      </c>
      <c r="C15" s="20">
        <v>0</v>
      </c>
      <c r="D15" s="12">
        <f t="shared" si="2"/>
        <v>2813</v>
      </c>
      <c r="E15" s="12">
        <f t="shared" si="3"/>
        <v>9439</v>
      </c>
      <c r="F15" s="15"/>
      <c r="G15" s="23"/>
      <c r="H15" s="15"/>
      <c r="I15" s="13">
        <v>43770</v>
      </c>
      <c r="J15" s="13">
        <v>43878</v>
      </c>
      <c r="K15" s="14">
        <f t="shared" si="4"/>
        <v>108</v>
      </c>
      <c r="L15" s="15">
        <v>281</v>
      </c>
      <c r="M15" s="16">
        <v>0.18</v>
      </c>
      <c r="N15" s="17">
        <f t="shared" si="5"/>
        <v>506</v>
      </c>
      <c r="O15" s="17">
        <v>0</v>
      </c>
      <c r="P15" s="12">
        <f t="shared" si="6"/>
        <v>506</v>
      </c>
      <c r="Q15" s="12">
        <f t="shared" si="8"/>
        <v>1698</v>
      </c>
      <c r="R15" s="13">
        <f t="shared" si="7"/>
        <v>43878</v>
      </c>
      <c r="S15" s="15"/>
      <c r="T15" s="23"/>
      <c r="U15" s="15"/>
      <c r="V15" s="15">
        <f t="shared" si="0"/>
        <v>108</v>
      </c>
      <c r="W15" s="15">
        <f t="shared" si="1"/>
        <v>27</v>
      </c>
      <c r="AA15" s="26">
        <f>ROUND(SUM(AA14*5%),0)</f>
        <v>131</v>
      </c>
      <c r="AB15" s="26">
        <f>ROUND(SUM(AB14*10%),0)</f>
        <v>276</v>
      </c>
    </row>
    <row r="16" spans="1:28">
      <c r="A16" s="18">
        <v>43800</v>
      </c>
      <c r="B16" s="12">
        <v>2813</v>
      </c>
      <c r="C16" s="20">
        <v>0</v>
      </c>
      <c r="D16" s="12">
        <f t="shared" si="2"/>
        <v>2813</v>
      </c>
      <c r="E16" s="12">
        <f t="shared" si="3"/>
        <v>12252</v>
      </c>
      <c r="F16" s="15"/>
      <c r="G16" s="13"/>
      <c r="H16" s="15"/>
      <c r="I16" s="13">
        <v>43800</v>
      </c>
      <c r="J16" s="13">
        <v>43878</v>
      </c>
      <c r="K16" s="14">
        <f t="shared" si="4"/>
        <v>78</v>
      </c>
      <c r="L16" s="15">
        <v>281</v>
      </c>
      <c r="M16" s="16">
        <v>0.18</v>
      </c>
      <c r="N16" s="17">
        <f t="shared" si="5"/>
        <v>506</v>
      </c>
      <c r="O16" s="17">
        <v>0</v>
      </c>
      <c r="P16" s="12">
        <f t="shared" si="6"/>
        <v>506</v>
      </c>
      <c r="Q16" s="12">
        <f t="shared" si="8"/>
        <v>2204</v>
      </c>
      <c r="R16" s="13">
        <f t="shared" si="7"/>
        <v>43878</v>
      </c>
      <c r="S16" s="15"/>
      <c r="T16" s="13"/>
      <c r="U16" s="15"/>
      <c r="V16" s="15">
        <f t="shared" si="0"/>
        <v>78</v>
      </c>
      <c r="W16" s="15">
        <f t="shared" si="1"/>
        <v>19</v>
      </c>
      <c r="AA16" s="26">
        <f t="shared" ref="AA16:AB16" si="9">SUM(AA14,AA15)</f>
        <v>2756</v>
      </c>
      <c r="AB16" s="26">
        <f t="shared" si="9"/>
        <v>3032</v>
      </c>
    </row>
    <row r="17" spans="1:28">
      <c r="A17" s="18">
        <v>43831</v>
      </c>
      <c r="B17" s="12">
        <v>2813</v>
      </c>
      <c r="C17" s="20">
        <v>0</v>
      </c>
      <c r="D17" s="12">
        <f t="shared" si="2"/>
        <v>2813</v>
      </c>
      <c r="E17" s="12">
        <f t="shared" si="3"/>
        <v>15065</v>
      </c>
      <c r="F17" s="15"/>
      <c r="G17" s="15"/>
      <c r="H17" s="15"/>
      <c r="I17" s="13">
        <v>43831</v>
      </c>
      <c r="J17" s="13">
        <v>43985</v>
      </c>
      <c r="K17" s="14">
        <f t="shared" si="4"/>
        <v>154</v>
      </c>
      <c r="L17" s="15">
        <v>281</v>
      </c>
      <c r="M17" s="16">
        <v>0.18</v>
      </c>
      <c r="N17" s="17">
        <f t="shared" si="5"/>
        <v>506</v>
      </c>
      <c r="O17" s="17">
        <v>0</v>
      </c>
      <c r="P17" s="12">
        <f t="shared" si="6"/>
        <v>506</v>
      </c>
      <c r="Q17" s="12">
        <f t="shared" si="8"/>
        <v>2710</v>
      </c>
      <c r="R17" s="13">
        <f t="shared" si="7"/>
        <v>43985</v>
      </c>
      <c r="S17" s="15"/>
      <c r="T17" s="15"/>
      <c r="U17" s="12"/>
      <c r="V17" s="15">
        <f t="shared" si="0"/>
        <v>154</v>
      </c>
      <c r="W17" s="15">
        <f t="shared" si="1"/>
        <v>38</v>
      </c>
    </row>
    <row r="18" spans="1:28">
      <c r="A18" s="18">
        <v>43862</v>
      </c>
      <c r="B18" s="12">
        <v>2813</v>
      </c>
      <c r="C18" s="20">
        <v>12956</v>
      </c>
      <c r="D18" s="12">
        <f t="shared" si="2"/>
        <v>-10143</v>
      </c>
      <c r="E18" s="12">
        <f t="shared" si="3"/>
        <v>4922</v>
      </c>
      <c r="F18" s="15" t="s">
        <v>25</v>
      </c>
      <c r="G18" s="27" t="s">
        <v>26</v>
      </c>
      <c r="H18" s="15"/>
      <c r="I18" s="13">
        <v>43862</v>
      </c>
      <c r="J18" s="13">
        <v>43985</v>
      </c>
      <c r="K18" s="14">
        <f t="shared" si="4"/>
        <v>123</v>
      </c>
      <c r="L18" s="15">
        <v>281</v>
      </c>
      <c r="M18" s="16">
        <v>0.18</v>
      </c>
      <c r="N18" s="17">
        <f t="shared" si="5"/>
        <v>506</v>
      </c>
      <c r="O18" s="17">
        <v>2844</v>
      </c>
      <c r="P18" s="12">
        <f t="shared" si="6"/>
        <v>-2338</v>
      </c>
      <c r="Q18" s="12">
        <f t="shared" si="8"/>
        <v>372</v>
      </c>
      <c r="R18" s="13">
        <f t="shared" si="7"/>
        <v>43985</v>
      </c>
      <c r="S18" s="15" t="s">
        <v>25</v>
      </c>
      <c r="T18" s="27" t="s">
        <v>26</v>
      </c>
      <c r="U18" s="12"/>
      <c r="V18" s="15">
        <f t="shared" si="0"/>
        <v>123</v>
      </c>
      <c r="W18" s="15">
        <f t="shared" si="1"/>
        <v>31</v>
      </c>
      <c r="X18" s="26" t="s">
        <v>27</v>
      </c>
      <c r="Y18" s="26">
        <v>15800</v>
      </c>
      <c r="AA18" s="26" t="e">
        <f>SUM(X18-Y18)</f>
        <v>#VALUE!</v>
      </c>
      <c r="AB18" s="28" t="s">
        <v>27</v>
      </c>
    </row>
    <row r="19" spans="1:28">
      <c r="A19" s="18">
        <v>43891</v>
      </c>
      <c r="B19" s="12">
        <v>2813</v>
      </c>
      <c r="C19" s="20">
        <v>0</v>
      </c>
      <c r="D19" s="12">
        <f t="shared" si="2"/>
        <v>2813</v>
      </c>
      <c r="E19" s="12">
        <f t="shared" si="3"/>
        <v>7735</v>
      </c>
      <c r="F19" s="15"/>
      <c r="G19" s="27"/>
      <c r="H19" s="15"/>
      <c r="I19" s="13">
        <v>43891</v>
      </c>
      <c r="J19" s="13">
        <v>43985</v>
      </c>
      <c r="K19" s="14">
        <f t="shared" si="4"/>
        <v>94</v>
      </c>
      <c r="L19" s="15">
        <v>281</v>
      </c>
      <c r="M19" s="16">
        <v>0.18</v>
      </c>
      <c r="N19" s="17">
        <f t="shared" si="5"/>
        <v>506</v>
      </c>
      <c r="O19" s="17">
        <v>0</v>
      </c>
      <c r="P19" s="12">
        <f t="shared" si="6"/>
        <v>506</v>
      </c>
      <c r="Q19" s="12">
        <f t="shared" si="8"/>
        <v>878</v>
      </c>
      <c r="R19" s="13">
        <f t="shared" si="7"/>
        <v>43985</v>
      </c>
      <c r="S19" s="15"/>
      <c r="T19" s="27"/>
      <c r="U19" s="12"/>
      <c r="V19" s="15">
        <f t="shared" si="0"/>
        <v>94</v>
      </c>
      <c r="W19" s="15">
        <f t="shared" si="1"/>
        <v>23</v>
      </c>
      <c r="AB19" s="15"/>
    </row>
    <row r="20" spans="1:28">
      <c r="A20" s="24">
        <v>43922</v>
      </c>
      <c r="B20" s="25">
        <v>3094</v>
      </c>
      <c r="C20" s="29">
        <v>0</v>
      </c>
      <c r="D20" s="12">
        <f t="shared" si="2"/>
        <v>3094</v>
      </c>
      <c r="E20" s="12">
        <f t="shared" si="3"/>
        <v>10829</v>
      </c>
      <c r="F20" s="30"/>
      <c r="G20" s="27"/>
      <c r="H20" s="30"/>
      <c r="I20" s="13">
        <v>43922</v>
      </c>
      <c r="J20" s="13">
        <v>44019</v>
      </c>
      <c r="K20" s="14">
        <f t="shared" si="4"/>
        <v>97</v>
      </c>
      <c r="L20" s="15">
        <v>309</v>
      </c>
      <c r="M20" s="31">
        <v>0.18</v>
      </c>
      <c r="N20" s="32">
        <f t="shared" si="5"/>
        <v>557</v>
      </c>
      <c r="O20" s="32">
        <v>0</v>
      </c>
      <c r="P20" s="12">
        <f t="shared" si="6"/>
        <v>557</v>
      </c>
      <c r="Q20" s="25">
        <f t="shared" si="8"/>
        <v>1435</v>
      </c>
      <c r="R20" s="13">
        <f t="shared" si="7"/>
        <v>44019</v>
      </c>
      <c r="S20" s="30"/>
      <c r="T20" s="27"/>
      <c r="U20" s="25"/>
      <c r="V20" s="15">
        <f t="shared" si="0"/>
        <v>97</v>
      </c>
      <c r="W20" s="15">
        <f t="shared" si="1"/>
        <v>27</v>
      </c>
      <c r="AB20" s="30"/>
    </row>
    <row r="21" spans="1:28" ht="15.75" customHeight="1">
      <c r="A21" s="24">
        <v>43952</v>
      </c>
      <c r="B21" s="25">
        <v>3094</v>
      </c>
      <c r="C21" s="29">
        <v>0</v>
      </c>
      <c r="D21" s="12">
        <f t="shared" si="2"/>
        <v>3094</v>
      </c>
      <c r="E21" s="12">
        <f t="shared" si="3"/>
        <v>13923</v>
      </c>
      <c r="F21" s="30"/>
      <c r="G21" s="27"/>
      <c r="H21" s="30"/>
      <c r="I21" s="13">
        <v>43952</v>
      </c>
      <c r="J21" s="13">
        <v>44019</v>
      </c>
      <c r="K21" s="14">
        <f t="shared" si="4"/>
        <v>67</v>
      </c>
      <c r="L21" s="15">
        <v>309</v>
      </c>
      <c r="M21" s="31">
        <v>0.18</v>
      </c>
      <c r="N21" s="32">
        <f t="shared" si="5"/>
        <v>557</v>
      </c>
      <c r="O21" s="32">
        <v>0</v>
      </c>
      <c r="P21" s="12">
        <f t="shared" si="6"/>
        <v>557</v>
      </c>
      <c r="Q21" s="25">
        <f t="shared" si="8"/>
        <v>1992</v>
      </c>
      <c r="R21" s="13">
        <f t="shared" si="7"/>
        <v>44019</v>
      </c>
      <c r="S21" s="30"/>
      <c r="T21" s="27"/>
      <c r="U21" s="25"/>
      <c r="V21" s="15">
        <f t="shared" si="0"/>
        <v>67</v>
      </c>
      <c r="W21" s="15">
        <f t="shared" si="1"/>
        <v>18</v>
      </c>
      <c r="AB21" s="30"/>
    </row>
    <row r="22" spans="1:28" ht="15.75" customHeight="1">
      <c r="A22" s="24">
        <v>43983</v>
      </c>
      <c r="B22" s="25">
        <v>3094</v>
      </c>
      <c r="C22" s="29">
        <v>10712</v>
      </c>
      <c r="D22" s="12">
        <f t="shared" si="2"/>
        <v>-7618</v>
      </c>
      <c r="E22" s="12">
        <f t="shared" si="3"/>
        <v>6305</v>
      </c>
      <c r="F22" s="30" t="s">
        <v>28</v>
      </c>
      <c r="G22" s="27" t="s">
        <v>29</v>
      </c>
      <c r="H22" s="30"/>
      <c r="I22" s="13">
        <v>43983</v>
      </c>
      <c r="J22" s="13">
        <v>44019</v>
      </c>
      <c r="K22" s="14">
        <f t="shared" si="4"/>
        <v>36</v>
      </c>
      <c r="L22" s="15">
        <v>309</v>
      </c>
      <c r="M22" s="31">
        <v>0.18</v>
      </c>
      <c r="N22" s="32">
        <f t="shared" si="5"/>
        <v>557</v>
      </c>
      <c r="O22" s="32">
        <v>1928</v>
      </c>
      <c r="P22" s="12">
        <f t="shared" si="6"/>
        <v>-1371</v>
      </c>
      <c r="Q22" s="25">
        <f t="shared" si="8"/>
        <v>621</v>
      </c>
      <c r="R22" s="13">
        <f t="shared" si="7"/>
        <v>44019</v>
      </c>
      <c r="S22" s="30" t="s">
        <v>28</v>
      </c>
      <c r="T22" s="27" t="s">
        <v>29</v>
      </c>
      <c r="U22" s="25"/>
      <c r="V22" s="15">
        <f t="shared" si="0"/>
        <v>36</v>
      </c>
      <c r="W22" s="15">
        <f t="shared" si="1"/>
        <v>10</v>
      </c>
      <c r="X22" s="26" t="s">
        <v>30</v>
      </c>
      <c r="Y22" s="26">
        <v>12640</v>
      </c>
      <c r="AA22" s="26" t="e">
        <f>SUM(X22-Y22)</f>
        <v>#VALUE!</v>
      </c>
      <c r="AB22" s="33" t="s">
        <v>31</v>
      </c>
    </row>
    <row r="23" spans="1:28" ht="15.75" customHeight="1">
      <c r="A23" s="18">
        <v>44013</v>
      </c>
      <c r="B23" s="25">
        <v>3094</v>
      </c>
      <c r="C23" s="20">
        <v>8034</v>
      </c>
      <c r="D23" s="12">
        <f t="shared" si="2"/>
        <v>-4940</v>
      </c>
      <c r="E23" s="12">
        <f t="shared" si="3"/>
        <v>1365</v>
      </c>
      <c r="F23" s="15" t="s">
        <v>32</v>
      </c>
      <c r="G23" s="27" t="s">
        <v>33</v>
      </c>
      <c r="H23" s="15"/>
      <c r="I23" s="13">
        <v>44013</v>
      </c>
      <c r="J23" s="13">
        <v>44104</v>
      </c>
      <c r="K23" s="14">
        <f t="shared" si="4"/>
        <v>91</v>
      </c>
      <c r="L23" s="15">
        <v>309</v>
      </c>
      <c r="M23" s="16">
        <v>0.18</v>
      </c>
      <c r="N23" s="17">
        <f t="shared" si="5"/>
        <v>557</v>
      </c>
      <c r="O23" s="17">
        <v>1446</v>
      </c>
      <c r="P23" s="12">
        <f t="shared" si="6"/>
        <v>-889</v>
      </c>
      <c r="Q23" s="12">
        <f t="shared" si="8"/>
        <v>-268</v>
      </c>
      <c r="R23" s="13">
        <f t="shared" si="7"/>
        <v>44104</v>
      </c>
      <c r="S23" s="15" t="s">
        <v>32</v>
      </c>
      <c r="T23" s="27" t="s">
        <v>33</v>
      </c>
      <c r="U23" s="12"/>
      <c r="V23" s="15">
        <f t="shared" si="0"/>
        <v>91</v>
      </c>
      <c r="W23" s="15">
        <f t="shared" si="1"/>
        <v>25</v>
      </c>
      <c r="X23" s="26" t="s">
        <v>34</v>
      </c>
      <c r="Y23" s="26">
        <v>9480</v>
      </c>
      <c r="AB23" s="15"/>
    </row>
    <row r="24" spans="1:28" ht="15.75" customHeight="1">
      <c r="A24" s="18">
        <v>44044</v>
      </c>
      <c r="B24" s="25">
        <v>3094</v>
      </c>
      <c r="C24" s="20">
        <v>0</v>
      </c>
      <c r="D24" s="12">
        <f t="shared" si="2"/>
        <v>3094</v>
      </c>
      <c r="E24" s="12">
        <f t="shared" si="3"/>
        <v>4459</v>
      </c>
      <c r="F24" s="15"/>
      <c r="G24" s="27"/>
      <c r="H24" s="15"/>
      <c r="I24" s="13">
        <v>44044</v>
      </c>
      <c r="J24" s="13">
        <v>44104</v>
      </c>
      <c r="K24" s="14">
        <f t="shared" si="4"/>
        <v>60</v>
      </c>
      <c r="L24" s="15">
        <v>309</v>
      </c>
      <c r="M24" s="16">
        <v>0.18</v>
      </c>
      <c r="N24" s="17">
        <f t="shared" si="5"/>
        <v>557</v>
      </c>
      <c r="O24" s="17">
        <v>0</v>
      </c>
      <c r="P24" s="12">
        <f t="shared" si="6"/>
        <v>557</v>
      </c>
      <c r="Q24" s="12">
        <f t="shared" si="8"/>
        <v>289</v>
      </c>
      <c r="R24" s="34">
        <f t="shared" si="7"/>
        <v>44104</v>
      </c>
      <c r="S24" s="15"/>
      <c r="T24" s="27"/>
      <c r="U24" s="12"/>
      <c r="V24" s="15">
        <f t="shared" si="0"/>
        <v>60</v>
      </c>
      <c r="W24" s="15">
        <f t="shared" si="1"/>
        <v>16</v>
      </c>
      <c r="AB24" s="15" t="s">
        <v>35</v>
      </c>
    </row>
    <row r="25" spans="1:28" ht="15.75" customHeight="1">
      <c r="A25" s="18">
        <v>44075</v>
      </c>
      <c r="B25" s="25">
        <v>3094</v>
      </c>
      <c r="C25" s="20">
        <v>0</v>
      </c>
      <c r="D25" s="12">
        <f t="shared" si="2"/>
        <v>3094</v>
      </c>
      <c r="E25" s="12">
        <f t="shared" si="3"/>
        <v>7553</v>
      </c>
      <c r="F25" s="15"/>
      <c r="G25" s="15"/>
      <c r="H25" s="15"/>
      <c r="I25" s="13">
        <v>44075</v>
      </c>
      <c r="J25" s="13">
        <v>44104</v>
      </c>
      <c r="K25" s="14">
        <f t="shared" si="4"/>
        <v>29</v>
      </c>
      <c r="L25" s="15">
        <v>309</v>
      </c>
      <c r="M25" s="16">
        <v>0.18</v>
      </c>
      <c r="N25" s="17">
        <f t="shared" si="5"/>
        <v>557</v>
      </c>
      <c r="O25" s="17">
        <v>0</v>
      </c>
      <c r="P25" s="12">
        <f t="shared" si="6"/>
        <v>557</v>
      </c>
      <c r="Q25" s="12">
        <f t="shared" si="8"/>
        <v>846</v>
      </c>
      <c r="R25" s="34">
        <f t="shared" si="7"/>
        <v>44104</v>
      </c>
      <c r="S25" s="12"/>
      <c r="T25" s="12"/>
      <c r="U25" s="12"/>
      <c r="V25" s="15">
        <f t="shared" si="0"/>
        <v>29</v>
      </c>
      <c r="W25" s="15">
        <f t="shared" si="1"/>
        <v>8</v>
      </c>
      <c r="AA25" s="26">
        <f>SUM(X25-Y25)</f>
        <v>0</v>
      </c>
    </row>
    <row r="26" spans="1:28" ht="15.75" customHeight="1">
      <c r="A26" s="25" t="s">
        <v>36</v>
      </c>
      <c r="B26" s="25">
        <f t="shared" ref="B26:D26" si="10">SUM(B5:B25)</f>
        <v>55323</v>
      </c>
      <c r="C26" s="25">
        <f t="shared" si="10"/>
        <v>47770</v>
      </c>
      <c r="D26" s="25">
        <f t="shared" si="10"/>
        <v>7553</v>
      </c>
      <c r="E26" s="25"/>
      <c r="F26" s="30"/>
      <c r="G26" s="30"/>
      <c r="H26" s="30"/>
      <c r="I26" s="35"/>
      <c r="J26" s="30"/>
      <c r="K26" s="30"/>
      <c r="L26" s="25">
        <f>SUM(L5:L25)</f>
        <v>5697</v>
      </c>
      <c r="M26" s="25"/>
      <c r="N26" s="25">
        <f t="shared" ref="N26:P26" si="11">SUM(N5:N25)</f>
        <v>9956</v>
      </c>
      <c r="O26" s="25">
        <f t="shared" si="11"/>
        <v>9110</v>
      </c>
      <c r="P26" s="25">
        <f t="shared" si="11"/>
        <v>846</v>
      </c>
      <c r="Q26" s="25"/>
      <c r="R26" s="25"/>
      <c r="S26" s="25"/>
      <c r="T26" s="25"/>
      <c r="U26" s="25"/>
      <c r="V26" s="25"/>
      <c r="W26" s="25">
        <f>SUM(W5:W25)</f>
        <v>455</v>
      </c>
    </row>
    <row r="27" spans="1:28" ht="15.75" customHeight="1"/>
    <row r="28" spans="1:28" ht="15.75" customHeight="1">
      <c r="A28" s="4" t="s">
        <v>37</v>
      </c>
      <c r="B28" s="5"/>
      <c r="C28" s="5"/>
      <c r="D28" s="5"/>
      <c r="E28" s="5"/>
      <c r="F28" s="6"/>
    </row>
    <row r="29" spans="1:28" ht="15.75" customHeight="1">
      <c r="A29" s="36" t="s">
        <v>38</v>
      </c>
      <c r="B29" s="6"/>
      <c r="C29" s="37"/>
      <c r="D29" s="37" t="s">
        <v>39</v>
      </c>
      <c r="E29" s="37" t="s">
        <v>17</v>
      </c>
      <c r="F29" s="37" t="s">
        <v>6</v>
      </c>
      <c r="Q29" s="38" t="s">
        <v>40</v>
      </c>
      <c r="R29" s="38" t="s">
        <v>41</v>
      </c>
      <c r="S29" s="26">
        <f>500-300</f>
        <v>200</v>
      </c>
    </row>
    <row r="30" spans="1:28" ht="15.75" customHeight="1">
      <c r="A30" s="36" t="s">
        <v>1</v>
      </c>
      <c r="B30" s="6"/>
      <c r="C30" s="37"/>
      <c r="D30" s="37">
        <f t="shared" ref="D30:E30" si="12">B26</f>
        <v>55323</v>
      </c>
      <c r="E30" s="37">
        <f t="shared" si="12"/>
        <v>47770</v>
      </c>
      <c r="F30" s="37">
        <f t="shared" ref="F30:F33" si="13">SUM(D30-E30)</f>
        <v>7553</v>
      </c>
      <c r="R30" s="38" t="s">
        <v>42</v>
      </c>
    </row>
    <row r="31" spans="1:28" ht="15.75" customHeight="1">
      <c r="A31" s="36" t="s">
        <v>43</v>
      </c>
      <c r="B31" s="6"/>
      <c r="C31" s="37"/>
      <c r="D31" s="37">
        <f t="shared" ref="D31:E31" si="14">N26</f>
        <v>9956</v>
      </c>
      <c r="E31" s="37">
        <f t="shared" si="14"/>
        <v>9110</v>
      </c>
      <c r="F31" s="37">
        <f t="shared" si="13"/>
        <v>846</v>
      </c>
      <c r="S31" s="38" t="s">
        <v>44</v>
      </c>
    </row>
    <row r="32" spans="1:28" ht="15.75" customHeight="1">
      <c r="A32" s="36" t="s">
        <v>45</v>
      </c>
      <c r="B32" s="6"/>
      <c r="C32" s="37"/>
      <c r="D32" s="37">
        <f>L26</f>
        <v>5697</v>
      </c>
      <c r="E32" s="37">
        <v>0</v>
      </c>
      <c r="F32" s="37">
        <f t="shared" si="13"/>
        <v>5697</v>
      </c>
    </row>
    <row r="33" spans="1:17">
      <c r="A33" s="36" t="s">
        <v>46</v>
      </c>
      <c r="B33" s="6"/>
      <c r="C33" s="37"/>
      <c r="D33" s="37">
        <f>W26</f>
        <v>455</v>
      </c>
      <c r="E33" s="37">
        <v>0</v>
      </c>
      <c r="F33" s="37">
        <f t="shared" si="13"/>
        <v>455</v>
      </c>
    </row>
    <row r="34" spans="1:17">
      <c r="A34" s="4" t="s">
        <v>36</v>
      </c>
      <c r="B34" s="6"/>
      <c r="C34" s="37"/>
      <c r="D34" s="37">
        <f t="shared" ref="D34:F34" si="15">SUM(D30:D33)</f>
        <v>71431</v>
      </c>
      <c r="E34" s="37">
        <f t="shared" si="15"/>
        <v>56880</v>
      </c>
      <c r="F34" s="37">
        <f t="shared" si="15"/>
        <v>14551</v>
      </c>
    </row>
    <row r="35" spans="1:17">
      <c r="A35" s="39" t="s">
        <v>47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r="37" spans="1:17">
      <c r="D37" s="26" t="s">
        <v>48</v>
      </c>
      <c r="F37" s="26" t="s">
        <v>49</v>
      </c>
      <c r="I37" s="26" t="s">
        <v>50</v>
      </c>
      <c r="L37" s="26" t="s">
        <v>51</v>
      </c>
      <c r="Q37" s="26" t="s">
        <v>52</v>
      </c>
    </row>
  </sheetData>
  <mergeCells count="12">
    <mergeCell ref="A30:B30"/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2020-10-10T06:46:10Z</dcterms:created>
  <dcterms:modified xsi:type="dcterms:W3CDTF">2020-10-10T06:46:35Z</dcterms:modified>
</cp:coreProperties>
</file>