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Investment Analysis" sheetId="1" r:id="rId4"/>
  </sheets>
  <definedNames/>
  <calcPr/>
</workbook>
</file>

<file path=xl/sharedStrings.xml><?xml version="1.0" encoding="utf-8"?>
<sst xmlns="http://schemas.openxmlformats.org/spreadsheetml/2006/main" count="27" uniqueCount="26">
  <si>
    <t>FB Ad Project Cost Analysis</t>
  </si>
  <si>
    <t>Inputs:</t>
  </si>
  <si>
    <t>Average ROAS</t>
  </si>
  <si>
    <t>=Average Order Value (AOV) x QTY Sold / Adspend</t>
  </si>
  <si>
    <t>Average Adspend</t>
  </si>
  <si>
    <t>Learn</t>
  </si>
  <si>
    <t>Scale</t>
  </si>
  <si>
    <t>Automate</t>
  </si>
  <si>
    <t>ROAS</t>
  </si>
  <si>
    <t>FB Adspend</t>
  </si>
  <si>
    <t>Consultant 1</t>
  </si>
  <si>
    <t>Consultant 2</t>
  </si>
  <si>
    <t>Revenue</t>
  </si>
  <si>
    <t>Cost (FB Project)</t>
  </si>
  <si>
    <t xml:space="preserve">  Cost FB Adspend</t>
  </si>
  <si>
    <t xml:space="preserve">  Cost Consultant 1</t>
  </si>
  <si>
    <t xml:space="preserve">  Cost Consultant 2</t>
  </si>
  <si>
    <t>Platform Cost</t>
  </si>
  <si>
    <t>Profit</t>
  </si>
  <si>
    <t>Cum Profit</t>
  </si>
  <si>
    <t>Estimated 2-Year Ad Spend</t>
  </si>
  <si>
    <t>Estimated 2-Year Revenue</t>
  </si>
  <si>
    <t>Estimated 2-Year Profit</t>
  </si>
  <si>
    <t>Profit Margin</t>
  </si>
  <si>
    <t>NPV</t>
  </si>
  <si>
    <t>Discount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</si>
</sst>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-yyyy"/>
    <numFmt numFmtId="165" formatCode="&quot;$&quot;#,##0"/>
    <numFmt numFmtId="166" formatCode="0.0%"/>
  </numFmts>
  <fonts count="4">
    <font>
      <sz val="10.0"/>
      <color rgb="FF000000"/>
      <name val="Arial"/>
    </font>
    <font>
      <b/>
      <sz val="18.0"/>
      <color theme="1"/>
      <name val="Montserrat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2" fontId="2" numFmtId="166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4" xfId="0" applyFont="1" applyNumberFormat="1"/>
    <xf borderId="0" fillId="0" fontId="2" numFmtId="166" xfId="0" applyFont="1" applyNumberFormat="1"/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&amp; Profit Margin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Profit</c:v>
          </c:tx>
          <c:spPr>
            <a:ln cmpd="sng">
              <a:solidFill>
                <a:srgbClr val="5891AD"/>
              </a:solidFill>
            </a:ln>
          </c:spPr>
          <c:marker>
            <c:symbol val="none"/>
          </c:marker>
          <c:cat>
            <c:strRef>
              <c:f>'Project Investment Analysis'!$C$7:$Z$7</c:f>
            </c:strRef>
          </c:cat>
          <c:val>
            <c:numRef>
              <c:f>'Project Investment Analysis'!$C$22:$Z$22</c:f>
              <c:numCache/>
            </c:numRef>
          </c:val>
          <c:smooth val="0"/>
        </c:ser>
        <c:ser>
          <c:idx val="1"/>
          <c:order val="1"/>
          <c:tx>
            <c:v>Revenue</c:v>
          </c:tx>
          <c:spPr>
            <a:ln cmpd="sng">
              <a:solidFill>
                <a:srgbClr val="004561"/>
              </a:solidFill>
            </a:ln>
          </c:spPr>
          <c:marker>
            <c:symbol val="none"/>
          </c:marker>
          <c:cat>
            <c:strRef>
              <c:f>'Project Investment Analysis'!$C$7:$Z$7</c:f>
            </c:strRef>
          </c:cat>
          <c:val>
            <c:numRef>
              <c:f>'Project Investment Analysis'!$C$15:$Z$15</c:f>
              <c:numCache/>
            </c:numRef>
          </c:val>
          <c:smooth val="0"/>
        </c:ser>
        <c:axId val="616447041"/>
        <c:axId val="612848526"/>
      </c:lineChart>
      <c:catAx>
        <c:axId val="6164470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2848526"/>
      </c:catAx>
      <c:valAx>
        <c:axId val="6128485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Dollars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64470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Cumulative Profit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5891AD"/>
              </a:solidFill>
            </a:ln>
          </c:spPr>
          <c:marker>
            <c:symbol val="none"/>
          </c:marker>
          <c:cat>
            <c:strRef>
              <c:f>'Project Investment Analysis'!$C$7:$Z$7</c:f>
            </c:strRef>
          </c:cat>
          <c:val>
            <c:numRef>
              <c:f>'Project Investment Analysis'!$C$23:$Z$23</c:f>
              <c:numCache/>
            </c:numRef>
          </c:val>
          <c:smooth val="0"/>
        </c:ser>
        <c:axId val="1238520175"/>
        <c:axId val="259736912"/>
      </c:lineChart>
      <c:catAx>
        <c:axId val="1238520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9736912"/>
      </c:catAx>
      <c:valAx>
        <c:axId val="2597369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85201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Profit Breakdown</a:t>
            </a:r>
          </a:p>
        </c:rich>
      </c:tx>
      <c:layout>
        <c:manualLayout>
          <c:xMode val="edge"/>
          <c:yMode val="edge"/>
          <c:x val="0.02925"/>
          <c:y val="0.052695417789757414"/>
        </c:manualLayout>
      </c:layout>
      <c:overlay val="0"/>
    </c:title>
    <c:plotArea>
      <c:layout/>
      <c:areaChart>
        <c:grouping val="stacked"/>
        <c:ser>
          <c:idx val="0"/>
          <c:order val="0"/>
          <c:tx>
            <c:v>FB Adspend</c:v>
          </c:tx>
          <c:spPr>
            <a:solidFill>
              <a:srgbClr val="5891AD">
                <a:alpha val="30000"/>
              </a:srgbClr>
            </a:solidFill>
            <a:ln cmpd="sng">
              <a:solidFill>
                <a:srgbClr val="5891AD"/>
              </a:solidFill>
            </a:ln>
          </c:spPr>
          <c:val>
            <c:numRef>
              <c:f>'Project Investment Analysis'!$C$17:$Z$17</c:f>
              <c:numCache/>
            </c:numRef>
          </c:val>
        </c:ser>
        <c:ser>
          <c:idx val="1"/>
          <c:order val="1"/>
          <c:tx>
            <c:v>Consultant 1</c:v>
          </c:tx>
          <c:spPr>
            <a:solidFill>
              <a:srgbClr val="004561">
                <a:alpha val="30000"/>
              </a:srgbClr>
            </a:solidFill>
            <a:ln cmpd="sng">
              <a:solidFill>
                <a:srgbClr val="004561"/>
              </a:solidFill>
            </a:ln>
          </c:spPr>
          <c:val>
            <c:numRef>
              <c:f>'Project Investment Analysis'!$C$18:$Z$18</c:f>
              <c:numCache/>
            </c:numRef>
          </c:val>
        </c:ser>
        <c:ser>
          <c:idx val="2"/>
          <c:order val="2"/>
          <c:tx>
            <c:v>Consultant 2</c:v>
          </c:tx>
          <c:spPr>
            <a:solidFill>
              <a:srgbClr val="FF6F31">
                <a:alpha val="30000"/>
              </a:srgbClr>
            </a:solidFill>
            <a:ln cmpd="sng">
              <a:solidFill>
                <a:srgbClr val="FF6F31"/>
              </a:solidFill>
            </a:ln>
          </c:spPr>
          <c:val>
            <c:numRef>
              <c:f>'Project Investment Analysis'!$C$19:$Z$19</c:f>
              <c:numCache/>
            </c:numRef>
          </c:val>
        </c:ser>
        <c:ser>
          <c:idx val="3"/>
          <c:order val="3"/>
          <c:tx>
            <c:v>Platform</c:v>
          </c:tx>
          <c:spPr>
            <a:solidFill>
              <a:srgbClr val="1C7685">
                <a:alpha val="30000"/>
              </a:srgbClr>
            </a:solidFill>
            <a:ln cmpd="sng">
              <a:solidFill>
                <a:srgbClr val="1C7685"/>
              </a:solidFill>
            </a:ln>
          </c:spPr>
          <c:val>
            <c:numRef>
              <c:f>'Project Investment Analysis'!$C$20:$Z$20</c:f>
              <c:numCache/>
            </c:numRef>
          </c:val>
        </c:ser>
        <c:ser>
          <c:idx val="4"/>
          <c:order val="4"/>
          <c:tx>
            <c:v>Profit</c:v>
          </c:tx>
          <c:spPr>
            <a:solidFill>
              <a:srgbClr val="0F45A8">
                <a:alpha val="30000"/>
              </a:srgbClr>
            </a:solidFill>
            <a:ln cmpd="sng">
              <a:solidFill>
                <a:srgbClr val="0F45A8"/>
              </a:solidFill>
            </a:ln>
          </c:spPr>
          <c:val>
            <c:numRef>
              <c:f>'Project Investment Analysis'!$C$22:$Z$22</c:f>
              <c:numCache/>
            </c:numRef>
          </c:val>
        </c:ser>
        <c:axId val="1571422471"/>
        <c:axId val="639393393"/>
      </c:areaChart>
      <c:catAx>
        <c:axId val="1571422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9393393"/>
      </c:catAx>
      <c:valAx>
        <c:axId val="6393933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14224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28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381000</xdr:colOff>
      <xdr:row>28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771525</xdr:colOff>
      <xdr:row>28</xdr:row>
      <xdr:rowOff>190500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Row="1"/>
  <cols>
    <col customWidth="1" min="1" max="1" width="21.71"/>
    <col customWidth="1" min="2" max="2" width="8.57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" t="s">
        <v>2</v>
      </c>
      <c r="B3" s="3">
        <v>3.5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2" t="s">
        <v>4</v>
      </c>
      <c r="B4" s="3">
        <v>30000.0</v>
      </c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B5" s="2"/>
      <c r="C5" s="5" t="s">
        <v>5</v>
      </c>
      <c r="D5" s="6"/>
      <c r="E5" s="6"/>
      <c r="F5" s="6"/>
      <c r="G5" s="6"/>
      <c r="H5" s="7" t="s">
        <v>6</v>
      </c>
      <c r="I5" s="8"/>
      <c r="J5" s="8"/>
      <c r="K5" s="9" t="s">
        <v>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C6" s="2">
        <v>1.0</v>
      </c>
      <c r="D6" s="2">
        <v>2.0</v>
      </c>
      <c r="E6" s="2">
        <v>3.0</v>
      </c>
      <c r="F6" s="2">
        <v>4.0</v>
      </c>
      <c r="G6" s="2">
        <v>5.0</v>
      </c>
      <c r="H6" s="2">
        <v>6.0</v>
      </c>
      <c r="I6" s="2">
        <v>7.0</v>
      </c>
      <c r="J6" s="2">
        <v>8.0</v>
      </c>
      <c r="K6" s="2">
        <v>9.0</v>
      </c>
      <c r="L6" s="2">
        <v>10.0</v>
      </c>
      <c r="M6" s="2">
        <v>11.0</v>
      </c>
      <c r="N6" s="2">
        <v>12.0</v>
      </c>
      <c r="O6" s="2">
        <v>13.0</v>
      </c>
      <c r="P6" s="2">
        <v>14.0</v>
      </c>
      <c r="Q6" s="2">
        <v>15.0</v>
      </c>
      <c r="R6" s="2">
        <v>16.0</v>
      </c>
      <c r="S6" s="2">
        <v>17.0</v>
      </c>
      <c r="T6" s="2">
        <v>18.0</v>
      </c>
      <c r="U6" s="2">
        <v>19.0</v>
      </c>
      <c r="V6" s="2">
        <v>20.0</v>
      </c>
      <c r="W6" s="2">
        <v>21.0</v>
      </c>
      <c r="X6" s="2">
        <v>22.0</v>
      </c>
      <c r="Y6" s="2">
        <v>23.0</v>
      </c>
      <c r="Z6" s="2">
        <v>24.0</v>
      </c>
    </row>
    <row r="7">
      <c r="B7" s="11"/>
      <c r="C7" s="11">
        <v>44470.0</v>
      </c>
      <c r="D7" s="11">
        <v>44501.0</v>
      </c>
      <c r="E7" s="11">
        <v>44531.0</v>
      </c>
      <c r="F7" s="11">
        <v>44562.0</v>
      </c>
      <c r="G7" s="11">
        <v>44593.0</v>
      </c>
      <c r="H7" s="11">
        <v>44621.0</v>
      </c>
      <c r="I7" s="11">
        <v>44652.0</v>
      </c>
      <c r="J7" s="11">
        <v>44682.0</v>
      </c>
      <c r="K7" s="11">
        <v>44713.0</v>
      </c>
      <c r="L7" s="11">
        <v>44743.0</v>
      </c>
      <c r="M7" s="11">
        <v>44774.0</v>
      </c>
      <c r="N7" s="11">
        <v>44805.0</v>
      </c>
      <c r="O7" s="11">
        <v>44835.0</v>
      </c>
      <c r="P7" s="11">
        <v>44866.0</v>
      </c>
      <c r="Q7" s="11">
        <v>44896.0</v>
      </c>
      <c r="R7" s="11">
        <v>44927.0</v>
      </c>
      <c r="S7" s="11">
        <v>44958.0</v>
      </c>
      <c r="T7" s="11">
        <v>44986.0</v>
      </c>
      <c r="U7" s="11">
        <v>45017.0</v>
      </c>
      <c r="V7" s="11">
        <v>45047.0</v>
      </c>
      <c r="W7" s="11">
        <v>45078.0</v>
      </c>
      <c r="X7" s="11">
        <v>45108.0</v>
      </c>
      <c r="Y7" s="11">
        <v>45139.0</v>
      </c>
      <c r="Z7" s="11">
        <v>45170.0</v>
      </c>
    </row>
    <row r="8">
      <c r="A8" s="2" t="s">
        <v>8</v>
      </c>
      <c r="B8" s="2"/>
      <c r="C8" s="3">
        <v>0.0</v>
      </c>
      <c r="D8" s="3">
        <v>0.0</v>
      </c>
      <c r="E8" s="3">
        <v>0.0</v>
      </c>
      <c r="F8" s="3">
        <v>2.0</v>
      </c>
      <c r="G8" s="3">
        <v>4.0</v>
      </c>
      <c r="H8" s="2">
        <f t="shared" ref="H8:Z8" si="1">$B$3</f>
        <v>3.5</v>
      </c>
      <c r="I8" s="2">
        <f t="shared" si="1"/>
        <v>3.5</v>
      </c>
      <c r="J8" s="2">
        <f t="shared" si="1"/>
        <v>3.5</v>
      </c>
      <c r="K8" s="2">
        <f t="shared" si="1"/>
        <v>3.5</v>
      </c>
      <c r="L8" s="2">
        <f t="shared" si="1"/>
        <v>3.5</v>
      </c>
      <c r="M8" s="2">
        <f t="shared" si="1"/>
        <v>3.5</v>
      </c>
      <c r="N8" s="2">
        <f t="shared" si="1"/>
        <v>3.5</v>
      </c>
      <c r="O8" s="2">
        <f t="shared" si="1"/>
        <v>3.5</v>
      </c>
      <c r="P8" s="2">
        <f t="shared" si="1"/>
        <v>3.5</v>
      </c>
      <c r="Q8" s="2">
        <f t="shared" si="1"/>
        <v>3.5</v>
      </c>
      <c r="R8" s="2">
        <f t="shared" si="1"/>
        <v>3.5</v>
      </c>
      <c r="S8" s="2">
        <f t="shared" si="1"/>
        <v>3.5</v>
      </c>
      <c r="T8" s="2">
        <f t="shared" si="1"/>
        <v>3.5</v>
      </c>
      <c r="U8" s="2">
        <f t="shared" si="1"/>
        <v>3.5</v>
      </c>
      <c r="V8" s="2">
        <f t="shared" si="1"/>
        <v>3.5</v>
      </c>
      <c r="W8" s="2">
        <f t="shared" si="1"/>
        <v>3.5</v>
      </c>
      <c r="X8" s="2">
        <f t="shared" si="1"/>
        <v>3.5</v>
      </c>
      <c r="Y8" s="2">
        <f t="shared" si="1"/>
        <v>3.5</v>
      </c>
      <c r="Z8" s="2">
        <f t="shared" si="1"/>
        <v>3.5</v>
      </c>
    </row>
    <row r="9">
      <c r="A9" s="2" t="s">
        <v>9</v>
      </c>
      <c r="B9" s="2"/>
      <c r="C9" s="12">
        <v>3000.0</v>
      </c>
      <c r="D9" s="12">
        <v>3000.0</v>
      </c>
      <c r="E9" s="12">
        <v>3000.0</v>
      </c>
      <c r="F9" s="12">
        <v>3000.0</v>
      </c>
      <c r="G9" s="12">
        <v>3000.0</v>
      </c>
      <c r="H9" s="12">
        <v>10000.0</v>
      </c>
      <c r="I9" s="12">
        <v>20000.0</v>
      </c>
      <c r="J9" s="12">
        <v>30000.0</v>
      </c>
      <c r="K9" s="13">
        <f t="shared" ref="K9:Z9" si="2">$B$4</f>
        <v>30000</v>
      </c>
      <c r="L9" s="13">
        <f t="shared" si="2"/>
        <v>30000</v>
      </c>
      <c r="M9" s="13">
        <f t="shared" si="2"/>
        <v>30000</v>
      </c>
      <c r="N9" s="13">
        <f t="shared" si="2"/>
        <v>30000</v>
      </c>
      <c r="O9" s="13">
        <f t="shared" si="2"/>
        <v>30000</v>
      </c>
      <c r="P9" s="13">
        <f t="shared" si="2"/>
        <v>30000</v>
      </c>
      <c r="Q9" s="13">
        <f t="shared" si="2"/>
        <v>30000</v>
      </c>
      <c r="R9" s="13">
        <f t="shared" si="2"/>
        <v>30000</v>
      </c>
      <c r="S9" s="13">
        <f t="shared" si="2"/>
        <v>30000</v>
      </c>
      <c r="T9" s="13">
        <f t="shared" si="2"/>
        <v>30000</v>
      </c>
      <c r="U9" s="13">
        <f t="shared" si="2"/>
        <v>30000</v>
      </c>
      <c r="V9" s="13">
        <f t="shared" si="2"/>
        <v>30000</v>
      </c>
      <c r="W9" s="13">
        <f t="shared" si="2"/>
        <v>30000</v>
      </c>
      <c r="X9" s="13">
        <f t="shared" si="2"/>
        <v>30000</v>
      </c>
      <c r="Y9" s="13">
        <f t="shared" si="2"/>
        <v>30000</v>
      </c>
      <c r="Z9" s="13">
        <f t="shared" si="2"/>
        <v>30000</v>
      </c>
    </row>
    <row r="10">
      <c r="A10" s="2"/>
      <c r="B10" s="2"/>
      <c r="C10" s="13"/>
      <c r="D10" s="1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outlineLevel="1">
      <c r="A11" s="2" t="s">
        <v>10</v>
      </c>
      <c r="B11" s="15">
        <v>0.1</v>
      </c>
      <c r="C11" s="12">
        <v>6000.0</v>
      </c>
      <c r="D11" s="12">
        <v>0.0</v>
      </c>
      <c r="E11" s="12">
        <v>0.0</v>
      </c>
      <c r="F11" s="13">
        <f t="shared" ref="F11:Z11" si="3">MAX(3000,$B$11*F15)</f>
        <v>3000</v>
      </c>
      <c r="G11" s="13">
        <f t="shared" si="3"/>
        <v>3000</v>
      </c>
      <c r="H11" s="13">
        <f t="shared" si="3"/>
        <v>3500</v>
      </c>
      <c r="I11" s="13">
        <f t="shared" si="3"/>
        <v>7000</v>
      </c>
      <c r="J11" s="13">
        <f t="shared" si="3"/>
        <v>10500</v>
      </c>
      <c r="K11" s="13">
        <f t="shared" si="3"/>
        <v>10500</v>
      </c>
      <c r="L11" s="13">
        <f t="shared" si="3"/>
        <v>10500</v>
      </c>
      <c r="M11" s="13">
        <f t="shared" si="3"/>
        <v>10500</v>
      </c>
      <c r="N11" s="13">
        <f t="shared" si="3"/>
        <v>10500</v>
      </c>
      <c r="O11" s="13">
        <f t="shared" si="3"/>
        <v>10500</v>
      </c>
      <c r="P11" s="13">
        <f t="shared" si="3"/>
        <v>10500</v>
      </c>
      <c r="Q11" s="13">
        <f t="shared" si="3"/>
        <v>10500</v>
      </c>
      <c r="R11" s="13">
        <f t="shared" si="3"/>
        <v>10500</v>
      </c>
      <c r="S11" s="13">
        <f t="shared" si="3"/>
        <v>10500</v>
      </c>
      <c r="T11" s="13">
        <f t="shared" si="3"/>
        <v>10500</v>
      </c>
      <c r="U11" s="13">
        <f t="shared" si="3"/>
        <v>10500</v>
      </c>
      <c r="V11" s="13">
        <f t="shared" si="3"/>
        <v>10500</v>
      </c>
      <c r="W11" s="13">
        <f t="shared" si="3"/>
        <v>10500</v>
      </c>
      <c r="X11" s="13">
        <f t="shared" si="3"/>
        <v>10500</v>
      </c>
      <c r="Y11" s="13">
        <f t="shared" si="3"/>
        <v>10500</v>
      </c>
      <c r="Z11" s="13">
        <f t="shared" si="3"/>
        <v>10500</v>
      </c>
    </row>
    <row r="12" outlineLevel="1">
      <c r="A12" s="2"/>
      <c r="B12" s="16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outlineLevel="1">
      <c r="A13" s="2" t="s">
        <v>11</v>
      </c>
      <c r="B13" s="15">
        <v>0.05</v>
      </c>
      <c r="C13" s="12">
        <v>0.0</v>
      </c>
      <c r="D13" s="13">
        <f t="shared" ref="D13:Z13" si="4">3500 + (D15*$B13)</f>
        <v>3500</v>
      </c>
      <c r="E13" s="13">
        <f t="shared" si="4"/>
        <v>3500</v>
      </c>
      <c r="F13" s="13">
        <f t="shared" si="4"/>
        <v>3800</v>
      </c>
      <c r="G13" s="13">
        <f t="shared" si="4"/>
        <v>4100</v>
      </c>
      <c r="H13" s="13">
        <f t="shared" si="4"/>
        <v>5250</v>
      </c>
      <c r="I13" s="13">
        <f t="shared" si="4"/>
        <v>7000</v>
      </c>
      <c r="J13" s="13">
        <f t="shared" si="4"/>
        <v>8750</v>
      </c>
      <c r="K13" s="13">
        <f t="shared" si="4"/>
        <v>8750</v>
      </c>
      <c r="L13" s="13">
        <f t="shared" si="4"/>
        <v>8750</v>
      </c>
      <c r="M13" s="13">
        <f t="shared" si="4"/>
        <v>8750</v>
      </c>
      <c r="N13" s="13">
        <f t="shared" si="4"/>
        <v>8750</v>
      </c>
      <c r="O13" s="13">
        <f t="shared" si="4"/>
        <v>8750</v>
      </c>
      <c r="P13" s="13">
        <f t="shared" si="4"/>
        <v>8750</v>
      </c>
      <c r="Q13" s="13">
        <f t="shared" si="4"/>
        <v>8750</v>
      </c>
      <c r="R13" s="13">
        <f t="shared" si="4"/>
        <v>8750</v>
      </c>
      <c r="S13" s="13">
        <f t="shared" si="4"/>
        <v>8750</v>
      </c>
      <c r="T13" s="13">
        <f t="shared" si="4"/>
        <v>8750</v>
      </c>
      <c r="U13" s="13">
        <f t="shared" si="4"/>
        <v>8750</v>
      </c>
      <c r="V13" s="13">
        <f t="shared" si="4"/>
        <v>8750</v>
      </c>
      <c r="W13" s="13">
        <f t="shared" si="4"/>
        <v>8750</v>
      </c>
      <c r="X13" s="13">
        <f t="shared" si="4"/>
        <v>8750</v>
      </c>
      <c r="Y13" s="13">
        <f t="shared" si="4"/>
        <v>8750</v>
      </c>
      <c r="Z13" s="13">
        <f t="shared" si="4"/>
        <v>8750</v>
      </c>
    </row>
    <row r="14" outlineLevel="1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2" t="s">
        <v>12</v>
      </c>
      <c r="B15" s="2"/>
      <c r="C15" s="13">
        <f t="shared" ref="C15:Z15" si="5">C9*C8</f>
        <v>0</v>
      </c>
      <c r="D15" s="13">
        <f t="shared" si="5"/>
        <v>0</v>
      </c>
      <c r="E15" s="13">
        <f t="shared" si="5"/>
        <v>0</v>
      </c>
      <c r="F15" s="13">
        <f t="shared" si="5"/>
        <v>6000</v>
      </c>
      <c r="G15" s="13">
        <f t="shared" si="5"/>
        <v>12000</v>
      </c>
      <c r="H15" s="13">
        <f t="shared" si="5"/>
        <v>35000</v>
      </c>
      <c r="I15" s="13">
        <f t="shared" si="5"/>
        <v>70000</v>
      </c>
      <c r="J15" s="13">
        <f t="shared" si="5"/>
        <v>105000</v>
      </c>
      <c r="K15" s="13">
        <f t="shared" si="5"/>
        <v>105000</v>
      </c>
      <c r="L15" s="13">
        <f t="shared" si="5"/>
        <v>105000</v>
      </c>
      <c r="M15" s="13">
        <f t="shared" si="5"/>
        <v>105000</v>
      </c>
      <c r="N15" s="13">
        <f t="shared" si="5"/>
        <v>105000</v>
      </c>
      <c r="O15" s="13">
        <f t="shared" si="5"/>
        <v>105000</v>
      </c>
      <c r="P15" s="13">
        <f t="shared" si="5"/>
        <v>105000</v>
      </c>
      <c r="Q15" s="13">
        <f t="shared" si="5"/>
        <v>105000</v>
      </c>
      <c r="R15" s="13">
        <f t="shared" si="5"/>
        <v>105000</v>
      </c>
      <c r="S15" s="13">
        <f t="shared" si="5"/>
        <v>105000</v>
      </c>
      <c r="T15" s="13">
        <f t="shared" si="5"/>
        <v>105000</v>
      </c>
      <c r="U15" s="13">
        <f t="shared" si="5"/>
        <v>105000</v>
      </c>
      <c r="V15" s="13">
        <f t="shared" si="5"/>
        <v>105000</v>
      </c>
      <c r="W15" s="13">
        <f t="shared" si="5"/>
        <v>105000</v>
      </c>
      <c r="X15" s="13">
        <f t="shared" si="5"/>
        <v>105000</v>
      </c>
      <c r="Y15" s="13">
        <f t="shared" si="5"/>
        <v>105000</v>
      </c>
      <c r="Z15" s="13">
        <f t="shared" si="5"/>
        <v>105000</v>
      </c>
    </row>
    <row r="16">
      <c r="A16" s="2" t="s">
        <v>13</v>
      </c>
      <c r="C16" s="14">
        <f t="shared" ref="C16:Z16" si="6">SUM(C11:C13)+C9</f>
        <v>9000</v>
      </c>
      <c r="D16" s="14">
        <f t="shared" si="6"/>
        <v>6500</v>
      </c>
      <c r="E16" s="14">
        <f t="shared" si="6"/>
        <v>6500</v>
      </c>
      <c r="F16" s="14">
        <f t="shared" si="6"/>
        <v>9800</v>
      </c>
      <c r="G16" s="14">
        <f t="shared" si="6"/>
        <v>10100</v>
      </c>
      <c r="H16" s="14">
        <f t="shared" si="6"/>
        <v>18750</v>
      </c>
      <c r="I16" s="14">
        <f t="shared" si="6"/>
        <v>34000</v>
      </c>
      <c r="J16" s="14">
        <f t="shared" si="6"/>
        <v>49250</v>
      </c>
      <c r="K16" s="14">
        <f t="shared" si="6"/>
        <v>49250</v>
      </c>
      <c r="L16" s="14">
        <f t="shared" si="6"/>
        <v>49250</v>
      </c>
      <c r="M16" s="14">
        <f t="shared" si="6"/>
        <v>49250</v>
      </c>
      <c r="N16" s="14">
        <f t="shared" si="6"/>
        <v>49250</v>
      </c>
      <c r="O16" s="14">
        <f t="shared" si="6"/>
        <v>49250</v>
      </c>
      <c r="P16" s="14">
        <f t="shared" si="6"/>
        <v>49250</v>
      </c>
      <c r="Q16" s="14">
        <f t="shared" si="6"/>
        <v>49250</v>
      </c>
      <c r="R16" s="14">
        <f t="shared" si="6"/>
        <v>49250</v>
      </c>
      <c r="S16" s="14">
        <f t="shared" si="6"/>
        <v>49250</v>
      </c>
      <c r="T16" s="14">
        <f t="shared" si="6"/>
        <v>49250</v>
      </c>
      <c r="U16" s="14">
        <f t="shared" si="6"/>
        <v>49250</v>
      </c>
      <c r="V16" s="14">
        <f t="shared" si="6"/>
        <v>49250</v>
      </c>
      <c r="W16" s="14">
        <f t="shared" si="6"/>
        <v>49250</v>
      </c>
      <c r="X16" s="14">
        <f t="shared" si="6"/>
        <v>49250</v>
      </c>
      <c r="Y16" s="14">
        <f t="shared" si="6"/>
        <v>49250</v>
      </c>
      <c r="Z16" s="14">
        <f t="shared" si="6"/>
        <v>49250</v>
      </c>
    </row>
    <row r="17">
      <c r="A17" s="2" t="s">
        <v>14</v>
      </c>
      <c r="C17" s="14">
        <f t="shared" ref="C17:Z17" si="7">C9</f>
        <v>3000</v>
      </c>
      <c r="D17" s="14">
        <f t="shared" si="7"/>
        <v>3000</v>
      </c>
      <c r="E17" s="14">
        <f t="shared" si="7"/>
        <v>3000</v>
      </c>
      <c r="F17" s="14">
        <f t="shared" si="7"/>
        <v>3000</v>
      </c>
      <c r="G17" s="14">
        <f t="shared" si="7"/>
        <v>3000</v>
      </c>
      <c r="H17" s="14">
        <f t="shared" si="7"/>
        <v>10000</v>
      </c>
      <c r="I17" s="14">
        <f t="shared" si="7"/>
        <v>20000</v>
      </c>
      <c r="J17" s="14">
        <f t="shared" si="7"/>
        <v>30000</v>
      </c>
      <c r="K17" s="14">
        <f t="shared" si="7"/>
        <v>30000</v>
      </c>
      <c r="L17" s="14">
        <f t="shared" si="7"/>
        <v>30000</v>
      </c>
      <c r="M17" s="14">
        <f t="shared" si="7"/>
        <v>30000</v>
      </c>
      <c r="N17" s="14">
        <f t="shared" si="7"/>
        <v>30000</v>
      </c>
      <c r="O17" s="14">
        <f t="shared" si="7"/>
        <v>30000</v>
      </c>
      <c r="P17" s="14">
        <f t="shared" si="7"/>
        <v>30000</v>
      </c>
      <c r="Q17" s="14">
        <f t="shared" si="7"/>
        <v>30000</v>
      </c>
      <c r="R17" s="14">
        <f t="shared" si="7"/>
        <v>30000</v>
      </c>
      <c r="S17" s="14">
        <f t="shared" si="7"/>
        <v>30000</v>
      </c>
      <c r="T17" s="14">
        <f t="shared" si="7"/>
        <v>30000</v>
      </c>
      <c r="U17" s="14">
        <f t="shared" si="7"/>
        <v>30000</v>
      </c>
      <c r="V17" s="14">
        <f t="shared" si="7"/>
        <v>30000</v>
      </c>
      <c r="W17" s="14">
        <f t="shared" si="7"/>
        <v>30000</v>
      </c>
      <c r="X17" s="14">
        <f t="shared" si="7"/>
        <v>30000</v>
      </c>
      <c r="Y17" s="14">
        <f t="shared" si="7"/>
        <v>30000</v>
      </c>
      <c r="Z17" s="14">
        <f t="shared" si="7"/>
        <v>30000</v>
      </c>
    </row>
    <row r="18">
      <c r="A18" s="2" t="s">
        <v>15</v>
      </c>
      <c r="C18" s="14">
        <f t="shared" ref="C18:Z18" si="8">C11</f>
        <v>6000</v>
      </c>
      <c r="D18" s="14">
        <f t="shared" si="8"/>
        <v>0</v>
      </c>
      <c r="E18" s="14">
        <f t="shared" si="8"/>
        <v>0</v>
      </c>
      <c r="F18" s="14">
        <f t="shared" si="8"/>
        <v>3000</v>
      </c>
      <c r="G18" s="14">
        <f t="shared" si="8"/>
        <v>3000</v>
      </c>
      <c r="H18" s="14">
        <f t="shared" si="8"/>
        <v>3500</v>
      </c>
      <c r="I18" s="14">
        <f t="shared" si="8"/>
        <v>7000</v>
      </c>
      <c r="J18" s="14">
        <f t="shared" si="8"/>
        <v>10500</v>
      </c>
      <c r="K18" s="14">
        <f t="shared" si="8"/>
        <v>10500</v>
      </c>
      <c r="L18" s="14">
        <f t="shared" si="8"/>
        <v>10500</v>
      </c>
      <c r="M18" s="14">
        <f t="shared" si="8"/>
        <v>10500</v>
      </c>
      <c r="N18" s="14">
        <f t="shared" si="8"/>
        <v>10500</v>
      </c>
      <c r="O18" s="14">
        <f t="shared" si="8"/>
        <v>10500</v>
      </c>
      <c r="P18" s="14">
        <f t="shared" si="8"/>
        <v>10500</v>
      </c>
      <c r="Q18" s="14">
        <f t="shared" si="8"/>
        <v>10500</v>
      </c>
      <c r="R18" s="14">
        <f t="shared" si="8"/>
        <v>10500</v>
      </c>
      <c r="S18" s="14">
        <f t="shared" si="8"/>
        <v>10500</v>
      </c>
      <c r="T18" s="14">
        <f t="shared" si="8"/>
        <v>10500</v>
      </c>
      <c r="U18" s="14">
        <f t="shared" si="8"/>
        <v>10500</v>
      </c>
      <c r="V18" s="14">
        <f t="shared" si="8"/>
        <v>10500</v>
      </c>
      <c r="W18" s="14">
        <f t="shared" si="8"/>
        <v>10500</v>
      </c>
      <c r="X18" s="14">
        <f t="shared" si="8"/>
        <v>10500</v>
      </c>
      <c r="Y18" s="14">
        <f t="shared" si="8"/>
        <v>10500</v>
      </c>
      <c r="Z18" s="14">
        <f t="shared" si="8"/>
        <v>10500</v>
      </c>
    </row>
    <row r="19">
      <c r="A19" s="2" t="s">
        <v>16</v>
      </c>
      <c r="C19" s="14">
        <f t="shared" ref="C19:Z19" si="9">C13</f>
        <v>0</v>
      </c>
      <c r="D19" s="14">
        <f t="shared" si="9"/>
        <v>3500</v>
      </c>
      <c r="E19" s="14">
        <f t="shared" si="9"/>
        <v>3500</v>
      </c>
      <c r="F19" s="14">
        <f t="shared" si="9"/>
        <v>3800</v>
      </c>
      <c r="G19" s="14">
        <f t="shared" si="9"/>
        <v>4100</v>
      </c>
      <c r="H19" s="14">
        <f t="shared" si="9"/>
        <v>5250</v>
      </c>
      <c r="I19" s="14">
        <f t="shared" si="9"/>
        <v>7000</v>
      </c>
      <c r="J19" s="14">
        <f t="shared" si="9"/>
        <v>8750</v>
      </c>
      <c r="K19" s="14">
        <f t="shared" si="9"/>
        <v>8750</v>
      </c>
      <c r="L19" s="14">
        <f t="shared" si="9"/>
        <v>8750</v>
      </c>
      <c r="M19" s="14">
        <f t="shared" si="9"/>
        <v>8750</v>
      </c>
      <c r="N19" s="14">
        <f t="shared" si="9"/>
        <v>8750</v>
      </c>
      <c r="O19" s="14">
        <f t="shared" si="9"/>
        <v>8750</v>
      </c>
      <c r="P19" s="14">
        <f t="shared" si="9"/>
        <v>8750</v>
      </c>
      <c r="Q19" s="14">
        <f t="shared" si="9"/>
        <v>8750</v>
      </c>
      <c r="R19" s="14">
        <f t="shared" si="9"/>
        <v>8750</v>
      </c>
      <c r="S19" s="14">
        <f t="shared" si="9"/>
        <v>8750</v>
      </c>
      <c r="T19" s="14">
        <f t="shared" si="9"/>
        <v>8750</v>
      </c>
      <c r="U19" s="14">
        <f t="shared" si="9"/>
        <v>8750</v>
      </c>
      <c r="V19" s="14">
        <f t="shared" si="9"/>
        <v>8750</v>
      </c>
      <c r="W19" s="14">
        <f t="shared" si="9"/>
        <v>8750</v>
      </c>
      <c r="X19" s="14">
        <f t="shared" si="9"/>
        <v>8750</v>
      </c>
      <c r="Y19" s="14">
        <f t="shared" si="9"/>
        <v>8750</v>
      </c>
      <c r="Z19" s="14">
        <f t="shared" si="9"/>
        <v>8750</v>
      </c>
    </row>
    <row r="20">
      <c r="A20" s="2" t="s">
        <v>17</v>
      </c>
      <c r="C20" s="14">
        <f t="shared" ref="C20:Z20" si="10">0.08*C15</f>
        <v>0</v>
      </c>
      <c r="D20" s="14">
        <f t="shared" si="10"/>
        <v>0</v>
      </c>
      <c r="E20" s="14">
        <f t="shared" si="10"/>
        <v>0</v>
      </c>
      <c r="F20" s="14">
        <f t="shared" si="10"/>
        <v>480</v>
      </c>
      <c r="G20" s="14">
        <f t="shared" si="10"/>
        <v>960</v>
      </c>
      <c r="H20" s="14">
        <f t="shared" si="10"/>
        <v>2800</v>
      </c>
      <c r="I20" s="14">
        <f t="shared" si="10"/>
        <v>5600</v>
      </c>
      <c r="J20" s="14">
        <f t="shared" si="10"/>
        <v>8400</v>
      </c>
      <c r="K20" s="14">
        <f t="shared" si="10"/>
        <v>8400</v>
      </c>
      <c r="L20" s="14">
        <f t="shared" si="10"/>
        <v>8400</v>
      </c>
      <c r="M20" s="14">
        <f t="shared" si="10"/>
        <v>8400</v>
      </c>
      <c r="N20" s="14">
        <f t="shared" si="10"/>
        <v>8400</v>
      </c>
      <c r="O20" s="14">
        <f t="shared" si="10"/>
        <v>8400</v>
      </c>
      <c r="P20" s="14">
        <f t="shared" si="10"/>
        <v>8400</v>
      </c>
      <c r="Q20" s="14">
        <f t="shared" si="10"/>
        <v>8400</v>
      </c>
      <c r="R20" s="14">
        <f t="shared" si="10"/>
        <v>8400</v>
      </c>
      <c r="S20" s="14">
        <f t="shared" si="10"/>
        <v>8400</v>
      </c>
      <c r="T20" s="14">
        <f t="shared" si="10"/>
        <v>8400</v>
      </c>
      <c r="U20" s="14">
        <f t="shared" si="10"/>
        <v>8400</v>
      </c>
      <c r="V20" s="14">
        <f t="shared" si="10"/>
        <v>8400</v>
      </c>
      <c r="W20" s="14">
        <f t="shared" si="10"/>
        <v>8400</v>
      </c>
      <c r="X20" s="14">
        <f t="shared" si="10"/>
        <v>8400</v>
      </c>
      <c r="Y20" s="14">
        <f t="shared" si="10"/>
        <v>8400</v>
      </c>
      <c r="Z20" s="14">
        <f t="shared" si="10"/>
        <v>8400</v>
      </c>
    </row>
    <row r="21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2" t="s">
        <v>18</v>
      </c>
      <c r="C22" s="14">
        <f t="shared" ref="C22:Z22" si="11">C15-C16-C20</f>
        <v>-9000</v>
      </c>
      <c r="D22" s="14">
        <f t="shared" si="11"/>
        <v>-6500</v>
      </c>
      <c r="E22" s="14">
        <f t="shared" si="11"/>
        <v>-6500</v>
      </c>
      <c r="F22" s="14">
        <f t="shared" si="11"/>
        <v>-4280</v>
      </c>
      <c r="G22" s="14">
        <f t="shared" si="11"/>
        <v>940</v>
      </c>
      <c r="H22" s="14">
        <f t="shared" si="11"/>
        <v>13450</v>
      </c>
      <c r="I22" s="14">
        <f t="shared" si="11"/>
        <v>30400</v>
      </c>
      <c r="J22" s="14">
        <f t="shared" si="11"/>
        <v>47350</v>
      </c>
      <c r="K22" s="14">
        <f t="shared" si="11"/>
        <v>47350</v>
      </c>
      <c r="L22" s="14">
        <f t="shared" si="11"/>
        <v>47350</v>
      </c>
      <c r="M22" s="14">
        <f t="shared" si="11"/>
        <v>47350</v>
      </c>
      <c r="N22" s="14">
        <f t="shared" si="11"/>
        <v>47350</v>
      </c>
      <c r="O22" s="14">
        <f t="shared" si="11"/>
        <v>47350</v>
      </c>
      <c r="P22" s="14">
        <f t="shared" si="11"/>
        <v>47350</v>
      </c>
      <c r="Q22" s="14">
        <f t="shared" si="11"/>
        <v>47350</v>
      </c>
      <c r="R22" s="14">
        <f t="shared" si="11"/>
        <v>47350</v>
      </c>
      <c r="S22" s="14">
        <f t="shared" si="11"/>
        <v>47350</v>
      </c>
      <c r="T22" s="14">
        <f t="shared" si="11"/>
        <v>47350</v>
      </c>
      <c r="U22" s="14">
        <f t="shared" si="11"/>
        <v>47350</v>
      </c>
      <c r="V22" s="14">
        <f t="shared" si="11"/>
        <v>47350</v>
      </c>
      <c r="W22" s="14">
        <f t="shared" si="11"/>
        <v>47350</v>
      </c>
      <c r="X22" s="14">
        <f t="shared" si="11"/>
        <v>47350</v>
      </c>
      <c r="Y22" s="14">
        <f t="shared" si="11"/>
        <v>47350</v>
      </c>
      <c r="Z22" s="14">
        <f t="shared" si="11"/>
        <v>47350</v>
      </c>
    </row>
    <row r="23">
      <c r="A23" s="2" t="s">
        <v>19</v>
      </c>
      <c r="C23" s="14">
        <f>C22</f>
        <v>-9000</v>
      </c>
      <c r="D23" s="14">
        <f t="shared" ref="D23:Z23" si="12">D22+C23</f>
        <v>-15500</v>
      </c>
      <c r="E23" s="14">
        <f t="shared" si="12"/>
        <v>-22000</v>
      </c>
      <c r="F23" s="14">
        <f t="shared" si="12"/>
        <v>-26280</v>
      </c>
      <c r="G23" s="14">
        <f t="shared" si="12"/>
        <v>-25340</v>
      </c>
      <c r="H23" s="14">
        <f t="shared" si="12"/>
        <v>-11890</v>
      </c>
      <c r="I23" s="14">
        <f t="shared" si="12"/>
        <v>18510</v>
      </c>
      <c r="J23" s="14">
        <f t="shared" si="12"/>
        <v>65860</v>
      </c>
      <c r="K23" s="14">
        <f t="shared" si="12"/>
        <v>113210</v>
      </c>
      <c r="L23" s="14">
        <f t="shared" si="12"/>
        <v>160560</v>
      </c>
      <c r="M23" s="14">
        <f t="shared" si="12"/>
        <v>207910</v>
      </c>
      <c r="N23" s="14">
        <f t="shared" si="12"/>
        <v>255260</v>
      </c>
      <c r="O23" s="14">
        <f t="shared" si="12"/>
        <v>302610</v>
      </c>
      <c r="P23" s="14">
        <f t="shared" si="12"/>
        <v>349960</v>
      </c>
      <c r="Q23" s="14">
        <f t="shared" si="12"/>
        <v>397310</v>
      </c>
      <c r="R23" s="14">
        <f t="shared" si="12"/>
        <v>444660</v>
      </c>
      <c r="S23" s="14">
        <f t="shared" si="12"/>
        <v>492010</v>
      </c>
      <c r="T23" s="14">
        <f t="shared" si="12"/>
        <v>539360</v>
      </c>
      <c r="U23" s="14">
        <f t="shared" si="12"/>
        <v>586710</v>
      </c>
      <c r="V23" s="14">
        <f t="shared" si="12"/>
        <v>634060</v>
      </c>
      <c r="W23" s="14">
        <f t="shared" si="12"/>
        <v>681410</v>
      </c>
      <c r="X23" s="14">
        <f t="shared" si="12"/>
        <v>728760</v>
      </c>
      <c r="Y23" s="14">
        <f t="shared" si="12"/>
        <v>776110</v>
      </c>
      <c r="Z23" s="14">
        <f t="shared" si="12"/>
        <v>823460</v>
      </c>
    </row>
    <row r="25">
      <c r="A25" s="2" t="s">
        <v>20</v>
      </c>
      <c r="C25" s="14">
        <f>SUM(C9:Z9)</f>
        <v>555000</v>
      </c>
    </row>
    <row r="26">
      <c r="A26" s="2" t="s">
        <v>21</v>
      </c>
      <c r="C26" s="14">
        <f>SUM(C15:Z15)</f>
        <v>1908000</v>
      </c>
      <c r="D26" s="2" t="s">
        <v>8</v>
      </c>
      <c r="E26" s="17">
        <f t="shared" ref="E26:E27" si="13">C26/C25</f>
        <v>3.437837838</v>
      </c>
    </row>
    <row r="27">
      <c r="A27" s="2" t="s">
        <v>22</v>
      </c>
      <c r="C27" s="14">
        <f>Z23</f>
        <v>823460</v>
      </c>
      <c r="D27" s="2" t="s">
        <v>23</v>
      </c>
      <c r="E27" s="18">
        <f t="shared" si="13"/>
        <v>0.4315828092</v>
      </c>
    </row>
    <row r="28">
      <c r="A28" s="2" t="s">
        <v>24</v>
      </c>
      <c r="C28" s="14">
        <f t="array" ref="C28">NPV(E28/12,C22:Z22)</f>
        <v>722026.509</v>
      </c>
      <c r="D28" s="2" t="s">
        <v>25</v>
      </c>
      <c r="E28" s="19">
        <v>0.1</v>
      </c>
    </row>
  </sheetData>
  <drawing r:id="rId1"/>
</worksheet>
</file>