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Bài học\HK231\Thiết kế hệ thống nhúng\Calculation\"/>
    </mc:Choice>
  </mc:AlternateContent>
  <xr:revisionPtr revIDLastSave="0" documentId="13_ncr:1_{BA3EA25D-1FB6-498B-AC3D-BF705B63CAC3}" xr6:coauthVersionLast="47" xr6:coauthVersionMax="47" xr10:uidLastSave="{00000000-0000-0000-0000-000000000000}"/>
  <bookViews>
    <workbookView xWindow="22932" yWindow="-108" windowWidth="23256" windowHeight="12456" activeTab="1" xr2:uid="{7FA19AE3-C218-42DB-B619-1BB04E4186F4}"/>
  </bookViews>
  <sheets>
    <sheet name="Information" sheetId="2" r:id="rId1"/>
    <sheet name="Value of Components" sheetId="1" r:id="rId2"/>
    <sheet name="Texas Instruments Simul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54" i="1" s="1"/>
  <c r="B49" i="1"/>
  <c r="B51" i="1" s="1"/>
  <c r="B44" i="1"/>
  <c r="B32" i="1"/>
  <c r="B36" i="1" s="1"/>
  <c r="B45" i="1" s="1"/>
  <c r="B29" i="1"/>
  <c r="B25" i="1"/>
  <c r="B34" i="1" l="1"/>
</calcChain>
</file>

<file path=xl/sharedStrings.xml><?xml version="1.0" encoding="utf-8"?>
<sst xmlns="http://schemas.openxmlformats.org/spreadsheetml/2006/main" count="130" uniqueCount="97">
  <si>
    <t>Description</t>
  </si>
  <si>
    <t>Unit</t>
  </si>
  <si>
    <t>V</t>
  </si>
  <si>
    <t>A</t>
  </si>
  <si>
    <t>Fsw</t>
  </si>
  <si>
    <t>Output Voltage Ripple</t>
  </si>
  <si>
    <t>Hz</t>
  </si>
  <si>
    <t>R5</t>
  </si>
  <si>
    <t>kOhm</t>
  </si>
  <si>
    <t>R6</t>
  </si>
  <si>
    <t>Vref</t>
  </si>
  <si>
    <t>R6 (Select)</t>
  </si>
  <si>
    <t>mV</t>
  </si>
  <si>
    <t>Iout max</t>
  </si>
  <si>
    <t>Input Voltage Ripple</t>
  </si>
  <si>
    <t>L1(min)</t>
  </si>
  <si>
    <t>Vin Min</t>
  </si>
  <si>
    <t>Vin Max</t>
  </si>
  <si>
    <t>Vout Min</t>
  </si>
  <si>
    <t>Vout Max</t>
  </si>
  <si>
    <t>Vin (Select)</t>
  </si>
  <si>
    <t>Vout (Select)</t>
  </si>
  <si>
    <t>K_IND</t>
  </si>
  <si>
    <t>uH</t>
  </si>
  <si>
    <t>L1(min) (Select)</t>
  </si>
  <si>
    <t>IL_Ripple</t>
  </si>
  <si>
    <t>IL_RMS</t>
  </si>
  <si>
    <t>IL_Peak</t>
  </si>
  <si>
    <t>C4</t>
  </si>
  <si>
    <t>uF</t>
  </si>
  <si>
    <t>Value</t>
  </si>
  <si>
    <t>Chọn D1 cần những tiêu chí sau</t>
  </si>
  <si>
    <t>Reverse Votlage</t>
  </si>
  <si>
    <t>SS54F SMA Schottky</t>
  </si>
  <si>
    <t>SS54F SMA Schottky Barrier Rectifier Diode 5A 40V 5A 40V SS54F SMAF Schottky Barrier Rectifier Diode (thegioiic.com)</t>
  </si>
  <si>
    <t>Peak Current (min)</t>
  </si>
  <si>
    <t>R1</t>
  </si>
  <si>
    <t>R2</t>
  </si>
  <si>
    <t>Chân EN sẽ được bật lên nếu điện áp qua nó &gt; 1,25V</t>
  </si>
  <si>
    <t>C1, C2</t>
  </si>
  <si>
    <t>Chọn tụ Cin</t>
  </si>
  <si>
    <t>C3</t>
  </si>
  <si>
    <t>Nên chọn X5R hoặc X7R, nên chọn giá trị 10uF. Chọn giá trị nhỏ hơn cũng được nhưng giá trị 10uF hoạt động tốt trong nhiều mạch</t>
  </si>
  <si>
    <t>PIN</t>
  </si>
  <si>
    <t>NO.</t>
  </si>
  <si>
    <t>NAME</t>
  </si>
  <si>
    <t>BOOT</t>
  </si>
  <si>
    <t>VIN</t>
  </si>
  <si>
    <t>EN</t>
  </si>
  <si>
    <t>SS</t>
  </si>
  <si>
    <t>VSENE</t>
  </si>
  <si>
    <t>COMP</t>
  </si>
  <si>
    <t>GND</t>
  </si>
  <si>
    <t>PH</t>
  </si>
  <si>
    <t>I/O</t>
  </si>
  <si>
    <t>O</t>
  </si>
  <si>
    <t>I</t>
  </si>
  <si>
    <t>-</t>
  </si>
  <si>
    <t>DESCRIPTION</t>
  </si>
  <si>
    <t>Tụ điện bootstrap được sử dụng để cung cấp điện áp cho MOSFET phía cao khi điện áp đầu vào bị gián đoạn. Điều này ngăn MOSFET phía cao bị tắt và tải vẫn có thể hoạt động. Nếu điện áp trên tụ điện bootstrap giảm xuống dưới yêu cầu tối thiểu, MOSFET phía cao sẽ bị buộc tắt để bảo vệ nó khỏi bị hư hỏng.</t>
  </si>
  <si>
    <t>EXPLAIN</t>
  </si>
  <si>
    <t>Cần có 1 tụ điện bootstrap giá trị 0.1uF nằm giữa chân BOOT và chân PH. Nếu giá trị điện áp trên tụ điện rơi xuống mức yêu cầu tối thiểu, high-side Mosfet (Mosfet phía cao) sẽ bị buộc tắt cho đến khi tụ điện được sạc đầy.</t>
  </si>
  <si>
    <t>Điện áp đầu vào từ 3.5V - 28V</t>
  </si>
  <si>
    <t xml:space="preserve">Chân EN được dùng để kích hoạt IC nguồn. Để tắt IC nguồn cần cung cấp điện áp vào thấp hơn 1,25V. Khi thả nổi chân EN đồng nghĩa với kích hoạt IC nguồn. </t>
  </si>
  <si>
    <t>Chân nối đất</t>
  </si>
  <si>
    <t>Chân này là chân khởi động chậm. Chân được kết nối với 1 tụ điện ở ngoài để tăng thời gian output.</t>
  </si>
  <si>
    <t>Khi tụ điện bên ngoài được kết nối với chân khởi động chậm, nó sẽ làm chậm tốc độ tăng của tín hiệu đầu ra. Điều này có thể được sử dụng để bảo vệ các thiết bị nhạy cảm khỏi xung điện áp cao.</t>
  </si>
  <si>
    <r>
      <t xml:space="preserve">Chân PH được nối vào </t>
    </r>
    <r>
      <rPr>
        <b/>
        <sz val="11"/>
        <color theme="1"/>
        <rFont val="Calibri"/>
        <family val="2"/>
        <scheme val="minor"/>
      </rPr>
      <t>Source</t>
    </r>
    <r>
      <rPr>
        <sz val="11"/>
        <color theme="1"/>
        <rFont val="Calibri"/>
        <family val="2"/>
        <scheme val="minor"/>
      </rPr>
      <t xml:space="preserve"> của</t>
    </r>
    <r>
      <rPr>
        <sz val="11"/>
        <color theme="1"/>
        <rFont val="Calibri"/>
        <family val="2"/>
        <charset val="163"/>
        <scheme val="minor"/>
      </rPr>
      <t xml:space="preserve"> high-side Mosfet</t>
    </r>
  </si>
  <si>
    <t>Điện Trở 8.2 KOhm 0805 5% Code 822, 1/8W (thegioiic.com)</t>
  </si>
  <si>
    <t>Điện Trở 1.6 KOhm 0805 5% Code 162, 1/8W (thegioiic.com)</t>
  </si>
  <si>
    <t>10uH, 5.6A</t>
  </si>
  <si>
    <t>CDRH104 Cuộn Cảm Dán SMD 1038-100 10uH 5.6A 20%, size 10x10x3.8 mm (thegioiic.com)</t>
  </si>
  <si>
    <t>Cout(min)</t>
  </si>
  <si>
    <t>Rout</t>
  </si>
  <si>
    <t>Fco(max)</t>
  </si>
  <si>
    <t>Ohm</t>
  </si>
  <si>
    <t>Icout_RMS</t>
  </si>
  <si>
    <t>mA</t>
  </si>
  <si>
    <t>Icout_RMS for each Capacitor</t>
  </si>
  <si>
    <t>Chọn C8 và C9 là 47uF vì Cout(min) là 3,8uH nhưng với giá trị nhỏ sẽ không đáp ứng được yêu cầu nhiễu áp đầu ra</t>
  </si>
  <si>
    <t>L1 (select)</t>
  </si>
  <si>
    <t>D1 (Select)</t>
  </si>
  <si>
    <t>C6</t>
  </si>
  <si>
    <t>C7</t>
  </si>
  <si>
    <t>R3</t>
  </si>
  <si>
    <t>pF</t>
  </si>
  <si>
    <t>C6 (select)</t>
  </si>
  <si>
    <t>C7 (Select)</t>
  </si>
  <si>
    <t>R3 (Select)</t>
  </si>
  <si>
    <t>Điện Trở 30 KOhm 0805 5% Code 303, 1/8W (thegioiic.com)</t>
  </si>
  <si>
    <t>Tụ Nhôm SMD 10uF 50V 6.3x5.4mm, Tụ hóa 10uF 50V, 20% (thegioiic.com)</t>
  </si>
  <si>
    <t>Tụ Gốm 0805 10nF 50V 10%, 0805 (2012 Metric) (thegioiic.com)</t>
  </si>
  <si>
    <t>Tụ Gốm 0805 100nF (0.1uF) 50V 10%, 0805 (2012 Metric) (thegioiic.com)</t>
  </si>
  <si>
    <t>Tụ Gốm 0805 1nF 50V 10%, 0805 (2012 Metric) (thegioiic.com)</t>
  </si>
  <si>
    <t>Tụ Gốm 0805 47pF 50V 10%, 0805 (2012 Metric) (thegioiic.com)</t>
  </si>
  <si>
    <t>Điện Trở 100 KOhm 0805 1% Code 104, 1/8W (thegioiic.com)</t>
  </si>
  <si>
    <t>Điện Trở 20 KOhm 0805 1% Code 203, 1/8W (thegioiic.com)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</si>
</sst>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63"/>
      <scheme val="minor"/>
    </font>
    <font>
      <sz val="10"/>
      <color theme="1"/>
      <name val="Arial"/>
      <family val="2"/>
    </font>
    <font>
      <u/>
      <sz val="11"/>
      <color theme="10"/>
      <name val="Calibri"/>
      <family val="2"/>
      <charset val="163"/>
      <scheme val="minor"/>
    </font>
    <font>
      <b/>
      <sz val="11"/>
      <color theme="1"/>
      <name val="Calibri"/>
      <family val="2"/>
      <scheme val="minor"/>
    </font>
    <font>
      <b/>
      <sz val="10"/>
      <color theme="1"/>
      <name val="Arial"/>
      <family val="2"/>
    </font>
    <font>
      <b/>
      <sz val="10"/>
      <color theme="1"/>
      <name val="Arial"/>
      <family val="2"/>
      <charset val="163"/>
    </font>
    <font>
      <sz val="11"/>
      <color theme="1"/>
      <name val="Calibri"/>
      <family val="2"/>
      <scheme val="minor"/>
    </font>
  </fonts>
  <fills count="6">
    <fill>
      <patternFill patternType="none"/>
    </fill>
    <fill>
      <patternFill patternType="gray125"/>
    </fill>
    <fill>
      <patternFill patternType="solid">
        <fgColor rgb="FFFFF2CC"/>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applyAlignment="1">
      <alignment wrapText="1"/>
    </xf>
    <xf numFmtId="0" fontId="1" fillId="3" borderId="0" xfId="0" applyFont="1" applyFill="1" applyAlignment="1">
      <alignment wrapText="1"/>
    </xf>
    <xf numFmtId="0" fontId="0" fillId="3" borderId="0" xfId="0" applyFill="1"/>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3" borderId="0" xfId="1" applyFill="1"/>
    <xf numFmtId="0" fontId="4" fillId="0" borderId="0" xfId="0" applyFont="1" applyAlignment="1">
      <alignment horizontal="center" vertical="center" wrapText="1"/>
    </xf>
    <xf numFmtId="0" fontId="1" fillId="3" borderId="0" xfId="0" applyFont="1" applyFill="1" applyAlignment="1">
      <alignment horizontal="center" vertical="center" wrapText="1"/>
    </xf>
    <xf numFmtId="0" fontId="5" fillId="0" borderId="0" xfId="0" applyFont="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2" fillId="0" borderId="0" xfId="1"/>
    <xf numFmtId="0" fontId="1" fillId="0" borderId="0" xfId="0" applyFont="1" applyFill="1" applyAlignment="1">
      <alignment wrapText="1"/>
    </xf>
    <xf numFmtId="0" fontId="0" fillId="0" borderId="0" xfId="0" applyFill="1"/>
    <xf numFmtId="0" fontId="3" fillId="0" borderId="0" xfId="0" applyFont="1" applyAlignment="1">
      <alignment horizontal="center"/>
    </xf>
    <xf numFmtId="0" fontId="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jp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7620</xdr:colOff>
      <xdr:row>1</xdr:row>
      <xdr:rowOff>45720</xdr:rowOff>
    </xdr:from>
    <xdr:to>
      <xdr:col>15</xdr:col>
      <xdr:colOff>419400</xdr:colOff>
      <xdr:row>2</xdr:row>
      <xdr:rowOff>1577489</xdr:rowOff>
    </xdr:to>
    <xdr:pic>
      <xdr:nvPicPr>
        <xdr:cNvPr id="2" name="Picture 1">
          <a:extLst>
            <a:ext uri="{FF2B5EF4-FFF2-40B4-BE49-F238E27FC236}">
              <a16:creationId xmlns:a16="http://schemas.microsoft.com/office/drawing/2014/main" id="{167001EE-6E6C-50A5-F3AC-2A6F6D54A209}"/>
            </a:ext>
          </a:extLst>
        </xdr:cNvPr>
        <xdr:cNvPicPr>
          <a:picLocks noChangeAspect="1"/>
        </xdr:cNvPicPr>
      </xdr:nvPicPr>
      <xdr:blipFill>
        <a:blip xmlns:r="http://schemas.openxmlformats.org/officeDocument/2006/relationships" r:embed="rId1"/>
        <a:stretch>
          <a:fillRect/>
        </a:stretch>
      </xdr:blipFill>
      <xdr:spPr>
        <a:xfrm>
          <a:off x="6103620" y="228600"/>
          <a:ext cx="3459780" cy="1714649"/>
        </a:xfrm>
        <a:prstGeom prst="rect">
          <a:avLst/>
        </a:prstGeom>
      </xdr:spPr>
    </xdr:pic>
    <xdr:clientData/>
  </xdr:twoCellAnchor>
  <xdr:twoCellAnchor editAs="oneCell">
    <xdr:from>
      <xdr:col>6</xdr:col>
      <xdr:colOff>0</xdr:colOff>
      <xdr:row>2</xdr:row>
      <xdr:rowOff>1763485</xdr:rowOff>
    </xdr:from>
    <xdr:to>
      <xdr:col>16</xdr:col>
      <xdr:colOff>351079</xdr:colOff>
      <xdr:row>20</xdr:row>
      <xdr:rowOff>107071</xdr:rowOff>
    </xdr:to>
    <xdr:pic>
      <xdr:nvPicPr>
        <xdr:cNvPr id="3" name="Picture 2">
          <a:extLst>
            <a:ext uri="{FF2B5EF4-FFF2-40B4-BE49-F238E27FC236}">
              <a16:creationId xmlns:a16="http://schemas.microsoft.com/office/drawing/2014/main" id="{A2249F5F-0A97-F2AF-BBAC-0A72865C01CA}"/>
            </a:ext>
          </a:extLst>
        </xdr:cNvPr>
        <xdr:cNvPicPr>
          <a:picLocks noChangeAspect="1"/>
        </xdr:cNvPicPr>
      </xdr:nvPicPr>
      <xdr:blipFill>
        <a:blip xmlns:r="http://schemas.openxmlformats.org/officeDocument/2006/relationships" r:embed="rId2"/>
        <a:stretch>
          <a:fillRect/>
        </a:stretch>
      </xdr:blipFill>
      <xdr:spPr>
        <a:xfrm>
          <a:off x="9775371" y="2133599"/>
          <a:ext cx="6447079" cy="45266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16056</xdr:colOff>
      <xdr:row>1</xdr:row>
      <xdr:rowOff>72662</xdr:rowOff>
    </xdr:from>
    <xdr:to>
      <xdr:col>12</xdr:col>
      <xdr:colOff>87086</xdr:colOff>
      <xdr:row>11</xdr:row>
      <xdr:rowOff>38038</xdr:rowOff>
    </xdr:to>
    <xdr:pic>
      <xdr:nvPicPr>
        <xdr:cNvPr id="2" name="Picture 1">
          <a:extLst>
            <a:ext uri="{FF2B5EF4-FFF2-40B4-BE49-F238E27FC236}">
              <a16:creationId xmlns:a16="http://schemas.microsoft.com/office/drawing/2014/main" id="{DFEE364C-AE5B-959A-D3ED-E4EFD456A84B}"/>
            </a:ext>
          </a:extLst>
        </xdr:cNvPr>
        <xdr:cNvPicPr>
          <a:picLocks noChangeAspect="1"/>
        </xdr:cNvPicPr>
      </xdr:nvPicPr>
      <xdr:blipFill rotWithShape="1">
        <a:blip xmlns:r="http://schemas.openxmlformats.org/officeDocument/2006/relationships" r:embed="rId1"/>
        <a:srcRect t="2994"/>
        <a:stretch/>
      </xdr:blipFill>
      <xdr:spPr>
        <a:xfrm>
          <a:off x="5556885" y="257719"/>
          <a:ext cx="4947830" cy="1815948"/>
        </a:xfrm>
        <a:prstGeom prst="rect">
          <a:avLst/>
        </a:prstGeom>
      </xdr:spPr>
    </xdr:pic>
    <xdr:clientData/>
  </xdr:twoCellAnchor>
  <xdr:twoCellAnchor editAs="oneCell">
    <xdr:from>
      <xdr:col>3</xdr:col>
      <xdr:colOff>281940</xdr:colOff>
      <xdr:row>22</xdr:row>
      <xdr:rowOff>175260</xdr:rowOff>
    </xdr:from>
    <xdr:to>
      <xdr:col>5</xdr:col>
      <xdr:colOff>381114</xdr:colOff>
      <xdr:row>25</xdr:row>
      <xdr:rowOff>167688</xdr:rowOff>
    </xdr:to>
    <xdr:pic>
      <xdr:nvPicPr>
        <xdr:cNvPr id="3" name="Picture 2">
          <a:extLst>
            <a:ext uri="{FF2B5EF4-FFF2-40B4-BE49-F238E27FC236}">
              <a16:creationId xmlns:a16="http://schemas.microsoft.com/office/drawing/2014/main" id="{BC31C0C6-B06B-3981-9B45-3D8D56E53765}"/>
            </a:ext>
          </a:extLst>
        </xdr:cNvPr>
        <xdr:cNvPicPr>
          <a:picLocks noChangeAspect="1"/>
        </xdr:cNvPicPr>
      </xdr:nvPicPr>
      <xdr:blipFill>
        <a:blip xmlns:r="http://schemas.openxmlformats.org/officeDocument/2006/relationships" r:embed="rId2"/>
        <a:stretch>
          <a:fillRect/>
        </a:stretch>
      </xdr:blipFill>
      <xdr:spPr>
        <a:xfrm>
          <a:off x="4198620" y="2522220"/>
          <a:ext cx="1318374" cy="541067"/>
        </a:xfrm>
        <a:prstGeom prst="rect">
          <a:avLst/>
        </a:prstGeom>
      </xdr:spPr>
    </xdr:pic>
    <xdr:clientData/>
  </xdr:twoCellAnchor>
  <xdr:twoCellAnchor editAs="oneCell">
    <xdr:from>
      <xdr:col>3</xdr:col>
      <xdr:colOff>22860</xdr:colOff>
      <xdr:row>27</xdr:row>
      <xdr:rowOff>7620</xdr:rowOff>
    </xdr:from>
    <xdr:to>
      <xdr:col>6</xdr:col>
      <xdr:colOff>564085</xdr:colOff>
      <xdr:row>29</xdr:row>
      <xdr:rowOff>160065</xdr:rowOff>
    </xdr:to>
    <xdr:pic>
      <xdr:nvPicPr>
        <xdr:cNvPr id="4" name="Picture 3">
          <a:extLst>
            <a:ext uri="{FF2B5EF4-FFF2-40B4-BE49-F238E27FC236}">
              <a16:creationId xmlns:a16="http://schemas.microsoft.com/office/drawing/2014/main" id="{D9421783-2010-3FAD-35DA-C9F32986FFAC}"/>
            </a:ext>
          </a:extLst>
        </xdr:cNvPr>
        <xdr:cNvPicPr>
          <a:picLocks noChangeAspect="1"/>
        </xdr:cNvPicPr>
      </xdr:nvPicPr>
      <xdr:blipFill>
        <a:blip xmlns:r="http://schemas.openxmlformats.org/officeDocument/2006/relationships" r:embed="rId3"/>
        <a:stretch>
          <a:fillRect/>
        </a:stretch>
      </xdr:blipFill>
      <xdr:spPr>
        <a:xfrm>
          <a:off x="3939540" y="3268980"/>
          <a:ext cx="2370025" cy="518205"/>
        </a:xfrm>
        <a:prstGeom prst="rect">
          <a:avLst/>
        </a:prstGeom>
      </xdr:spPr>
    </xdr:pic>
    <xdr:clientData/>
  </xdr:twoCellAnchor>
  <xdr:twoCellAnchor editAs="oneCell">
    <xdr:from>
      <xdr:col>3</xdr:col>
      <xdr:colOff>38100</xdr:colOff>
      <xdr:row>30</xdr:row>
      <xdr:rowOff>7620</xdr:rowOff>
    </xdr:from>
    <xdr:to>
      <xdr:col>6</xdr:col>
      <xdr:colOff>510739</xdr:colOff>
      <xdr:row>32</xdr:row>
      <xdr:rowOff>144825</xdr:rowOff>
    </xdr:to>
    <xdr:pic>
      <xdr:nvPicPr>
        <xdr:cNvPr id="5" name="Picture 4">
          <a:extLst>
            <a:ext uri="{FF2B5EF4-FFF2-40B4-BE49-F238E27FC236}">
              <a16:creationId xmlns:a16="http://schemas.microsoft.com/office/drawing/2014/main" id="{F3E4F744-EFF6-7457-9157-47AF2C7E4D01}"/>
            </a:ext>
          </a:extLst>
        </xdr:cNvPr>
        <xdr:cNvPicPr>
          <a:picLocks noChangeAspect="1"/>
        </xdr:cNvPicPr>
      </xdr:nvPicPr>
      <xdr:blipFill>
        <a:blip xmlns:r="http://schemas.openxmlformats.org/officeDocument/2006/relationships" r:embed="rId4"/>
        <a:stretch>
          <a:fillRect/>
        </a:stretch>
      </xdr:blipFill>
      <xdr:spPr>
        <a:xfrm>
          <a:off x="3954780" y="3817620"/>
          <a:ext cx="2301439" cy="502964"/>
        </a:xfrm>
        <a:prstGeom prst="rect">
          <a:avLst/>
        </a:prstGeom>
      </xdr:spPr>
    </xdr:pic>
    <xdr:clientData/>
  </xdr:twoCellAnchor>
  <xdr:twoCellAnchor editAs="oneCell">
    <xdr:from>
      <xdr:col>3</xdr:col>
      <xdr:colOff>15240</xdr:colOff>
      <xdr:row>32</xdr:row>
      <xdr:rowOff>175260</xdr:rowOff>
    </xdr:from>
    <xdr:to>
      <xdr:col>6</xdr:col>
      <xdr:colOff>198294</xdr:colOff>
      <xdr:row>35</xdr:row>
      <xdr:rowOff>83859</xdr:rowOff>
    </xdr:to>
    <xdr:pic>
      <xdr:nvPicPr>
        <xdr:cNvPr id="6" name="Picture 5">
          <a:extLst>
            <a:ext uri="{FF2B5EF4-FFF2-40B4-BE49-F238E27FC236}">
              <a16:creationId xmlns:a16="http://schemas.microsoft.com/office/drawing/2014/main" id="{844BB08D-E888-9A0F-3866-25A5C4D15C7D}"/>
            </a:ext>
          </a:extLst>
        </xdr:cNvPr>
        <xdr:cNvPicPr>
          <a:picLocks noChangeAspect="1"/>
        </xdr:cNvPicPr>
      </xdr:nvPicPr>
      <xdr:blipFill>
        <a:blip xmlns:r="http://schemas.openxmlformats.org/officeDocument/2006/relationships" r:embed="rId5"/>
        <a:stretch>
          <a:fillRect/>
        </a:stretch>
      </xdr:blipFill>
      <xdr:spPr>
        <a:xfrm>
          <a:off x="3931920" y="4351020"/>
          <a:ext cx="2011854" cy="457240"/>
        </a:xfrm>
        <a:prstGeom prst="rect">
          <a:avLst/>
        </a:prstGeom>
      </xdr:spPr>
    </xdr:pic>
    <xdr:clientData/>
  </xdr:twoCellAnchor>
  <xdr:twoCellAnchor editAs="oneCell">
    <xdr:from>
      <xdr:col>3</xdr:col>
      <xdr:colOff>15240</xdr:colOff>
      <xdr:row>35</xdr:row>
      <xdr:rowOff>76200</xdr:rowOff>
    </xdr:from>
    <xdr:to>
      <xdr:col>5</xdr:col>
      <xdr:colOff>335413</xdr:colOff>
      <xdr:row>37</xdr:row>
      <xdr:rowOff>144818</xdr:rowOff>
    </xdr:to>
    <xdr:pic>
      <xdr:nvPicPr>
        <xdr:cNvPr id="7" name="Picture 6">
          <a:extLst>
            <a:ext uri="{FF2B5EF4-FFF2-40B4-BE49-F238E27FC236}">
              <a16:creationId xmlns:a16="http://schemas.microsoft.com/office/drawing/2014/main" id="{802C74CA-6432-9433-1577-3457FE337549}"/>
            </a:ext>
          </a:extLst>
        </xdr:cNvPr>
        <xdr:cNvPicPr>
          <a:picLocks noChangeAspect="1"/>
        </xdr:cNvPicPr>
      </xdr:nvPicPr>
      <xdr:blipFill>
        <a:blip xmlns:r="http://schemas.openxmlformats.org/officeDocument/2006/relationships" r:embed="rId6"/>
        <a:stretch>
          <a:fillRect/>
        </a:stretch>
      </xdr:blipFill>
      <xdr:spPr>
        <a:xfrm>
          <a:off x="3931920" y="4800600"/>
          <a:ext cx="1539373" cy="434378"/>
        </a:xfrm>
        <a:prstGeom prst="rect">
          <a:avLst/>
        </a:prstGeom>
      </xdr:spPr>
    </xdr:pic>
    <xdr:clientData/>
  </xdr:twoCellAnchor>
  <xdr:twoCellAnchor editAs="oneCell">
    <xdr:from>
      <xdr:col>2</xdr:col>
      <xdr:colOff>1463040</xdr:colOff>
      <xdr:row>42</xdr:row>
      <xdr:rowOff>149045</xdr:rowOff>
    </xdr:from>
    <xdr:to>
      <xdr:col>5</xdr:col>
      <xdr:colOff>121921</xdr:colOff>
      <xdr:row>43</xdr:row>
      <xdr:rowOff>175277</xdr:rowOff>
    </xdr:to>
    <xdr:pic>
      <xdr:nvPicPr>
        <xdr:cNvPr id="8" name="Picture 7">
          <a:extLst>
            <a:ext uri="{FF2B5EF4-FFF2-40B4-BE49-F238E27FC236}">
              <a16:creationId xmlns:a16="http://schemas.microsoft.com/office/drawing/2014/main" id="{6327E963-744C-0EA0-F6D5-F48C7F5DC2CA}"/>
            </a:ext>
          </a:extLst>
        </xdr:cNvPr>
        <xdr:cNvPicPr>
          <a:picLocks noChangeAspect="1"/>
        </xdr:cNvPicPr>
      </xdr:nvPicPr>
      <xdr:blipFill rotWithShape="1">
        <a:blip xmlns:r="http://schemas.openxmlformats.org/officeDocument/2006/relationships" r:embed="rId7"/>
        <a:srcRect t="23076"/>
        <a:stretch/>
      </xdr:blipFill>
      <xdr:spPr>
        <a:xfrm>
          <a:off x="3909060" y="5787845"/>
          <a:ext cx="1348740" cy="209112"/>
        </a:xfrm>
        <a:prstGeom prst="rect">
          <a:avLst/>
        </a:prstGeom>
      </xdr:spPr>
    </xdr:pic>
    <xdr:clientData/>
  </xdr:twoCellAnchor>
  <xdr:twoCellAnchor editAs="oneCell">
    <xdr:from>
      <xdr:col>2</xdr:col>
      <xdr:colOff>1447800</xdr:colOff>
      <xdr:row>44</xdr:row>
      <xdr:rowOff>0</xdr:rowOff>
    </xdr:from>
    <xdr:to>
      <xdr:col>7</xdr:col>
      <xdr:colOff>548902</xdr:colOff>
      <xdr:row>45</xdr:row>
      <xdr:rowOff>15257</xdr:rowOff>
    </xdr:to>
    <xdr:pic>
      <xdr:nvPicPr>
        <xdr:cNvPr id="9" name="Picture 8">
          <a:extLst>
            <a:ext uri="{FF2B5EF4-FFF2-40B4-BE49-F238E27FC236}">
              <a16:creationId xmlns:a16="http://schemas.microsoft.com/office/drawing/2014/main" id="{A33E1332-8A76-82C9-3160-19AF5E2FDE5B}"/>
            </a:ext>
          </a:extLst>
        </xdr:cNvPr>
        <xdr:cNvPicPr>
          <a:picLocks noChangeAspect="1"/>
        </xdr:cNvPicPr>
      </xdr:nvPicPr>
      <xdr:blipFill>
        <a:blip xmlns:r="http://schemas.openxmlformats.org/officeDocument/2006/relationships" r:embed="rId8"/>
        <a:stretch>
          <a:fillRect/>
        </a:stretch>
      </xdr:blipFill>
      <xdr:spPr>
        <a:xfrm>
          <a:off x="3893820" y="6004560"/>
          <a:ext cx="3010161" cy="198137"/>
        </a:xfrm>
        <a:prstGeom prst="rect">
          <a:avLst/>
        </a:prstGeom>
      </xdr:spPr>
    </xdr:pic>
    <xdr:clientData/>
  </xdr:twoCellAnchor>
  <xdr:twoCellAnchor editAs="oneCell">
    <xdr:from>
      <xdr:col>3</xdr:col>
      <xdr:colOff>21770</xdr:colOff>
      <xdr:row>48</xdr:row>
      <xdr:rowOff>32657</xdr:rowOff>
    </xdr:from>
    <xdr:to>
      <xdr:col>6</xdr:col>
      <xdr:colOff>334376</xdr:colOff>
      <xdr:row>49</xdr:row>
      <xdr:rowOff>129564</xdr:rowOff>
    </xdr:to>
    <xdr:pic>
      <xdr:nvPicPr>
        <xdr:cNvPr id="14" name="Picture 13">
          <a:extLst>
            <a:ext uri="{FF2B5EF4-FFF2-40B4-BE49-F238E27FC236}">
              <a16:creationId xmlns:a16="http://schemas.microsoft.com/office/drawing/2014/main" id="{191B5EF5-B818-E635-65EF-75F9BE15CA67}"/>
            </a:ext>
          </a:extLst>
        </xdr:cNvPr>
        <xdr:cNvPicPr>
          <a:picLocks noChangeAspect="1"/>
        </xdr:cNvPicPr>
      </xdr:nvPicPr>
      <xdr:blipFill>
        <a:blip xmlns:r="http://schemas.openxmlformats.org/officeDocument/2006/relationships" r:embed="rId9"/>
        <a:stretch>
          <a:fillRect/>
        </a:stretch>
      </xdr:blipFill>
      <xdr:spPr>
        <a:xfrm>
          <a:off x="4952999" y="9971314"/>
          <a:ext cx="2141406" cy="281964"/>
        </a:xfrm>
        <a:prstGeom prst="rect">
          <a:avLst/>
        </a:prstGeom>
      </xdr:spPr>
    </xdr:pic>
    <xdr:clientData/>
  </xdr:twoCellAnchor>
  <xdr:twoCellAnchor editAs="oneCell">
    <xdr:from>
      <xdr:col>3</xdr:col>
      <xdr:colOff>8964</xdr:colOff>
      <xdr:row>52</xdr:row>
      <xdr:rowOff>8964</xdr:rowOff>
    </xdr:from>
    <xdr:to>
      <xdr:col>7</xdr:col>
      <xdr:colOff>313765</xdr:colOff>
      <xdr:row>54</xdr:row>
      <xdr:rowOff>141788</xdr:rowOff>
    </xdr:to>
    <xdr:pic>
      <xdr:nvPicPr>
        <xdr:cNvPr id="15" name="Picture 14">
          <a:extLst>
            <a:ext uri="{FF2B5EF4-FFF2-40B4-BE49-F238E27FC236}">
              <a16:creationId xmlns:a16="http://schemas.microsoft.com/office/drawing/2014/main" id="{2296C385-3B69-0D5F-B2D1-B90BAE565D8F}"/>
            </a:ext>
          </a:extLst>
        </xdr:cNvPr>
        <xdr:cNvPicPr>
          <a:picLocks noChangeAspect="1"/>
        </xdr:cNvPicPr>
      </xdr:nvPicPr>
      <xdr:blipFill>
        <a:blip xmlns:r="http://schemas.openxmlformats.org/officeDocument/2006/relationships" r:embed="rId10"/>
        <a:stretch>
          <a:fillRect/>
        </a:stretch>
      </xdr:blipFill>
      <xdr:spPr>
        <a:xfrm>
          <a:off x="4939552" y="10372164"/>
          <a:ext cx="2743201" cy="491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295835</xdr:colOff>
      <xdr:row>16</xdr:row>
      <xdr:rowOff>115197</xdr:rowOff>
    </xdr:from>
    <xdr:to>
      <xdr:col>8</xdr:col>
      <xdr:colOff>578222</xdr:colOff>
      <xdr:row>28</xdr:row>
      <xdr:rowOff>103732</xdr:rowOff>
    </xdr:to>
    <xdr:pic>
      <xdr:nvPicPr>
        <xdr:cNvPr id="3" name="Picture 2">
          <a:extLst>
            <a:ext uri="{FF2B5EF4-FFF2-40B4-BE49-F238E27FC236}">
              <a16:creationId xmlns:a16="http://schemas.microsoft.com/office/drawing/2014/main" id="{0BDB34A3-02F8-7B4C-F8B8-052FC055044B}"/>
            </a:ext>
          </a:extLst>
        </xdr:cNvPr>
        <xdr:cNvPicPr>
          <a:picLocks noChangeAspect="1"/>
        </xdr:cNvPicPr>
      </xdr:nvPicPr>
      <xdr:blipFill>
        <a:blip xmlns:r="http://schemas.openxmlformats.org/officeDocument/2006/relationships" r:embed="rId1"/>
        <a:stretch>
          <a:fillRect/>
        </a:stretch>
      </xdr:blipFill>
      <xdr:spPr>
        <a:xfrm>
          <a:off x="295835" y="3083684"/>
          <a:ext cx="5159187" cy="2214900"/>
        </a:xfrm>
        <a:prstGeom prst="roundRect">
          <a:avLst>
            <a:gd name="adj" fmla="val 583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9</xdr:col>
      <xdr:colOff>128262</xdr:colOff>
      <xdr:row>16</xdr:row>
      <xdr:rowOff>100921</xdr:rowOff>
    </xdr:from>
    <xdr:to>
      <xdr:col>17</xdr:col>
      <xdr:colOff>479807</xdr:colOff>
      <xdr:row>28</xdr:row>
      <xdr:rowOff>113436</xdr:rowOff>
    </xdr:to>
    <xdr:pic>
      <xdr:nvPicPr>
        <xdr:cNvPr id="5" name="Picture 4">
          <a:extLst>
            <a:ext uri="{FF2B5EF4-FFF2-40B4-BE49-F238E27FC236}">
              <a16:creationId xmlns:a16="http://schemas.microsoft.com/office/drawing/2014/main" id="{D06CA692-B092-D9E3-D9EF-AD67C9D1DC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14662" y="3069408"/>
          <a:ext cx="5228345" cy="2238880"/>
        </a:xfrm>
        <a:prstGeom prst="roundRect">
          <a:avLst>
            <a:gd name="adj" fmla="val 9979"/>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433709</xdr:colOff>
      <xdr:row>0</xdr:row>
      <xdr:rowOff>26504</xdr:rowOff>
    </xdr:from>
    <xdr:to>
      <xdr:col>16</xdr:col>
      <xdr:colOff>145775</xdr:colOff>
      <xdr:row>16</xdr:row>
      <xdr:rowOff>29822</xdr:rowOff>
    </xdr:to>
    <xdr:pic>
      <xdr:nvPicPr>
        <xdr:cNvPr id="6" name="Picture 5">
          <a:extLst>
            <a:ext uri="{FF2B5EF4-FFF2-40B4-BE49-F238E27FC236}">
              <a16:creationId xmlns:a16="http://schemas.microsoft.com/office/drawing/2014/main" id="{2B095333-8A3F-A666-851C-C75185485D23}"/>
            </a:ext>
          </a:extLst>
        </xdr:cNvPr>
        <xdr:cNvPicPr>
          <a:picLocks noChangeAspect="1"/>
        </xdr:cNvPicPr>
      </xdr:nvPicPr>
      <xdr:blipFill>
        <a:blip xmlns:r="http://schemas.openxmlformats.org/officeDocument/2006/relationships" r:embed="rId3"/>
        <a:stretch>
          <a:fillRect/>
        </a:stretch>
      </xdr:blipFill>
      <xdr:spPr>
        <a:xfrm>
          <a:off x="433709" y="26504"/>
          <a:ext cx="9465666" cy="2971805"/>
        </a:xfrm>
        <a:prstGeom prst="roundRect">
          <a:avLst>
            <a:gd name="adj" fmla="val 11316"/>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thegioiic.com/tu-gom-0805-100nf-0-1uf-50v" TargetMode="External"/><Relationship Id="rId13" Type="http://schemas.openxmlformats.org/officeDocument/2006/relationships/printerSettings" Target="../printerSettings/printerSettings2.bin"/><Relationship Id="rId3" Type="http://schemas.openxmlformats.org/officeDocument/2006/relationships/hyperlink" Target="https://www.thegioiic.com/dien-tro-1-6-kohm-0805-5-" TargetMode="External"/><Relationship Id="rId7" Type="http://schemas.openxmlformats.org/officeDocument/2006/relationships/hyperlink" Target="https://www.thegioiic.com/tu-gom-0805-10nf-50v" TargetMode="External"/><Relationship Id="rId12" Type="http://schemas.openxmlformats.org/officeDocument/2006/relationships/hyperlink" Target="https://www.thegioiic.com/dien-tro-20-kohm-0805-1-" TargetMode="External"/><Relationship Id="rId2" Type="http://schemas.openxmlformats.org/officeDocument/2006/relationships/hyperlink" Target="https://www.thegioiic.com/dien-tro-8-2-kohm-0805-5-" TargetMode="External"/><Relationship Id="rId1" Type="http://schemas.openxmlformats.org/officeDocument/2006/relationships/hyperlink" Target="https://www.thegioiic.com/ss54f-sma-schottky-barrier-rectifier-diode-5a-40v" TargetMode="External"/><Relationship Id="rId6" Type="http://schemas.openxmlformats.org/officeDocument/2006/relationships/hyperlink" Target="https://www.thegioiic.com/tu-nhom-smd-10uf-50v-6-3x5-4mm" TargetMode="External"/><Relationship Id="rId11" Type="http://schemas.openxmlformats.org/officeDocument/2006/relationships/hyperlink" Target="https://www.thegioiic.com/dien-tro-100-kohm-0805-1-" TargetMode="External"/><Relationship Id="rId5" Type="http://schemas.openxmlformats.org/officeDocument/2006/relationships/hyperlink" Target="https://www.thegioiic.com/dien-tro-30-kohm-0805-5-" TargetMode="External"/><Relationship Id="rId10" Type="http://schemas.openxmlformats.org/officeDocument/2006/relationships/hyperlink" Target="https://www.thegioiic.com/tu-gom-0805-47pf-50v" TargetMode="External"/><Relationship Id="rId4" Type="http://schemas.openxmlformats.org/officeDocument/2006/relationships/hyperlink" Target="https://www.thegioiic.com/cdrh104-cuon-cam-dan-smd-1038-100-10uh-5-6a" TargetMode="External"/><Relationship Id="rId9" Type="http://schemas.openxmlformats.org/officeDocument/2006/relationships/hyperlink" Target="https://www.thegioiic.com/tu-gom-0805-1nf-50v"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3CF7B-5862-450E-9617-8D83589AD12E}">
  <dimension ref="A1:E10"/>
  <sheetViews>
    <sheetView zoomScaleNormal="100" workbookViewId="0">
      <selection activeCell="T7" sqref="T7"/>
    </sheetView>
  </sheetViews>
  <sheetFormatPr defaultRowHeight="14.4" x14ac:dyDescent="0.3"/>
  <cols>
    <col min="4" max="4" width="51.21875" customWidth="1"/>
    <col min="5" max="5" width="55.77734375" customWidth="1"/>
  </cols>
  <sheetData>
    <row r="1" spans="1:5" x14ac:dyDescent="0.3">
      <c r="A1" s="18" t="s">
        <v>43</v>
      </c>
      <c r="B1" s="18"/>
      <c r="C1" s="18" t="s">
        <v>54</v>
      </c>
      <c r="D1" s="18" t="s">
        <v>58</v>
      </c>
      <c r="E1" s="18" t="s">
        <v>60</v>
      </c>
    </row>
    <row r="2" spans="1:5" x14ac:dyDescent="0.3">
      <c r="A2" s="17" t="s">
        <v>44</v>
      </c>
      <c r="B2" s="17" t="s">
        <v>45</v>
      </c>
      <c r="C2" s="18"/>
      <c r="D2" s="18"/>
      <c r="E2" s="18"/>
    </row>
    <row r="3" spans="1:5" ht="138.6" customHeight="1" x14ac:dyDescent="0.3">
      <c r="A3" s="17">
        <v>1</v>
      </c>
      <c r="B3" s="14" t="s">
        <v>46</v>
      </c>
      <c r="C3" s="14" t="s">
        <v>55</v>
      </c>
      <c r="D3" s="16" t="s">
        <v>61</v>
      </c>
      <c r="E3" s="16" t="s">
        <v>59</v>
      </c>
    </row>
    <row r="4" spans="1:5" ht="26.4" customHeight="1" x14ac:dyDescent="0.3">
      <c r="A4" s="17">
        <v>2</v>
      </c>
      <c r="B4" s="14" t="s">
        <v>47</v>
      </c>
      <c r="C4" s="14" t="s">
        <v>56</v>
      </c>
      <c r="D4" s="14" t="s">
        <v>62</v>
      </c>
      <c r="E4" s="13" t="s">
        <v>57</v>
      </c>
    </row>
    <row r="5" spans="1:5" ht="52.8" customHeight="1" x14ac:dyDescent="0.3">
      <c r="A5" s="17">
        <v>3</v>
      </c>
      <c r="B5" s="14" t="s">
        <v>48</v>
      </c>
      <c r="C5" s="14" t="s">
        <v>56</v>
      </c>
      <c r="D5" s="15" t="s">
        <v>63</v>
      </c>
      <c r="E5" s="13"/>
    </row>
    <row r="6" spans="1:5" ht="64.8" customHeight="1" x14ac:dyDescent="0.3">
      <c r="A6" s="17">
        <v>4</v>
      </c>
      <c r="B6" s="14" t="s">
        <v>49</v>
      </c>
      <c r="C6" s="14" t="s">
        <v>56</v>
      </c>
      <c r="D6" s="15" t="s">
        <v>65</v>
      </c>
      <c r="E6" s="16" t="s">
        <v>66</v>
      </c>
    </row>
    <row r="7" spans="1:5" x14ac:dyDescent="0.3">
      <c r="A7" s="17">
        <v>5</v>
      </c>
      <c r="B7" s="14" t="s">
        <v>50</v>
      </c>
      <c r="C7" s="14" t="s">
        <v>56</v>
      </c>
      <c r="D7" s="14"/>
      <c r="E7" s="13"/>
    </row>
    <row r="8" spans="1:5" x14ac:dyDescent="0.3">
      <c r="A8" s="17">
        <v>6</v>
      </c>
      <c r="B8" s="14" t="s">
        <v>51</v>
      </c>
      <c r="C8" s="14" t="s">
        <v>55</v>
      </c>
      <c r="D8" s="14"/>
      <c r="E8" s="13"/>
    </row>
    <row r="9" spans="1:5" x14ac:dyDescent="0.3">
      <c r="A9" s="17">
        <v>7</v>
      </c>
      <c r="B9" s="14" t="s">
        <v>52</v>
      </c>
      <c r="C9" s="14" t="s">
        <v>57</v>
      </c>
      <c r="D9" s="14" t="s">
        <v>64</v>
      </c>
      <c r="E9" s="13"/>
    </row>
    <row r="10" spans="1:5" x14ac:dyDescent="0.3">
      <c r="A10" s="17">
        <v>8</v>
      </c>
      <c r="B10" s="14" t="s">
        <v>53</v>
      </c>
      <c r="C10" s="14" t="s">
        <v>55</v>
      </c>
      <c r="D10" s="14" t="s">
        <v>67</v>
      </c>
      <c r="E10" s="13"/>
    </row>
  </sheetData>
  <mergeCells count="4">
    <mergeCell ref="A1:B1"/>
    <mergeCell ref="C1:C2"/>
    <mergeCell ref="D1:D2"/>
    <mergeCell ref="E1:E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7F44-9C70-4E7F-BA16-989BD661EB86}">
  <dimension ref="A1:L63"/>
  <sheetViews>
    <sheetView tabSelected="1" zoomScale="115" zoomScaleNormal="115" workbookViewId="0">
      <selection activeCell="J31" sqref="J31"/>
    </sheetView>
  </sheetViews>
  <sheetFormatPr defaultRowHeight="14.4" x14ac:dyDescent="0.3"/>
  <cols>
    <col min="1" max="1" width="24.21875" customWidth="1"/>
    <col min="2" max="2" width="26.21875" customWidth="1"/>
    <col min="3" max="3" width="21.44140625" customWidth="1"/>
  </cols>
  <sheetData>
    <row r="1" spans="1:11" x14ac:dyDescent="0.3">
      <c r="A1" s="5" t="s">
        <v>0</v>
      </c>
      <c r="B1" s="5" t="s">
        <v>30</v>
      </c>
      <c r="C1" s="5" t="s">
        <v>1</v>
      </c>
    </row>
    <row r="2" spans="1:11" x14ac:dyDescent="0.3">
      <c r="A2" s="7" t="s">
        <v>16</v>
      </c>
      <c r="B2" s="7">
        <v>3.5</v>
      </c>
      <c r="C2" s="7" t="s">
        <v>2</v>
      </c>
    </row>
    <row r="3" spans="1:11" x14ac:dyDescent="0.3">
      <c r="A3" s="7" t="s">
        <v>17</v>
      </c>
      <c r="B3" s="7">
        <v>12</v>
      </c>
      <c r="C3" s="7" t="s">
        <v>2</v>
      </c>
    </row>
    <row r="4" spans="1:11" x14ac:dyDescent="0.3">
      <c r="A4" s="8" t="s">
        <v>20</v>
      </c>
      <c r="B4" s="8">
        <v>12</v>
      </c>
      <c r="C4" s="8" t="s">
        <v>2</v>
      </c>
    </row>
    <row r="5" spans="1:11" x14ac:dyDescent="0.3">
      <c r="A5" s="4" t="s">
        <v>18</v>
      </c>
      <c r="B5" s="4">
        <v>0.8</v>
      </c>
      <c r="C5" s="4" t="s">
        <v>2</v>
      </c>
    </row>
    <row r="6" spans="1:11" x14ac:dyDescent="0.3">
      <c r="A6" s="4" t="s">
        <v>19</v>
      </c>
      <c r="B6" s="4">
        <v>5</v>
      </c>
      <c r="C6" s="4" t="s">
        <v>2</v>
      </c>
    </row>
    <row r="7" spans="1:11" x14ac:dyDescent="0.3">
      <c r="A7" s="8" t="s">
        <v>21</v>
      </c>
      <c r="B7" s="8">
        <v>5</v>
      </c>
      <c r="C7" s="8" t="s">
        <v>2</v>
      </c>
    </row>
    <row r="8" spans="1:11" x14ac:dyDescent="0.3">
      <c r="A8" s="4" t="s">
        <v>10</v>
      </c>
      <c r="B8" s="4">
        <v>0.8</v>
      </c>
      <c r="C8" s="4" t="s">
        <v>2</v>
      </c>
    </row>
    <row r="9" spans="1:11" x14ac:dyDescent="0.3">
      <c r="A9" s="4" t="s">
        <v>13</v>
      </c>
      <c r="B9" s="4">
        <v>3</v>
      </c>
      <c r="C9" s="4" t="s">
        <v>3</v>
      </c>
    </row>
    <row r="10" spans="1:11" x14ac:dyDescent="0.3">
      <c r="A10" s="4" t="s">
        <v>4</v>
      </c>
      <c r="B10" s="4">
        <v>570000</v>
      </c>
      <c r="C10" s="4" t="s">
        <v>6</v>
      </c>
    </row>
    <row r="11" spans="1:11" x14ac:dyDescent="0.3">
      <c r="A11" s="4" t="s">
        <v>14</v>
      </c>
      <c r="B11" s="4">
        <v>300</v>
      </c>
      <c r="C11" s="4" t="s">
        <v>12</v>
      </c>
    </row>
    <row r="12" spans="1:11" x14ac:dyDescent="0.3">
      <c r="A12" s="4" t="s">
        <v>5</v>
      </c>
      <c r="B12" s="4">
        <v>30</v>
      </c>
      <c r="C12" s="4" t="s">
        <v>12</v>
      </c>
    </row>
    <row r="13" spans="1:11" x14ac:dyDescent="0.3">
      <c r="A13" s="1"/>
      <c r="B13" s="6"/>
      <c r="C13" s="6"/>
    </row>
    <row r="15" spans="1:11" x14ac:dyDescent="0.3">
      <c r="A15" s="12" t="s">
        <v>40</v>
      </c>
      <c r="B15" s="22" t="s">
        <v>42</v>
      </c>
      <c r="C15" s="22"/>
      <c r="D15" s="22"/>
      <c r="E15" s="22"/>
      <c r="F15" s="22"/>
      <c r="G15" s="22"/>
      <c r="H15" s="22"/>
      <c r="I15" s="22"/>
      <c r="J15" s="22"/>
      <c r="K15" s="22"/>
    </row>
    <row r="16" spans="1:11" x14ac:dyDescent="0.3">
      <c r="A16" s="6" t="s">
        <v>39</v>
      </c>
      <c r="B16">
        <v>10</v>
      </c>
      <c r="C16" t="s">
        <v>29</v>
      </c>
      <c r="D16" s="19" t="s">
        <v>90</v>
      </c>
    </row>
    <row r="17" spans="1:7" x14ac:dyDescent="0.3">
      <c r="A17" s="6" t="s">
        <v>41</v>
      </c>
      <c r="B17">
        <v>0.01</v>
      </c>
      <c r="C17" t="s">
        <v>29</v>
      </c>
      <c r="D17" s="19" t="s">
        <v>91</v>
      </c>
    </row>
    <row r="19" spans="1:7" ht="39.6" x14ac:dyDescent="0.3">
      <c r="A19" s="10" t="s">
        <v>38</v>
      </c>
    </row>
    <row r="20" spans="1:7" x14ac:dyDescent="0.3">
      <c r="A20" s="6" t="s">
        <v>36</v>
      </c>
      <c r="B20" s="6">
        <v>100</v>
      </c>
      <c r="C20" s="6" t="s">
        <v>8</v>
      </c>
      <c r="D20" s="19" t="s">
        <v>95</v>
      </c>
    </row>
    <row r="21" spans="1:7" x14ac:dyDescent="0.3">
      <c r="A21" s="11" t="s">
        <v>37</v>
      </c>
      <c r="B21" s="11">
        <v>20</v>
      </c>
      <c r="C21" s="11" t="s">
        <v>8</v>
      </c>
      <c r="D21" s="19" t="s">
        <v>96</v>
      </c>
    </row>
    <row r="24" spans="1:7" x14ac:dyDescent="0.3">
      <c r="A24" s="1" t="s">
        <v>7</v>
      </c>
      <c r="B24">
        <v>8.1999999999999993</v>
      </c>
      <c r="C24" t="s">
        <v>8</v>
      </c>
      <c r="G24" s="19" t="s">
        <v>68</v>
      </c>
    </row>
    <row r="25" spans="1:7" x14ac:dyDescent="0.3">
      <c r="A25" s="1" t="s">
        <v>9</v>
      </c>
      <c r="B25">
        <f>(B8*B24)/(B7-B8)</f>
        <v>1.5619047619047617</v>
      </c>
      <c r="C25" t="s">
        <v>8</v>
      </c>
    </row>
    <row r="26" spans="1:7" x14ac:dyDescent="0.3">
      <c r="A26" s="2" t="s">
        <v>11</v>
      </c>
      <c r="B26" s="3">
        <v>1.6</v>
      </c>
      <c r="C26" s="3" t="s">
        <v>8</v>
      </c>
      <c r="G26" s="19" t="s">
        <v>69</v>
      </c>
    </row>
    <row r="27" spans="1:7" x14ac:dyDescent="0.3">
      <c r="A27" s="1"/>
      <c r="B27" s="6"/>
      <c r="C27" s="6"/>
    </row>
    <row r="28" spans="1:7" x14ac:dyDescent="0.3">
      <c r="A28" s="1" t="s">
        <v>22</v>
      </c>
      <c r="B28">
        <v>0.3</v>
      </c>
    </row>
    <row r="29" spans="1:7" x14ac:dyDescent="0.3">
      <c r="A29" s="1" t="s">
        <v>15</v>
      </c>
      <c r="B29">
        <f>(B6*(B3-B7))/(B3*B28*B9*B10)*10^6</f>
        <v>5.6855100714749849</v>
      </c>
      <c r="C29" t="s">
        <v>23</v>
      </c>
    </row>
    <row r="30" spans="1:7" x14ac:dyDescent="0.3">
      <c r="A30" s="2" t="s">
        <v>24</v>
      </c>
      <c r="B30" s="3">
        <v>10</v>
      </c>
      <c r="C30" s="3" t="s">
        <v>23</v>
      </c>
    </row>
    <row r="32" spans="1:7" x14ac:dyDescent="0.3">
      <c r="A32" s="20" t="s">
        <v>25</v>
      </c>
      <c r="B32" s="21">
        <f>(B7*(B3-B7))/(B3*B30*B10*B5*10^-6)</f>
        <v>0.63961988304093564</v>
      </c>
      <c r="C32" s="21" t="s">
        <v>3</v>
      </c>
    </row>
    <row r="34" spans="1:12" x14ac:dyDescent="0.3">
      <c r="A34" s="21" t="s">
        <v>26</v>
      </c>
      <c r="B34" s="21">
        <f>SQRT(B9^2+(1/12)*(B32)^2)</f>
        <v>3.0056767623224405</v>
      </c>
      <c r="C34" s="21" t="s">
        <v>3</v>
      </c>
    </row>
    <row r="35" spans="1:12" x14ac:dyDescent="0.3">
      <c r="A35" s="21"/>
      <c r="B35" s="21"/>
      <c r="C35" s="21"/>
    </row>
    <row r="36" spans="1:12" x14ac:dyDescent="0.3">
      <c r="A36" s="21" t="s">
        <v>27</v>
      </c>
      <c r="B36" s="21">
        <f>B9+(B32)/2</f>
        <v>3.319809941520468</v>
      </c>
      <c r="C36" s="21" t="s">
        <v>3</v>
      </c>
    </row>
    <row r="39" spans="1:12" x14ac:dyDescent="0.3">
      <c r="A39" s="3" t="s">
        <v>80</v>
      </c>
      <c r="B39" s="3" t="s">
        <v>70</v>
      </c>
      <c r="C39" s="9" t="s">
        <v>71</v>
      </c>
      <c r="D39" s="3"/>
      <c r="E39" s="3"/>
      <c r="F39" s="3"/>
      <c r="G39" s="3"/>
      <c r="H39" s="3"/>
      <c r="I39" s="3"/>
      <c r="J39" s="3"/>
    </row>
    <row r="41" spans="1:12" x14ac:dyDescent="0.3">
      <c r="A41" s="3" t="s">
        <v>28</v>
      </c>
      <c r="B41" s="3">
        <v>0.1</v>
      </c>
      <c r="C41" s="3" t="s">
        <v>29</v>
      </c>
      <c r="D41" s="19" t="s">
        <v>92</v>
      </c>
    </row>
    <row r="43" spans="1:12" x14ac:dyDescent="0.3">
      <c r="A43" s="23" t="s">
        <v>31</v>
      </c>
      <c r="B43" s="23"/>
    </row>
    <row r="44" spans="1:12" x14ac:dyDescent="0.3">
      <c r="A44" t="s">
        <v>32</v>
      </c>
      <c r="B44">
        <f>B3+0.5</f>
        <v>12.5</v>
      </c>
      <c r="C44" t="s">
        <v>2</v>
      </c>
    </row>
    <row r="45" spans="1:12" x14ac:dyDescent="0.3">
      <c r="A45" t="s">
        <v>35</v>
      </c>
      <c r="B45">
        <f>B9+B36/2</f>
        <v>4.659904970760234</v>
      </c>
      <c r="C45" t="s">
        <v>3</v>
      </c>
    </row>
    <row r="46" spans="1:12" x14ac:dyDescent="0.3">
      <c r="A46" s="3" t="s">
        <v>81</v>
      </c>
      <c r="B46" s="3" t="s">
        <v>33</v>
      </c>
      <c r="C46" s="9" t="s">
        <v>34</v>
      </c>
      <c r="D46" s="3"/>
      <c r="E46" s="3"/>
      <c r="F46" s="3"/>
      <c r="G46" s="3"/>
      <c r="H46" s="3"/>
      <c r="I46" s="3"/>
      <c r="J46" s="3"/>
      <c r="K46" s="3"/>
      <c r="L46" s="3"/>
    </row>
    <row r="49" spans="1:6" x14ac:dyDescent="0.3">
      <c r="A49" t="s">
        <v>73</v>
      </c>
      <c r="B49">
        <f>B7/B9</f>
        <v>1.6666666666666667</v>
      </c>
      <c r="C49" t="s">
        <v>75</v>
      </c>
    </row>
    <row r="50" spans="1:6" x14ac:dyDescent="0.3">
      <c r="A50" t="s">
        <v>74</v>
      </c>
      <c r="B50">
        <v>25000</v>
      </c>
      <c r="C50" t="s">
        <v>6</v>
      </c>
    </row>
    <row r="51" spans="1:6" x14ac:dyDescent="0.3">
      <c r="A51" s="3" t="s">
        <v>72</v>
      </c>
      <c r="B51" s="3">
        <f>10^6/(2*3.14*B50*B49)</f>
        <v>3.8216560509554136</v>
      </c>
      <c r="C51" s="3" t="s">
        <v>23</v>
      </c>
    </row>
    <row r="53" spans="1:6" x14ac:dyDescent="0.3">
      <c r="A53" t="s">
        <v>76</v>
      </c>
      <c r="B53">
        <f>(1/SQRT(12))*((B7*(B3-B7))/(B3*B30*B10*2*10^-6))*10^3</f>
        <v>73.856942330544257</v>
      </c>
      <c r="C53" t="s">
        <v>77</v>
      </c>
    </row>
    <row r="54" spans="1:6" x14ac:dyDescent="0.3">
      <c r="A54" t="s">
        <v>78</v>
      </c>
      <c r="B54">
        <f>B53/2</f>
        <v>36.928471165272128</v>
      </c>
      <c r="C54" t="s">
        <v>77</v>
      </c>
    </row>
    <row r="56" spans="1:6" x14ac:dyDescent="0.3">
      <c r="A56" s="3" t="s">
        <v>79</v>
      </c>
      <c r="B56" s="3"/>
      <c r="C56" s="3"/>
      <c r="D56" s="3"/>
      <c r="E56" s="3"/>
      <c r="F56" s="3"/>
    </row>
    <row r="58" spans="1:6" x14ac:dyDescent="0.3">
      <c r="A58" t="s">
        <v>82</v>
      </c>
      <c r="B58">
        <v>928</v>
      </c>
      <c r="C58" t="s">
        <v>85</v>
      </c>
    </row>
    <row r="59" spans="1:6" x14ac:dyDescent="0.3">
      <c r="A59" s="3" t="s">
        <v>86</v>
      </c>
      <c r="B59" s="3">
        <v>1000</v>
      </c>
      <c r="C59" s="3" t="s">
        <v>85</v>
      </c>
      <c r="D59" s="19" t="s">
        <v>93</v>
      </c>
    </row>
    <row r="60" spans="1:6" x14ac:dyDescent="0.3">
      <c r="A60" t="s">
        <v>83</v>
      </c>
      <c r="B60">
        <v>51</v>
      </c>
      <c r="C60" t="s">
        <v>85</v>
      </c>
    </row>
    <row r="61" spans="1:6" x14ac:dyDescent="0.3">
      <c r="A61" s="3" t="s">
        <v>87</v>
      </c>
      <c r="B61" s="3">
        <v>47</v>
      </c>
      <c r="C61" s="3" t="s">
        <v>85</v>
      </c>
      <c r="D61" s="19" t="s">
        <v>94</v>
      </c>
    </row>
    <row r="62" spans="1:6" x14ac:dyDescent="0.3">
      <c r="A62" t="s">
        <v>84</v>
      </c>
      <c r="B62">
        <v>29.2</v>
      </c>
      <c r="C62" t="s">
        <v>8</v>
      </c>
    </row>
    <row r="63" spans="1:6" x14ac:dyDescent="0.3">
      <c r="A63" s="3" t="s">
        <v>88</v>
      </c>
      <c r="B63" s="3">
        <v>30</v>
      </c>
      <c r="C63" s="3" t="s">
        <v>8</v>
      </c>
      <c r="D63" s="19" t="s">
        <v>89</v>
      </c>
    </row>
  </sheetData>
  <mergeCells count="2">
    <mergeCell ref="B15:K15"/>
    <mergeCell ref="A43:B43"/>
  </mergeCells>
  <hyperlinks>
    <hyperlink ref="C46" r:id="rId1" display="https://www.thegioiic.com/ss54f-sma-schottky-barrier-rectifier-diode-5a-40v" xr:uid="{49FD2C12-5620-45DF-B1C0-E99AEC3CBA92}"/>
    <hyperlink ref="G24" r:id="rId2" display="https://www.thegioiic.com/dien-tro-8-2-kohm-0805-5-" xr:uid="{9AB32B38-724D-4827-8EE2-942EB74084B4}"/>
    <hyperlink ref="G26" r:id="rId3" display="https://www.thegioiic.com/dien-tro-1-6-kohm-0805-5-" xr:uid="{2715551E-E6E6-43E1-B14A-3A765369F92C}"/>
    <hyperlink ref="C39" r:id="rId4" display="https://www.thegioiic.com/cdrh104-cuon-cam-dan-smd-1038-100-10uh-5-6a" xr:uid="{463426EA-2D6E-46B8-9718-98B21625A8E1}"/>
    <hyperlink ref="D63" r:id="rId5" display="https://www.thegioiic.com/dien-tro-30-kohm-0805-5-" xr:uid="{15256FB6-163B-4546-867B-C5518BB340E4}"/>
    <hyperlink ref="D16" r:id="rId6" display="https://www.thegioiic.com/tu-nhom-smd-10uf-50v-6-3x5-4mm" xr:uid="{A03C51D8-1C70-4E1A-9262-82556ADEB574}"/>
    <hyperlink ref="D17" r:id="rId7" display="https://www.thegioiic.com/tu-gom-0805-10nf-50v" xr:uid="{3C8001F9-7CBA-4F92-8018-10EA3C4BE21A}"/>
    <hyperlink ref="D41" r:id="rId8" display="https://www.thegioiic.com/tu-gom-0805-100nf-0-1uf-50v" xr:uid="{30594D02-574A-4E9C-BEDB-052960D42D70}"/>
    <hyperlink ref="D59" r:id="rId9" display="https://www.thegioiic.com/tu-gom-0805-1nf-50v" xr:uid="{C30B7A22-EDA1-43EF-9E60-EB18EEE52E83}"/>
    <hyperlink ref="D61" r:id="rId10" display="https://www.thegioiic.com/tu-gom-0805-47pf-50v" xr:uid="{D4DF1FE0-0270-430D-9C9E-CA32D113896E}"/>
    <hyperlink ref="D20" r:id="rId11" display="https://www.thegioiic.com/dien-tro-100-kohm-0805-1-" xr:uid="{98AEFBCE-0718-4EF3-9BA1-0886FD9AE11C}"/>
    <hyperlink ref="D21" r:id="rId12" display="https://www.thegioiic.com/dien-tro-20-kohm-0805-1-" xr:uid="{19AE139A-717A-48C5-95E0-3B60A83AFCFC}"/>
  </hyperlinks>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6AFC-A978-49EB-969D-5F90BFA2F7C5}">
  <dimension ref="A1"/>
  <sheetViews>
    <sheetView topLeftCell="A13" zoomScale="115" zoomScaleNormal="115" workbookViewId="0">
      <selection activeCell="J32" sqref="J3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Value of Components</vt:lpstr>
      <vt:lpstr>Texas Instruments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 THANG</dc:creator>
  <cp:lastModifiedBy>QUOC THANG</cp:lastModifiedBy>
  <dcterms:created xsi:type="dcterms:W3CDTF">2023-09-29T05:10:06Z</dcterms:created>
  <dcterms:modified xsi:type="dcterms:W3CDTF">2023-10-01T16:32:42Z</dcterms:modified>
</cp:coreProperties>
</file>