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720" windowHeight="16060" tabRatio="500" activeTab="2"/>
  </bookViews>
  <sheets>
    <sheet name="Daten" sheetId="1" r:id="rId1"/>
    <sheet name="Korrelationen" sheetId="2" r:id="rId2"/>
    <sheet name="Diagramme" sheetId="3" r:id="rId3"/>
  </sheets>
  <definedNames>
    <definedName name="_xlnm._FilterDatabase" localSheetId="0" hidden="1">Daten!$M$3:$AO$26</definedName>
    <definedName name="_xlnm.Criteria" localSheetId="0">Daten!$P$3:$P$26</definedName>
    <definedName name="_xlnm.Extract" localSheetId="0">Daten!$M$40:$M$70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4" i="1" l="1"/>
  <c r="AA74" i="1"/>
  <c r="Z74" i="1"/>
  <c r="Y74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S43" i="1"/>
  <c r="O8" i="1"/>
  <c r="M32" i="1"/>
  <c r="P8" i="1"/>
  <c r="R8" i="1"/>
  <c r="S8" i="1"/>
  <c r="T8" i="1"/>
  <c r="Y8" i="1"/>
  <c r="Z8" i="1"/>
  <c r="U8" i="1"/>
  <c r="O11" i="1"/>
  <c r="O20" i="1"/>
  <c r="O23" i="1"/>
  <c r="O24" i="1"/>
  <c r="Y32" i="1"/>
  <c r="O4" i="1"/>
  <c r="O5" i="1"/>
  <c r="O6" i="1"/>
  <c r="O9" i="1"/>
  <c r="O7" i="1"/>
  <c r="O10" i="1"/>
  <c r="O12" i="1"/>
  <c r="O13" i="1"/>
  <c r="O14" i="1"/>
  <c r="O15" i="1"/>
  <c r="O16" i="1"/>
  <c r="O18" i="1"/>
  <c r="O19" i="1"/>
  <c r="O21" i="1"/>
  <c r="O17" i="1"/>
  <c r="O22" i="1"/>
  <c r="O25" i="1"/>
  <c r="O26" i="1"/>
  <c r="O3" i="1"/>
  <c r="O28" i="1"/>
  <c r="Y33" i="1"/>
  <c r="X32" i="1"/>
  <c r="X33" i="1"/>
  <c r="W32" i="1"/>
  <c r="W33" i="1"/>
  <c r="V32" i="1"/>
  <c r="V33" i="1"/>
  <c r="U32" i="1"/>
  <c r="U33" i="1"/>
  <c r="T32" i="1"/>
  <c r="T33" i="1"/>
  <c r="AM28" i="1"/>
  <c r="AM29" i="1"/>
  <c r="AN28" i="1"/>
  <c r="AN29" i="1"/>
  <c r="AO28" i="1"/>
  <c r="AO29" i="1"/>
  <c r="AL28" i="1"/>
  <c r="AL29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T43" i="1"/>
  <c r="U43" i="1"/>
  <c r="T50" i="1"/>
  <c r="T51" i="1"/>
  <c r="S50" i="1"/>
  <c r="S51" i="1"/>
  <c r="P3" i="1"/>
  <c r="Q3" i="1"/>
  <c r="P4" i="1"/>
  <c r="Q4" i="1"/>
  <c r="P5" i="1"/>
  <c r="Q5" i="1"/>
  <c r="P6" i="1"/>
  <c r="Q6" i="1"/>
  <c r="P9" i="1"/>
  <c r="Q9" i="1"/>
  <c r="P7" i="1"/>
  <c r="Q7" i="1"/>
  <c r="Q8" i="1"/>
  <c r="P11" i="1"/>
  <c r="Q11" i="1"/>
  <c r="P10" i="1"/>
  <c r="Q10" i="1"/>
  <c r="P12" i="1"/>
  <c r="Q12" i="1"/>
  <c r="P13" i="1"/>
  <c r="Q13" i="1"/>
  <c r="P14" i="1"/>
  <c r="Q14" i="1"/>
  <c r="P15" i="1"/>
  <c r="Q15" i="1"/>
  <c r="P16" i="1"/>
  <c r="Q16" i="1"/>
  <c r="P18" i="1"/>
  <c r="Q18" i="1"/>
  <c r="P19" i="1"/>
  <c r="Q19" i="1"/>
  <c r="P20" i="1"/>
  <c r="Q20" i="1"/>
  <c r="P21" i="1"/>
  <c r="Q21" i="1"/>
  <c r="P17" i="1"/>
  <c r="Q17" i="1"/>
  <c r="P22" i="1"/>
  <c r="Q22" i="1"/>
  <c r="P23" i="1"/>
  <c r="Q23" i="1"/>
  <c r="P24" i="1"/>
  <c r="Q24" i="1"/>
  <c r="P25" i="1"/>
  <c r="Q25" i="1"/>
  <c r="P26" i="1"/>
  <c r="Q26" i="1"/>
  <c r="R3" i="1"/>
  <c r="S3" i="1"/>
  <c r="T3" i="1"/>
  <c r="Y3" i="1"/>
  <c r="Z3" i="1"/>
  <c r="U3" i="1"/>
  <c r="R4" i="1"/>
  <c r="S4" i="1"/>
  <c r="T4" i="1"/>
  <c r="Y4" i="1"/>
  <c r="Z4" i="1"/>
  <c r="U4" i="1"/>
  <c r="R5" i="1"/>
  <c r="S5" i="1"/>
  <c r="T5" i="1"/>
  <c r="Y5" i="1"/>
  <c r="Z5" i="1"/>
  <c r="U5" i="1"/>
  <c r="R6" i="1"/>
  <c r="S6" i="1"/>
  <c r="T6" i="1"/>
  <c r="Y6" i="1"/>
  <c r="Z6" i="1"/>
  <c r="U6" i="1"/>
  <c r="R9" i="1"/>
  <c r="S9" i="1"/>
  <c r="T9" i="1"/>
  <c r="Y9" i="1"/>
  <c r="Z9" i="1"/>
  <c r="U9" i="1"/>
  <c r="R7" i="1"/>
  <c r="S7" i="1"/>
  <c r="T7" i="1"/>
  <c r="Y7" i="1"/>
  <c r="Z7" i="1"/>
  <c r="U7" i="1"/>
  <c r="R11" i="1"/>
  <c r="S11" i="1"/>
  <c r="T11" i="1"/>
  <c r="Y11" i="1"/>
  <c r="Z11" i="1"/>
  <c r="U11" i="1"/>
  <c r="R10" i="1"/>
  <c r="S10" i="1"/>
  <c r="T10" i="1"/>
  <c r="Y10" i="1"/>
  <c r="Z10" i="1"/>
  <c r="U10" i="1"/>
  <c r="R12" i="1"/>
  <c r="S12" i="1"/>
  <c r="T12" i="1"/>
  <c r="Y12" i="1"/>
  <c r="Z12" i="1"/>
  <c r="U12" i="1"/>
  <c r="R13" i="1"/>
  <c r="S13" i="1"/>
  <c r="T13" i="1"/>
  <c r="Y13" i="1"/>
  <c r="Z13" i="1"/>
  <c r="U13" i="1"/>
  <c r="R14" i="1"/>
  <c r="S14" i="1"/>
  <c r="T14" i="1"/>
  <c r="Y14" i="1"/>
  <c r="Z14" i="1"/>
  <c r="U14" i="1"/>
  <c r="R15" i="1"/>
  <c r="S15" i="1"/>
  <c r="T15" i="1"/>
  <c r="Y15" i="1"/>
  <c r="Z15" i="1"/>
  <c r="U15" i="1"/>
  <c r="R16" i="1"/>
  <c r="S16" i="1"/>
  <c r="T16" i="1"/>
  <c r="Y16" i="1"/>
  <c r="Z16" i="1"/>
  <c r="U16" i="1"/>
  <c r="R18" i="1"/>
  <c r="S18" i="1"/>
  <c r="T18" i="1"/>
  <c r="Y18" i="1"/>
  <c r="Z18" i="1"/>
  <c r="U18" i="1"/>
  <c r="R19" i="1"/>
  <c r="S19" i="1"/>
  <c r="T19" i="1"/>
  <c r="Y19" i="1"/>
  <c r="Z19" i="1"/>
  <c r="U19" i="1"/>
  <c r="R20" i="1"/>
  <c r="S20" i="1"/>
  <c r="T20" i="1"/>
  <c r="Y20" i="1"/>
  <c r="Z20" i="1"/>
  <c r="U20" i="1"/>
  <c r="R21" i="1"/>
  <c r="S21" i="1"/>
  <c r="T21" i="1"/>
  <c r="Y21" i="1"/>
  <c r="Z21" i="1"/>
  <c r="U21" i="1"/>
  <c r="R17" i="1"/>
  <c r="S17" i="1"/>
  <c r="T17" i="1"/>
  <c r="Y17" i="1"/>
  <c r="Z17" i="1"/>
  <c r="U17" i="1"/>
  <c r="R22" i="1"/>
  <c r="S22" i="1"/>
  <c r="T22" i="1"/>
  <c r="Y22" i="1"/>
  <c r="Z22" i="1"/>
  <c r="U22" i="1"/>
  <c r="R23" i="1"/>
  <c r="S23" i="1"/>
  <c r="T23" i="1"/>
  <c r="Y23" i="1"/>
  <c r="Z23" i="1"/>
  <c r="U23" i="1"/>
  <c r="R24" i="1"/>
  <c r="S24" i="1"/>
  <c r="T24" i="1"/>
  <c r="Y24" i="1"/>
  <c r="Z24" i="1"/>
  <c r="U24" i="1"/>
  <c r="R25" i="1"/>
  <c r="S25" i="1"/>
  <c r="T25" i="1"/>
  <c r="Y25" i="1"/>
  <c r="Z25" i="1"/>
  <c r="U25" i="1"/>
  <c r="R26" i="1"/>
  <c r="S26" i="1"/>
  <c r="T26" i="1"/>
  <c r="Y26" i="1"/>
  <c r="Z26" i="1"/>
  <c r="U26" i="1"/>
  <c r="AO26" i="1"/>
  <c r="V26" i="1"/>
  <c r="W26" i="1"/>
  <c r="X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5" i="1"/>
  <c r="V6" i="1"/>
  <c r="W6" i="1"/>
  <c r="X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14" i="1"/>
  <c r="W14" i="1"/>
  <c r="X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1" i="1"/>
  <c r="W11" i="1"/>
  <c r="X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7" i="1"/>
  <c r="W7" i="1"/>
  <c r="X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W8" i="1"/>
  <c r="X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20" i="1"/>
  <c r="W20" i="1"/>
  <c r="X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9" i="1"/>
  <c r="W9" i="1"/>
  <c r="X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6" i="1"/>
  <c r="W16" i="1"/>
  <c r="X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8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3" i="1"/>
  <c r="W13" i="1"/>
  <c r="X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21" i="1"/>
  <c r="W21" i="1"/>
  <c r="X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12" i="1"/>
  <c r="W12" i="1"/>
  <c r="X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9" i="1"/>
  <c r="W19" i="1"/>
  <c r="X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15" i="1"/>
  <c r="W15" i="1"/>
  <c r="X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0" i="1"/>
  <c r="W10" i="1"/>
  <c r="X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7" i="1"/>
  <c r="W17" i="1"/>
  <c r="X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22" i="1"/>
  <c r="W22" i="1"/>
  <c r="X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W23" i="1"/>
  <c r="X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W25" i="1"/>
  <c r="X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L3" i="1"/>
  <c r="AM3" i="1"/>
  <c r="AN3" i="1"/>
  <c r="AO3" i="1"/>
  <c r="AL5" i="1"/>
  <c r="AM5" i="1"/>
  <c r="AN5" i="1"/>
  <c r="AO5" i="1"/>
  <c r="AO4" i="1"/>
  <c r="AN4" i="1"/>
  <c r="AM4" i="1"/>
  <c r="AL4" i="1"/>
  <c r="AI3" i="1"/>
  <c r="AJ3" i="1"/>
  <c r="AK3" i="1"/>
  <c r="AI5" i="1"/>
  <c r="AJ5" i="1"/>
  <c r="AK5" i="1"/>
  <c r="AK4" i="1"/>
  <c r="AJ4" i="1"/>
  <c r="AI4" i="1"/>
  <c r="AF3" i="1"/>
  <c r="AG3" i="1"/>
  <c r="AH3" i="1"/>
  <c r="AF5" i="1"/>
  <c r="AG5" i="1"/>
  <c r="AH5" i="1"/>
  <c r="AH4" i="1"/>
  <c r="AG4" i="1"/>
  <c r="AF4" i="1"/>
  <c r="AE3" i="1"/>
  <c r="AE5" i="1"/>
  <c r="AD3" i="1"/>
  <c r="AD5" i="1"/>
  <c r="AD4" i="1"/>
  <c r="AE4" i="1"/>
  <c r="AC3" i="1"/>
  <c r="AC5" i="1"/>
  <c r="AB3" i="1"/>
  <c r="AB5" i="1"/>
  <c r="AA3" i="1"/>
  <c r="AA5" i="1"/>
  <c r="AC4" i="1"/>
  <c r="AB4" i="1"/>
  <c r="AA4" i="1"/>
  <c r="X3" i="1"/>
  <c r="X5" i="1"/>
  <c r="W3" i="1"/>
  <c r="W5" i="1"/>
  <c r="X4" i="1"/>
  <c r="W4" i="1"/>
  <c r="V3" i="1"/>
  <c r="V5" i="1"/>
  <c r="V4" i="1"/>
  <c r="I30" i="2"/>
  <c r="R6" i="2"/>
  <c r="I6" i="2"/>
  <c r="R31" i="2"/>
</calcChain>
</file>

<file path=xl/sharedStrings.xml><?xml version="1.0" encoding="utf-8"?>
<sst xmlns="http://schemas.openxmlformats.org/spreadsheetml/2006/main" count="1415" uniqueCount="98">
  <si>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</si>
  <si>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</si>
  <si>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</si>
  <si>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</si>
  <si>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</si>
  <si>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</si>
  <si>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</si>
  <si>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</si>
  <si>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</si>
  <si>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</si>
  <si>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</si>
  <si>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</si>
  <si>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</si>
  <si>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</si>
  <si>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</si>
  <si>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</si>
  <si>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</si>
  <si>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</si>
  <si>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</si>
  <si>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</si>
  <si>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</si>
  <si>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</si>
  <si>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</si>
  <si>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</si>
  <si>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</si>
  <si>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</si>
  <si>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</si>
  <si>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</si>
  <si>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</si>
  <si>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</si>
  <si>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</si>
  <si>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</si>
  <si>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</si>
  <si>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</si>
  <si>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</si>
  <si>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</si>
  <si>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</si>
  <si>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</si>
  <si>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</si>
  <si>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</si>
  <si>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</si>
  <si>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</si>
  <si>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</si>
  <si>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</si>
  <si>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</si>
  <si>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</si>
  <si>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</si>
  <si>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</si>
  <si>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</si>
  <si>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</si>
  <si>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</si>
  <si>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</si>
  <si>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</si>
  <si>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</si>
  <si>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</si>
  <si>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</si>
  <si>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</si>
  <si>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</si>
  <si>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</si>
  <si>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</si>
  <si>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</si>
  <si>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</si>
  <si>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</si>
  <si>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</si>
  <si>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</si>
  <si>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</si>
  <si>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</si>
  <si>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</si>
  <si>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Avg</t>
  </si>
  <si>
    <t>Prozent Zufriedenheit</t>
  </si>
  <si>
    <t>Relevanz Nutzer,Zufriedenheit,Häufigkeit</t>
  </si>
  <si>
    <t>WI</t>
  </si>
  <si>
    <t>Snapchat</t>
  </si>
  <si>
    <t>Prozent Häufigkeit</t>
  </si>
  <si>
    <t>ZettelID</t>
  </si>
  <si>
    <t>Anzahl Dienste</t>
  </si>
  <si>
    <t>Semester</t>
  </si>
  <si>
    <t>Anzahl Studies</t>
  </si>
  <si>
    <t>Avg Dienste</t>
  </si>
  <si>
    <t>Faktor</t>
  </si>
  <si>
    <t>Gesamt Prozent</t>
  </si>
  <si>
    <t>Kategorie</t>
  </si>
  <si>
    <t>Cloud-Storage</t>
  </si>
  <si>
    <t>Team Collaboration</t>
  </si>
  <si>
    <t>Sonstige</t>
  </si>
  <si>
    <t>Document Collaboration</t>
  </si>
  <si>
    <t>Versionsverwaltung</t>
  </si>
  <si>
    <t>Gesamt Anzahl</t>
  </si>
  <si>
    <t>Stimmen</t>
  </si>
  <si>
    <t>Prozent</t>
  </si>
  <si>
    <t>Technische Informatik</t>
  </si>
  <si>
    <t>Angewandte Informatik</t>
  </si>
  <si>
    <t>Wirtschaftsinformatik</t>
  </si>
  <si>
    <t>Instant-Messaging</t>
  </si>
  <si>
    <t>TC</t>
  </si>
  <si>
    <t>TC,CS</t>
  </si>
  <si>
    <t>TC,CS,IM</t>
  </si>
  <si>
    <t>TC,CS,IM,VW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</si>
</sst>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175" applyNumberFormat="1" applyFont="1" applyBorder="1" applyAlignment="1">
      <alignment horizontal="center"/>
    </xf>
    <xf numFmtId="0" fontId="5" fillId="5" borderId="2" xfId="250" applyFill="1" applyAlignment="1">
      <alignment horizontal="center"/>
    </xf>
    <xf numFmtId="9" fontId="5" fillId="5" borderId="2" xfId="250" applyNumberFormat="1" applyFill="1" applyAlignment="1">
      <alignment horizontal="center"/>
    </xf>
    <xf numFmtId="0" fontId="5" fillId="4" borderId="2" xfId="250" applyFill="1" applyAlignment="1">
      <alignment horizontal="center"/>
    </xf>
    <xf numFmtId="9" fontId="6" fillId="0" borderId="0" xfId="0" applyNumberFormat="1" applyFont="1"/>
    <xf numFmtId="9" fontId="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2" builtinId="9" hidden="1"/>
    <cellStyle name="Ergebnis" xfId="250" builtinId="25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1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Probanden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Daten!$N$31:$P$31</c:f>
              <c:strCache>
                <c:ptCount val="3"/>
                <c:pt idx="0">
                  <c:v>Technische Informatik</c:v>
                </c:pt>
                <c:pt idx="1">
                  <c:v>Angewandte Informatik</c:v>
                </c:pt>
                <c:pt idx="2">
                  <c:v>Wirtschaftsinformatik</c:v>
                </c:pt>
              </c:strCache>
            </c:strRef>
          </c:cat>
          <c:val>
            <c:numRef>
              <c:f>Daten!$N$32:$P$32</c:f>
              <c:numCache>
                <c:formatCode>General</c:formatCode>
                <c:ptCount val="3"/>
                <c:pt idx="0">
                  <c:v>60.0</c:v>
                </c:pt>
                <c:pt idx="1">
                  <c:v>20.0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6649480"/>
        <c:axId val="2116719480"/>
      </c:barChart>
      <c:catAx>
        <c:axId val="211664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19480"/>
        <c:crosses val="autoZero"/>
        <c:auto val="1"/>
        <c:lblAlgn val="ctr"/>
        <c:lblOffset val="100"/>
        <c:noMultiLvlLbl val="0"/>
      </c:catAx>
      <c:valAx>
        <c:axId val="211671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Probanden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64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79658792651"/>
                  <c:y val="-0.10533573928259"/>
                </c:manualLayout>
              </c:layout>
              <c:numFmt formatCode="General" sourceLinked="0"/>
            </c:trendlineLbl>
          </c:trendline>
          <c:xVal>
            <c:numRef>
              <c:f>Daten!$AE$3:$AE$26</c:f>
              <c:numCache>
                <c:formatCode>0%</c:formatCode>
                <c:ptCount val="24"/>
                <c:pt idx="0">
                  <c:v>0.319587628865979</c:v>
                </c:pt>
                <c:pt idx="1">
                  <c:v>0.152173913043478</c:v>
                </c:pt>
                <c:pt idx="2">
                  <c:v>0.987341772151899</c:v>
                </c:pt>
                <c:pt idx="3">
                  <c:v>0.684210526315789</c:v>
                </c:pt>
                <c:pt idx="4">
                  <c:v>0.0769230769230769</c:v>
                </c:pt>
                <c:pt idx="5">
                  <c:v>0.241379310344828</c:v>
                </c:pt>
                <c:pt idx="6">
                  <c:v>0.107142857142857</c:v>
                </c:pt>
                <c:pt idx="7">
                  <c:v>0.740740740740741</c:v>
                </c:pt>
                <c:pt idx="8">
                  <c:v>0.346153846153846</c:v>
                </c:pt>
                <c:pt idx="9">
                  <c:v>0.764705882352941</c:v>
                </c:pt>
                <c:pt idx="10">
                  <c:v>0.888888888888889</c:v>
                </c:pt>
                <c:pt idx="11">
                  <c:v>0.5</c:v>
                </c:pt>
                <c:pt idx="12">
                  <c:v>0.0</c:v>
                </c:pt>
                <c:pt idx="13">
                  <c:v>0.5</c:v>
                </c:pt>
                <c:pt idx="14">
                  <c:v>0.5</c:v>
                </c:pt>
                <c:pt idx="15">
                  <c:v>1.0</c:v>
                </c:pt>
                <c:pt idx="16">
                  <c:v>0.666666666666667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xVal>
          <c:yVal>
            <c:numRef>
              <c:f>Daten!$AH$3:$AH$26</c:f>
              <c:numCache>
                <c:formatCode>0%</c:formatCode>
                <c:ptCount val="24"/>
                <c:pt idx="0">
                  <c:v>0.0618556701030928</c:v>
                </c:pt>
                <c:pt idx="1">
                  <c:v>0.119565217391304</c:v>
                </c:pt>
                <c:pt idx="2">
                  <c:v>0.936708860759494</c:v>
                </c:pt>
                <c:pt idx="3">
                  <c:v>0.614035087719298</c:v>
                </c:pt>
                <c:pt idx="4">
                  <c:v>0.0256410256410256</c:v>
                </c:pt>
                <c:pt idx="5">
                  <c:v>0.172413793103448</c:v>
                </c:pt>
                <c:pt idx="6">
                  <c:v>0.0714285714285714</c:v>
                </c:pt>
                <c:pt idx="7">
                  <c:v>0.703703703703704</c:v>
                </c:pt>
                <c:pt idx="8">
                  <c:v>0.115384615384615</c:v>
                </c:pt>
                <c:pt idx="9">
                  <c:v>0.823529411764706</c:v>
                </c:pt>
                <c:pt idx="10">
                  <c:v>0.888888888888889</c:v>
                </c:pt>
                <c:pt idx="11">
                  <c:v>0.333333333333333</c:v>
                </c:pt>
                <c:pt idx="12">
                  <c:v>0.0</c:v>
                </c:pt>
                <c:pt idx="13">
                  <c:v>0.5</c:v>
                </c:pt>
                <c:pt idx="14">
                  <c:v>0.25</c:v>
                </c:pt>
                <c:pt idx="15">
                  <c:v>1.0</c:v>
                </c:pt>
                <c:pt idx="16">
                  <c:v>0.666666666666667</c:v>
                </c:pt>
                <c:pt idx="17">
                  <c:v>1.0</c:v>
                </c:pt>
                <c:pt idx="18">
                  <c:v>0.5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36-4F94-A901-F43C6065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52504"/>
        <c:axId val="2116857800"/>
      </c:scatterChart>
      <c:valAx>
        <c:axId val="21168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Smartphone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6857800"/>
        <c:crosses val="autoZero"/>
        <c:crossBetween val="midCat"/>
      </c:valAx>
      <c:valAx>
        <c:axId val="211685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Mobile</a:t>
                </a:r>
                <a:r>
                  <a:rPr lang="de-DE" baseline="0"/>
                  <a:t> App</a:t>
                </a:r>
                <a:endParaRPr lang="de-DE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6852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6"/>
                  <c:y val="-0.28892415880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8"/>
                  <c:y val="-0.288924266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Daten!$T$3:$T$26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0.724358974358974</c:v>
                </c:pt>
                <c:pt idx="5">
                  <c:v>0.71551724137931</c:v>
                </c:pt>
                <c:pt idx="6">
                  <c:v>0.75</c:v>
                </c:pt>
                <c:pt idx="7">
                  <c:v>0.75</c:v>
                </c:pt>
                <c:pt idx="8">
                  <c:v>0.682692307692308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</c:v>
                </c:pt>
                <c:pt idx="16">
                  <c:v>0.666666666666667</c:v>
                </c:pt>
                <c:pt idx="17">
                  <c:v>0.75</c:v>
                </c:pt>
                <c:pt idx="18">
                  <c:v>1.0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xVal>
          <c:yVal>
            <c:numRef>
              <c:f>Daten!$Z$3:$Z$26</c:f>
              <c:numCache>
                <c:formatCode>0%</c:formatCode>
                <c:ptCount val="24"/>
                <c:pt idx="0">
                  <c:v>0.520618556701031</c:v>
                </c:pt>
                <c:pt idx="1">
                  <c:v>0.456521739130435</c:v>
                </c:pt>
                <c:pt idx="2">
                  <c:v>0.981012658227848</c:v>
                </c:pt>
                <c:pt idx="3">
                  <c:v>0.62280701754386</c:v>
                </c:pt>
                <c:pt idx="4">
                  <c:v>0.461538461538461</c:v>
                </c:pt>
                <c:pt idx="5">
                  <c:v>0.362068965517241</c:v>
                </c:pt>
                <c:pt idx="6">
                  <c:v>0.660714285714286</c:v>
                </c:pt>
                <c:pt idx="7">
                  <c:v>0.555555555555556</c:v>
                </c:pt>
                <c:pt idx="8">
                  <c:v>0.0384615384615385</c:v>
                </c:pt>
                <c:pt idx="9">
                  <c:v>0.558823529411765</c:v>
                </c:pt>
                <c:pt idx="10">
                  <c:v>0.888888888888889</c:v>
                </c:pt>
                <c:pt idx="11">
                  <c:v>0.666666666666667</c:v>
                </c:pt>
                <c:pt idx="12">
                  <c:v>0.5</c:v>
                </c:pt>
                <c:pt idx="13">
                  <c:v>0.75</c:v>
                </c:pt>
                <c:pt idx="14">
                  <c:v>0.125</c:v>
                </c:pt>
                <c:pt idx="15">
                  <c:v>1.0</c:v>
                </c:pt>
                <c:pt idx="16">
                  <c:v>0.833333333333333</c:v>
                </c:pt>
                <c:pt idx="17">
                  <c:v>0.25</c:v>
                </c:pt>
                <c:pt idx="18">
                  <c:v>1.0</c:v>
                </c:pt>
                <c:pt idx="19">
                  <c:v>0.0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D7-4320-8425-67DC0AB1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0264"/>
        <c:axId val="2116916920"/>
      </c:scatterChart>
      <c:valAx>
        <c:axId val="21169102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16920"/>
        <c:crosses val="autoZero"/>
        <c:crossBetween val="midCat"/>
      </c:valAx>
      <c:valAx>
        <c:axId val="211691692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1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"/>
                  <c:y val="-0.19961062360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Daten!$R$43:$R$49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Daten!$U$43:$U$49</c:f>
              <c:numCache>
                <c:formatCode>General</c:formatCode>
                <c:ptCount val="7"/>
                <c:pt idx="0">
                  <c:v>3.807692307692307</c:v>
                </c:pt>
                <c:pt idx="1">
                  <c:v>4.571428571428571</c:v>
                </c:pt>
                <c:pt idx="2">
                  <c:v>6.117647058823529</c:v>
                </c:pt>
                <c:pt idx="3">
                  <c:v>5.636363636363636</c:v>
                </c:pt>
                <c:pt idx="4">
                  <c:v>7.466666666666666</c:v>
                </c:pt>
                <c:pt idx="5">
                  <c:v>5.4</c:v>
                </c:pt>
                <c:pt idx="6">
                  <c:v>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50-45E1-A25D-67B73A2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57720"/>
        <c:axId val="2116964376"/>
      </c:scatterChart>
      <c:valAx>
        <c:axId val="211695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chemeClr val="tx1"/>
                    </a:solidFill>
                  </a:rPr>
                  <a:t>Fachsemester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64376"/>
        <c:crosses val="autoZero"/>
        <c:crossBetween val="midCat"/>
      </c:valAx>
      <c:valAx>
        <c:axId val="21169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>
                    <a:solidFill>
                      <a:srgbClr val="000000"/>
                    </a:solidFill>
                  </a:rPr>
                  <a:t>Web-Dienst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5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Korrelation zwischen Anzahl</a:t>
            </a:r>
          </a:p>
          <a:p>
            <a:pPr>
              <a:defRPr/>
            </a:pPr>
            <a:r>
              <a:rPr lang="de-DE"/>
              <a:t>Nutzer</a:t>
            </a:r>
            <a:r>
              <a:rPr lang="de-DE" baseline="0"/>
              <a:t> und Zufriedenheit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701102362205"/>
                  <c:y val="-0.376309027853513"/>
                </c:manualLayout>
              </c:layout>
              <c:numFmt formatCode="General" sourceLinked="0"/>
            </c:trendlineLbl>
          </c:trendline>
          <c:xVal>
            <c:numRef>
              <c:f>Daten!$P$3:$P$26</c:f>
              <c:numCache>
                <c:formatCode>0%</c:formatCode>
                <c:ptCount val="24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0.57</c:v>
                </c:pt>
                <c:pt idx="4">
                  <c:v>0.39</c:v>
                </c:pt>
                <c:pt idx="5">
                  <c:v>0.29</c:v>
                </c:pt>
                <c:pt idx="6">
                  <c:v>0.28</c:v>
                </c:pt>
                <c:pt idx="7">
                  <c:v>0.27</c:v>
                </c:pt>
                <c:pt idx="8">
                  <c:v>0.26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xVal>
          <c:yVal>
            <c:numRef>
              <c:f>Daten!$T$3:$T$26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0.724358974358974</c:v>
                </c:pt>
                <c:pt idx="5">
                  <c:v>0.71551724137931</c:v>
                </c:pt>
                <c:pt idx="6">
                  <c:v>0.75</c:v>
                </c:pt>
                <c:pt idx="7">
                  <c:v>0.75</c:v>
                </c:pt>
                <c:pt idx="8">
                  <c:v>0.682692307692308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</c:v>
                </c:pt>
                <c:pt idx="16">
                  <c:v>0.666666666666667</c:v>
                </c:pt>
                <c:pt idx="17">
                  <c:v>0.75</c:v>
                </c:pt>
                <c:pt idx="18">
                  <c:v>1.0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3D-4FF7-B952-A9166283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4376"/>
        <c:axId val="2116999640"/>
      </c:scatterChart>
      <c:valAx>
        <c:axId val="211699437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Nutzer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6999640"/>
        <c:crosses val="autoZero"/>
        <c:crossBetween val="midCat"/>
      </c:valAx>
      <c:valAx>
        <c:axId val="211699964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Zufriedenheit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6994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9"/>
          <c:y val="0.0377343977836104"/>
          <c:w val="0.747424321959755"/>
          <c:h val="0.86806831437736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Daten!$M$3:$M$25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Github</c:v>
                </c:pt>
                <c:pt idx="5">
                  <c:v>Google Docs</c:v>
                </c:pt>
                <c:pt idx="6">
                  <c:v>Bitbucket</c:v>
                </c:pt>
                <c:pt idx="7">
                  <c:v>Slack</c:v>
                </c:pt>
                <c:pt idx="8">
                  <c:v>Doodle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Trello</c:v>
                </c:pt>
                <c:pt idx="15">
                  <c:v>BitTorrent Sync</c:v>
                </c:pt>
                <c:pt idx="16">
                  <c:v>Google Hangouts</c:v>
                </c:pt>
                <c:pt idx="17">
                  <c:v>Facebook</c:v>
                </c:pt>
                <c:pt idx="18">
                  <c:v>Threema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Daten!$O$3:$O$25</c:f>
              <c:numCache>
                <c:formatCode>General</c:formatCode>
                <c:ptCount val="23"/>
                <c:pt idx="0">
                  <c:v>97.0</c:v>
                </c:pt>
                <c:pt idx="1">
                  <c:v>92.0</c:v>
                </c:pt>
                <c:pt idx="2">
                  <c:v>79.0</c:v>
                </c:pt>
                <c:pt idx="3">
                  <c:v>57.0</c:v>
                </c:pt>
                <c:pt idx="4">
                  <c:v>39.0</c:v>
                </c:pt>
                <c:pt idx="5">
                  <c:v>29.0</c:v>
                </c:pt>
                <c:pt idx="6">
                  <c:v>28.0</c:v>
                </c:pt>
                <c:pt idx="7">
                  <c:v>27.0</c:v>
                </c:pt>
                <c:pt idx="8">
                  <c:v>26.0</c:v>
                </c:pt>
                <c:pt idx="9">
                  <c:v>17.0</c:v>
                </c:pt>
                <c:pt idx="10">
                  <c:v>9.0</c:v>
                </c:pt>
                <c:pt idx="11">
                  <c:v>6.0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A-45A9-8EFE-99063BD89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7035688"/>
        <c:axId val="2117046312"/>
      </c:barChart>
      <c:catAx>
        <c:axId val="2117035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 b="0"/>
                  <a:t>Web-Dienst</a:t>
                </a:r>
              </a:p>
            </c:rich>
          </c:tx>
          <c:layout>
            <c:manualLayout>
              <c:xMode val="edge"/>
              <c:yMode val="edge"/>
              <c:x val="0.0383802375168265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7046312"/>
        <c:crosses val="autoZero"/>
        <c:auto val="1"/>
        <c:lblAlgn val="ctr"/>
        <c:lblOffset val="100"/>
        <c:noMultiLvlLbl val="0"/>
      </c:catAx>
      <c:valAx>
        <c:axId val="2117046312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 b="0"/>
                  <a:t>Anzahl Nutzer in %</a:t>
                </a:r>
              </a:p>
            </c:rich>
          </c:tx>
          <c:layout>
            <c:manualLayout>
              <c:xMode val="edge"/>
              <c:yMode val="edge"/>
              <c:x val="0.431393595787286"/>
              <c:y val="0.93892200573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03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Zugriffsrechte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Daten!$AL$2:$AO$2</c:f>
              <c:strCache>
                <c:ptCount val="4"/>
                <c:pt idx="0">
                  <c:v>Keine</c:v>
                </c:pt>
                <c:pt idx="1">
                  <c:v>innerhalb des Drittanbieters</c:v>
                </c:pt>
                <c:pt idx="2">
                  <c:v>Vollständig</c:v>
                </c:pt>
                <c:pt idx="3">
                  <c:v>Weiß nicht</c:v>
                </c:pt>
              </c:strCache>
            </c:strRef>
          </c:cat>
          <c:val>
            <c:numRef>
              <c:f>Daten!$AL$29:$AO$29</c:f>
              <c:numCache>
                <c:formatCode>0%</c:formatCode>
                <c:ptCount val="4"/>
                <c:pt idx="0">
                  <c:v>0.547663551401869</c:v>
                </c:pt>
                <c:pt idx="1">
                  <c:v>0.231775700934579</c:v>
                </c:pt>
                <c:pt idx="2">
                  <c:v>0.0429906542056075</c:v>
                </c:pt>
                <c:pt idx="3">
                  <c:v>0.175700934579439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1-473B-93BA-B58BBCDFA7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77-4B66-9F6E-EEAD9624E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77-4B66-9F6E-EEAD9624E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477-4B66-9F6E-EEAD9624E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477-4B66-9F6E-EEAD9624EA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477-4B66-9F6E-EEAD9624EA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477-4B66-9F6E-EEAD9624EA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Daten!$T$31:$Y$31</c:f>
              <c:strCache>
                <c:ptCount val="6"/>
                <c:pt idx="0">
                  <c:v>Team Collaboration</c:v>
                </c:pt>
                <c:pt idx="1">
                  <c:v>Cloud-Storage</c:v>
                </c:pt>
                <c:pt idx="2">
                  <c:v>Instant-Messaging</c:v>
                </c:pt>
                <c:pt idx="3">
                  <c:v>Versionsverwaltung</c:v>
                </c:pt>
                <c:pt idx="4">
                  <c:v>Document Collaboration</c:v>
                </c:pt>
                <c:pt idx="5">
                  <c:v>Sonstige</c:v>
                </c:pt>
              </c:strCache>
            </c:strRef>
          </c:cat>
          <c:val>
            <c:numRef>
              <c:f>Daten!$T$33:$Y$33</c:f>
              <c:numCache>
                <c:formatCode>0%</c:formatCode>
                <c:ptCount val="6"/>
                <c:pt idx="0">
                  <c:v>0.191011235955056</c:v>
                </c:pt>
                <c:pt idx="1">
                  <c:v>0.327715355805243</c:v>
                </c:pt>
                <c:pt idx="2">
                  <c:v>0.237827715355805</c:v>
                </c:pt>
                <c:pt idx="3">
                  <c:v>0.125468164794007</c:v>
                </c:pt>
                <c:pt idx="4">
                  <c:v>0.0617977528089888</c:v>
                </c:pt>
                <c:pt idx="5">
                  <c:v>0.0561797752808989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477-4B66-9F6E-EEAD9624EA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Student - Dienstkategorien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Daten!$Y$73:$AB$73</c:f>
              <c:strCache>
                <c:ptCount val="4"/>
                <c:pt idx="0">
                  <c:v>TC</c:v>
                </c:pt>
                <c:pt idx="1">
                  <c:v>TC,CS</c:v>
                </c:pt>
                <c:pt idx="2">
                  <c:v>TC,CS,IM</c:v>
                </c:pt>
                <c:pt idx="3">
                  <c:v>TC,CS,IM,VW</c:v>
                </c:pt>
              </c:strCache>
            </c:strRef>
          </c:cat>
          <c:val>
            <c:numRef>
              <c:f>Daten!$Y$74:$AB$74</c:f>
              <c:numCache>
                <c:formatCode>0%</c:formatCode>
                <c:ptCount val="4"/>
                <c:pt idx="0">
                  <c:v>0.97</c:v>
                </c:pt>
                <c:pt idx="1">
                  <c:v>0.94</c:v>
                </c:pt>
                <c:pt idx="2">
                  <c:v>0.82</c:v>
                </c:pt>
                <c:pt idx="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620488"/>
        <c:axId val="-2114124536"/>
      </c:barChart>
      <c:catAx>
        <c:axId val="-211462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Dienstkategorien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124536"/>
        <c:crosses val="autoZero"/>
        <c:auto val="1"/>
        <c:lblAlgn val="ctr"/>
        <c:lblOffset val="100"/>
        <c:noMultiLvlLbl val="0"/>
      </c:catAx>
      <c:valAx>
        <c:axId val="-211412453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Studenten in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462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16</xdr:col>
      <xdr:colOff>1016000</xdr:colOff>
      <xdr:row>53</xdr:row>
      <xdr:rowOff>63500</xdr:rowOff>
    </xdr:from>
    <xdr:to>
      <xdr:col>19</xdr:col>
      <xdr:colOff>1409700</xdr:colOff>
      <xdr:row>67</xdr:row>
      <xdr:rowOff>139700</xdr:rowOff>
    </xdr:to>
    <xdr:graphicFrame macro="">
      <xdr:nvGraphicFramePr>
        <xdr:cNvPr id="3" name="Diagramm 2" title="Befrag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649431</xdr:colOff>
      <xdr:row>72</xdr:row>
      <xdr:rowOff>205345</xdr:rowOff>
    </xdr:from>
    <xdr:to>
      <xdr:col>21</xdr:col>
      <xdr:colOff>129886</xdr:colOff>
      <xdr:row>75</xdr:row>
      <xdr:rowOff>137309</xdr:rowOff>
    </xdr:to>
    <xdr:sp macro="" textlink="">
      <xdr:nvSpPr>
        <xdr:cNvPr id="4" name="Textfeld 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73</xdr:row>
      <xdr:rowOff>205345</xdr:rowOff>
    </xdr:from>
    <xdr:to>
      <xdr:col>21</xdr:col>
      <xdr:colOff>129886</xdr:colOff>
      <xdr:row>76</xdr:row>
      <xdr:rowOff>137309</xdr:rowOff>
    </xdr:to>
    <xdr:sp macro="" textlink="">
      <xdr:nvSpPr>
        <xdr:cNvPr id="5" name="Textfeld 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74</xdr:row>
      <xdr:rowOff>205345</xdr:rowOff>
    </xdr:from>
    <xdr:to>
      <xdr:col>21</xdr:col>
      <xdr:colOff>129886</xdr:colOff>
      <xdr:row>77</xdr:row>
      <xdr:rowOff>137309</xdr:rowOff>
    </xdr:to>
    <xdr:sp macro="" textlink="">
      <xdr:nvSpPr>
        <xdr:cNvPr id="6" name="Textfeld 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75</xdr:row>
      <xdr:rowOff>205345</xdr:rowOff>
    </xdr:from>
    <xdr:to>
      <xdr:col>21</xdr:col>
      <xdr:colOff>129886</xdr:colOff>
      <xdr:row>78</xdr:row>
      <xdr:rowOff>137309</xdr:rowOff>
    </xdr:to>
    <xdr:sp macro="" textlink="">
      <xdr:nvSpPr>
        <xdr:cNvPr id="7" name="Textfeld 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76</xdr:row>
      <xdr:rowOff>205345</xdr:rowOff>
    </xdr:from>
    <xdr:to>
      <xdr:col>21</xdr:col>
      <xdr:colOff>129886</xdr:colOff>
      <xdr:row>79</xdr:row>
      <xdr:rowOff>137309</xdr:rowOff>
    </xdr:to>
    <xdr:sp macro="" textlink="">
      <xdr:nvSpPr>
        <xdr:cNvPr id="8" name="Textfeld 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77</xdr:row>
      <xdr:rowOff>205345</xdr:rowOff>
    </xdr:from>
    <xdr:to>
      <xdr:col>21</xdr:col>
      <xdr:colOff>129886</xdr:colOff>
      <xdr:row>80</xdr:row>
      <xdr:rowOff>137309</xdr:rowOff>
    </xdr:to>
    <xdr:sp macro="" textlink="">
      <xdr:nvSpPr>
        <xdr:cNvPr id="9" name="Textfeld 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78</xdr:row>
      <xdr:rowOff>205345</xdr:rowOff>
    </xdr:from>
    <xdr:to>
      <xdr:col>21</xdr:col>
      <xdr:colOff>129886</xdr:colOff>
      <xdr:row>81</xdr:row>
      <xdr:rowOff>137309</xdr:rowOff>
    </xdr:to>
    <xdr:sp macro="" textlink="">
      <xdr:nvSpPr>
        <xdr:cNvPr id="10" name="Textfeld 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79</xdr:row>
      <xdr:rowOff>205345</xdr:rowOff>
    </xdr:from>
    <xdr:to>
      <xdr:col>21</xdr:col>
      <xdr:colOff>129886</xdr:colOff>
      <xdr:row>82</xdr:row>
      <xdr:rowOff>137309</xdr:rowOff>
    </xdr:to>
    <xdr:sp macro="" textlink="">
      <xdr:nvSpPr>
        <xdr:cNvPr id="11" name="Textfeld 1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80</xdr:row>
      <xdr:rowOff>205345</xdr:rowOff>
    </xdr:from>
    <xdr:to>
      <xdr:col>21</xdr:col>
      <xdr:colOff>129886</xdr:colOff>
      <xdr:row>83</xdr:row>
      <xdr:rowOff>137309</xdr:rowOff>
    </xdr:to>
    <xdr:sp macro="" textlink="">
      <xdr:nvSpPr>
        <xdr:cNvPr id="12" name="Textfeld 1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81</xdr:row>
      <xdr:rowOff>205345</xdr:rowOff>
    </xdr:from>
    <xdr:to>
      <xdr:col>21</xdr:col>
      <xdr:colOff>129886</xdr:colOff>
      <xdr:row>84</xdr:row>
      <xdr:rowOff>137309</xdr:rowOff>
    </xdr:to>
    <xdr:sp macro="" textlink="">
      <xdr:nvSpPr>
        <xdr:cNvPr id="13" name="Textfeld 1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82</xdr:row>
      <xdr:rowOff>205345</xdr:rowOff>
    </xdr:from>
    <xdr:to>
      <xdr:col>21</xdr:col>
      <xdr:colOff>129886</xdr:colOff>
      <xdr:row>85</xdr:row>
      <xdr:rowOff>137309</xdr:rowOff>
    </xdr:to>
    <xdr:sp macro="" textlink="">
      <xdr:nvSpPr>
        <xdr:cNvPr id="15" name="Textfeld 1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83</xdr:row>
      <xdr:rowOff>205345</xdr:rowOff>
    </xdr:from>
    <xdr:to>
      <xdr:col>21</xdr:col>
      <xdr:colOff>129886</xdr:colOff>
      <xdr:row>86</xdr:row>
      <xdr:rowOff>137309</xdr:rowOff>
    </xdr:to>
    <xdr:sp macro="" textlink="">
      <xdr:nvSpPr>
        <xdr:cNvPr id="16" name="Textfeld 1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84</xdr:row>
      <xdr:rowOff>205345</xdr:rowOff>
    </xdr:from>
    <xdr:to>
      <xdr:col>21</xdr:col>
      <xdr:colOff>129886</xdr:colOff>
      <xdr:row>87</xdr:row>
      <xdr:rowOff>137309</xdr:rowOff>
    </xdr:to>
    <xdr:sp macro="" textlink="">
      <xdr:nvSpPr>
        <xdr:cNvPr id="17" name="Textfeld 1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85</xdr:row>
      <xdr:rowOff>205345</xdr:rowOff>
    </xdr:from>
    <xdr:to>
      <xdr:col>21</xdr:col>
      <xdr:colOff>129886</xdr:colOff>
      <xdr:row>88</xdr:row>
      <xdr:rowOff>137309</xdr:rowOff>
    </xdr:to>
    <xdr:sp macro="" textlink="">
      <xdr:nvSpPr>
        <xdr:cNvPr id="18" name="Textfeld 1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86</xdr:row>
      <xdr:rowOff>205345</xdr:rowOff>
    </xdr:from>
    <xdr:to>
      <xdr:col>21</xdr:col>
      <xdr:colOff>129886</xdr:colOff>
      <xdr:row>89</xdr:row>
      <xdr:rowOff>137309</xdr:rowOff>
    </xdr:to>
    <xdr:sp macro="" textlink="">
      <xdr:nvSpPr>
        <xdr:cNvPr id="19" name="Textfeld 1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87</xdr:row>
      <xdr:rowOff>205345</xdr:rowOff>
    </xdr:from>
    <xdr:to>
      <xdr:col>21</xdr:col>
      <xdr:colOff>129886</xdr:colOff>
      <xdr:row>90</xdr:row>
      <xdr:rowOff>137309</xdr:rowOff>
    </xdr:to>
    <xdr:sp macro="" textlink="">
      <xdr:nvSpPr>
        <xdr:cNvPr id="20" name="Textfeld 1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88</xdr:row>
      <xdr:rowOff>205345</xdr:rowOff>
    </xdr:from>
    <xdr:to>
      <xdr:col>21</xdr:col>
      <xdr:colOff>129886</xdr:colOff>
      <xdr:row>91</xdr:row>
      <xdr:rowOff>137309</xdr:rowOff>
    </xdr:to>
    <xdr:sp macro="" textlink="">
      <xdr:nvSpPr>
        <xdr:cNvPr id="21" name="Textfeld 2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89</xdr:row>
      <xdr:rowOff>205345</xdr:rowOff>
    </xdr:from>
    <xdr:to>
      <xdr:col>21</xdr:col>
      <xdr:colOff>129886</xdr:colOff>
      <xdr:row>92</xdr:row>
      <xdr:rowOff>137309</xdr:rowOff>
    </xdr:to>
    <xdr:sp macro="" textlink="">
      <xdr:nvSpPr>
        <xdr:cNvPr id="22" name="Textfeld 2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90</xdr:row>
      <xdr:rowOff>205345</xdr:rowOff>
    </xdr:from>
    <xdr:to>
      <xdr:col>21</xdr:col>
      <xdr:colOff>129886</xdr:colOff>
      <xdr:row>93</xdr:row>
      <xdr:rowOff>137309</xdr:rowOff>
    </xdr:to>
    <xdr:sp macro="" textlink="">
      <xdr:nvSpPr>
        <xdr:cNvPr id="23" name="Textfeld 2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91</xdr:row>
      <xdr:rowOff>205345</xdr:rowOff>
    </xdr:from>
    <xdr:to>
      <xdr:col>21</xdr:col>
      <xdr:colOff>129886</xdr:colOff>
      <xdr:row>94</xdr:row>
      <xdr:rowOff>137309</xdr:rowOff>
    </xdr:to>
    <xdr:sp macro="" textlink="">
      <xdr:nvSpPr>
        <xdr:cNvPr id="24" name="Textfeld 2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92</xdr:row>
      <xdr:rowOff>205345</xdr:rowOff>
    </xdr:from>
    <xdr:to>
      <xdr:col>21</xdr:col>
      <xdr:colOff>129886</xdr:colOff>
      <xdr:row>95</xdr:row>
      <xdr:rowOff>137309</xdr:rowOff>
    </xdr:to>
    <xdr:sp macro="" textlink="">
      <xdr:nvSpPr>
        <xdr:cNvPr id="25" name="Textfeld 2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93</xdr:row>
      <xdr:rowOff>205345</xdr:rowOff>
    </xdr:from>
    <xdr:to>
      <xdr:col>21</xdr:col>
      <xdr:colOff>129886</xdr:colOff>
      <xdr:row>96</xdr:row>
      <xdr:rowOff>137309</xdr:rowOff>
    </xdr:to>
    <xdr:sp macro="" textlink="">
      <xdr:nvSpPr>
        <xdr:cNvPr id="26" name="Textfeld 2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94</xdr:row>
      <xdr:rowOff>205345</xdr:rowOff>
    </xdr:from>
    <xdr:to>
      <xdr:col>21</xdr:col>
      <xdr:colOff>129886</xdr:colOff>
      <xdr:row>97</xdr:row>
      <xdr:rowOff>137309</xdr:rowOff>
    </xdr:to>
    <xdr:sp macro="" textlink="">
      <xdr:nvSpPr>
        <xdr:cNvPr id="27" name="Textfeld 2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95</xdr:row>
      <xdr:rowOff>205345</xdr:rowOff>
    </xdr:from>
    <xdr:to>
      <xdr:col>21</xdr:col>
      <xdr:colOff>129886</xdr:colOff>
      <xdr:row>98</xdr:row>
      <xdr:rowOff>137309</xdr:rowOff>
    </xdr:to>
    <xdr:sp macro="" textlink="">
      <xdr:nvSpPr>
        <xdr:cNvPr id="28" name="Textfeld 2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96</xdr:row>
      <xdr:rowOff>205345</xdr:rowOff>
    </xdr:from>
    <xdr:to>
      <xdr:col>21</xdr:col>
      <xdr:colOff>129886</xdr:colOff>
      <xdr:row>99</xdr:row>
      <xdr:rowOff>137309</xdr:rowOff>
    </xdr:to>
    <xdr:sp macro="" textlink="">
      <xdr:nvSpPr>
        <xdr:cNvPr id="29" name="Textfeld 2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97</xdr:row>
      <xdr:rowOff>205345</xdr:rowOff>
    </xdr:from>
    <xdr:to>
      <xdr:col>21</xdr:col>
      <xdr:colOff>129886</xdr:colOff>
      <xdr:row>100</xdr:row>
      <xdr:rowOff>137309</xdr:rowOff>
    </xdr:to>
    <xdr:sp macro="" textlink="">
      <xdr:nvSpPr>
        <xdr:cNvPr id="30" name="Textfeld 2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98</xdr:row>
      <xdr:rowOff>205345</xdr:rowOff>
    </xdr:from>
    <xdr:to>
      <xdr:col>21</xdr:col>
      <xdr:colOff>129886</xdr:colOff>
      <xdr:row>101</xdr:row>
      <xdr:rowOff>137309</xdr:rowOff>
    </xdr:to>
    <xdr:sp macro="" textlink="">
      <xdr:nvSpPr>
        <xdr:cNvPr id="31" name="Textfeld 3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99</xdr:row>
      <xdr:rowOff>205345</xdr:rowOff>
    </xdr:from>
    <xdr:to>
      <xdr:col>21</xdr:col>
      <xdr:colOff>129886</xdr:colOff>
      <xdr:row>102</xdr:row>
      <xdr:rowOff>137309</xdr:rowOff>
    </xdr:to>
    <xdr:sp macro="" textlink="">
      <xdr:nvSpPr>
        <xdr:cNvPr id="32" name="Textfeld 3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100</xdr:row>
      <xdr:rowOff>205345</xdr:rowOff>
    </xdr:from>
    <xdr:to>
      <xdr:col>21</xdr:col>
      <xdr:colOff>129886</xdr:colOff>
      <xdr:row>103</xdr:row>
      <xdr:rowOff>137309</xdr:rowOff>
    </xdr:to>
    <xdr:sp macro="" textlink="">
      <xdr:nvSpPr>
        <xdr:cNvPr id="33" name="Textfeld 3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101</xdr:row>
      <xdr:rowOff>205345</xdr:rowOff>
    </xdr:from>
    <xdr:to>
      <xdr:col>21</xdr:col>
      <xdr:colOff>129886</xdr:colOff>
      <xdr:row>104</xdr:row>
      <xdr:rowOff>137309</xdr:rowOff>
    </xdr:to>
    <xdr:sp macro="" textlink="">
      <xdr:nvSpPr>
        <xdr:cNvPr id="34" name="Textfeld 3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102</xdr:row>
      <xdr:rowOff>205345</xdr:rowOff>
    </xdr:from>
    <xdr:to>
      <xdr:col>21</xdr:col>
      <xdr:colOff>129886</xdr:colOff>
      <xdr:row>105</xdr:row>
      <xdr:rowOff>137309</xdr:rowOff>
    </xdr:to>
    <xdr:sp macro="" textlink="">
      <xdr:nvSpPr>
        <xdr:cNvPr id="35" name="Textfeld 3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103</xdr:row>
      <xdr:rowOff>205345</xdr:rowOff>
    </xdr:from>
    <xdr:to>
      <xdr:col>21</xdr:col>
      <xdr:colOff>129886</xdr:colOff>
      <xdr:row>106</xdr:row>
      <xdr:rowOff>137309</xdr:rowOff>
    </xdr:to>
    <xdr:sp macro="" textlink="">
      <xdr:nvSpPr>
        <xdr:cNvPr id="36" name="Textfeld 3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104</xdr:row>
      <xdr:rowOff>205345</xdr:rowOff>
    </xdr:from>
    <xdr:to>
      <xdr:col>21</xdr:col>
      <xdr:colOff>129886</xdr:colOff>
      <xdr:row>107</xdr:row>
      <xdr:rowOff>137309</xdr:rowOff>
    </xdr:to>
    <xdr:sp macro="" textlink="">
      <xdr:nvSpPr>
        <xdr:cNvPr id="37" name="Textfeld 3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105</xdr:row>
      <xdr:rowOff>205345</xdr:rowOff>
    </xdr:from>
    <xdr:to>
      <xdr:col>21</xdr:col>
      <xdr:colOff>129886</xdr:colOff>
      <xdr:row>108</xdr:row>
      <xdr:rowOff>137309</xdr:rowOff>
    </xdr:to>
    <xdr:sp macro="" textlink="">
      <xdr:nvSpPr>
        <xdr:cNvPr id="38" name="Textfeld 3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106</xdr:row>
      <xdr:rowOff>205345</xdr:rowOff>
    </xdr:from>
    <xdr:to>
      <xdr:col>21</xdr:col>
      <xdr:colOff>129886</xdr:colOff>
      <xdr:row>109</xdr:row>
      <xdr:rowOff>137309</xdr:rowOff>
    </xdr:to>
    <xdr:sp macro="" textlink="">
      <xdr:nvSpPr>
        <xdr:cNvPr id="39" name="Textfeld 3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107</xdr:row>
      <xdr:rowOff>205345</xdr:rowOff>
    </xdr:from>
    <xdr:to>
      <xdr:col>21</xdr:col>
      <xdr:colOff>129886</xdr:colOff>
      <xdr:row>110</xdr:row>
      <xdr:rowOff>137309</xdr:rowOff>
    </xdr:to>
    <xdr:sp macro="" textlink="">
      <xdr:nvSpPr>
        <xdr:cNvPr id="40" name="Textfeld 3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108</xdr:row>
      <xdr:rowOff>205345</xdr:rowOff>
    </xdr:from>
    <xdr:to>
      <xdr:col>21</xdr:col>
      <xdr:colOff>129886</xdr:colOff>
      <xdr:row>111</xdr:row>
      <xdr:rowOff>137309</xdr:rowOff>
    </xdr:to>
    <xdr:sp macro="" textlink="">
      <xdr:nvSpPr>
        <xdr:cNvPr id="41" name="Textfeld 4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109</xdr:row>
      <xdr:rowOff>205345</xdr:rowOff>
    </xdr:from>
    <xdr:to>
      <xdr:col>21</xdr:col>
      <xdr:colOff>129886</xdr:colOff>
      <xdr:row>112</xdr:row>
      <xdr:rowOff>137309</xdr:rowOff>
    </xdr:to>
    <xdr:sp macro="" textlink="">
      <xdr:nvSpPr>
        <xdr:cNvPr id="42" name="Textfeld 4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110</xdr:row>
      <xdr:rowOff>205345</xdr:rowOff>
    </xdr:from>
    <xdr:to>
      <xdr:col>21</xdr:col>
      <xdr:colOff>129886</xdr:colOff>
      <xdr:row>113</xdr:row>
      <xdr:rowOff>137309</xdr:rowOff>
    </xdr:to>
    <xdr:sp macro="" textlink="">
      <xdr:nvSpPr>
        <xdr:cNvPr id="43" name="Textfeld 4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111</xdr:row>
      <xdr:rowOff>205345</xdr:rowOff>
    </xdr:from>
    <xdr:to>
      <xdr:col>21</xdr:col>
      <xdr:colOff>129886</xdr:colOff>
      <xdr:row>114</xdr:row>
      <xdr:rowOff>137309</xdr:rowOff>
    </xdr:to>
    <xdr:sp macro="" textlink="">
      <xdr:nvSpPr>
        <xdr:cNvPr id="44" name="Textfeld 4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112</xdr:row>
      <xdr:rowOff>205345</xdr:rowOff>
    </xdr:from>
    <xdr:to>
      <xdr:col>21</xdr:col>
      <xdr:colOff>129886</xdr:colOff>
      <xdr:row>115</xdr:row>
      <xdr:rowOff>137309</xdr:rowOff>
    </xdr:to>
    <xdr:sp macro="" textlink="">
      <xdr:nvSpPr>
        <xdr:cNvPr id="45" name="Textfeld 4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113</xdr:row>
      <xdr:rowOff>205345</xdr:rowOff>
    </xdr:from>
    <xdr:to>
      <xdr:col>21</xdr:col>
      <xdr:colOff>129886</xdr:colOff>
      <xdr:row>116</xdr:row>
      <xdr:rowOff>137309</xdr:rowOff>
    </xdr:to>
    <xdr:sp macro="" textlink="">
      <xdr:nvSpPr>
        <xdr:cNvPr id="46" name="Textfeld 4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114</xdr:row>
      <xdr:rowOff>205345</xdr:rowOff>
    </xdr:from>
    <xdr:to>
      <xdr:col>21</xdr:col>
      <xdr:colOff>129886</xdr:colOff>
      <xdr:row>117</xdr:row>
      <xdr:rowOff>137309</xdr:rowOff>
    </xdr:to>
    <xdr:sp macro="" textlink="">
      <xdr:nvSpPr>
        <xdr:cNvPr id="47" name="Textfeld 4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115</xdr:row>
      <xdr:rowOff>205345</xdr:rowOff>
    </xdr:from>
    <xdr:to>
      <xdr:col>21</xdr:col>
      <xdr:colOff>129886</xdr:colOff>
      <xdr:row>118</xdr:row>
      <xdr:rowOff>137309</xdr:rowOff>
    </xdr:to>
    <xdr:sp macro="" textlink="">
      <xdr:nvSpPr>
        <xdr:cNvPr id="48" name="Textfeld 4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116</xdr:row>
      <xdr:rowOff>205345</xdr:rowOff>
    </xdr:from>
    <xdr:to>
      <xdr:col>21</xdr:col>
      <xdr:colOff>129886</xdr:colOff>
      <xdr:row>119</xdr:row>
      <xdr:rowOff>137309</xdr:rowOff>
    </xdr:to>
    <xdr:sp macro="" textlink="">
      <xdr:nvSpPr>
        <xdr:cNvPr id="49" name="Textfeld 4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117</xdr:row>
      <xdr:rowOff>205345</xdr:rowOff>
    </xdr:from>
    <xdr:to>
      <xdr:col>21</xdr:col>
      <xdr:colOff>129886</xdr:colOff>
      <xdr:row>120</xdr:row>
      <xdr:rowOff>137309</xdr:rowOff>
    </xdr:to>
    <xdr:sp macro="" textlink="">
      <xdr:nvSpPr>
        <xdr:cNvPr id="50" name="Textfeld 4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118</xdr:row>
      <xdr:rowOff>205345</xdr:rowOff>
    </xdr:from>
    <xdr:to>
      <xdr:col>21</xdr:col>
      <xdr:colOff>129886</xdr:colOff>
      <xdr:row>121</xdr:row>
      <xdr:rowOff>137309</xdr:rowOff>
    </xdr:to>
    <xdr:sp macro="" textlink="">
      <xdr:nvSpPr>
        <xdr:cNvPr id="51" name="Textfeld 5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119</xdr:row>
      <xdr:rowOff>205345</xdr:rowOff>
    </xdr:from>
    <xdr:to>
      <xdr:col>21</xdr:col>
      <xdr:colOff>129886</xdr:colOff>
      <xdr:row>122</xdr:row>
      <xdr:rowOff>137309</xdr:rowOff>
    </xdr:to>
    <xdr:sp macro="" textlink="">
      <xdr:nvSpPr>
        <xdr:cNvPr id="52" name="Textfeld 5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120</xdr:row>
      <xdr:rowOff>205345</xdr:rowOff>
    </xdr:from>
    <xdr:to>
      <xdr:col>21</xdr:col>
      <xdr:colOff>129886</xdr:colOff>
      <xdr:row>123</xdr:row>
      <xdr:rowOff>137309</xdr:rowOff>
    </xdr:to>
    <xdr:sp macro="" textlink="">
      <xdr:nvSpPr>
        <xdr:cNvPr id="53" name="Textfeld 5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121</xdr:row>
      <xdr:rowOff>205345</xdr:rowOff>
    </xdr:from>
    <xdr:to>
      <xdr:col>21</xdr:col>
      <xdr:colOff>129886</xdr:colOff>
      <xdr:row>124</xdr:row>
      <xdr:rowOff>137309</xdr:rowOff>
    </xdr:to>
    <xdr:sp macro="" textlink="">
      <xdr:nvSpPr>
        <xdr:cNvPr id="54" name="Textfeld 5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122</xdr:row>
      <xdr:rowOff>205345</xdr:rowOff>
    </xdr:from>
    <xdr:to>
      <xdr:col>21</xdr:col>
      <xdr:colOff>129886</xdr:colOff>
      <xdr:row>125</xdr:row>
      <xdr:rowOff>137309</xdr:rowOff>
    </xdr:to>
    <xdr:sp macro="" textlink="">
      <xdr:nvSpPr>
        <xdr:cNvPr id="55" name="Textfeld 5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123</xdr:row>
      <xdr:rowOff>205345</xdr:rowOff>
    </xdr:from>
    <xdr:to>
      <xdr:col>21</xdr:col>
      <xdr:colOff>129886</xdr:colOff>
      <xdr:row>126</xdr:row>
      <xdr:rowOff>137309</xdr:rowOff>
    </xdr:to>
    <xdr:sp macro="" textlink="">
      <xdr:nvSpPr>
        <xdr:cNvPr id="56" name="Textfeld 5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124</xdr:row>
      <xdr:rowOff>205345</xdr:rowOff>
    </xdr:from>
    <xdr:to>
      <xdr:col>21</xdr:col>
      <xdr:colOff>129886</xdr:colOff>
      <xdr:row>127</xdr:row>
      <xdr:rowOff>137309</xdr:rowOff>
    </xdr:to>
    <xdr:sp macro="" textlink="">
      <xdr:nvSpPr>
        <xdr:cNvPr id="57" name="Textfeld 5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125</xdr:row>
      <xdr:rowOff>205345</xdr:rowOff>
    </xdr:from>
    <xdr:to>
      <xdr:col>21</xdr:col>
      <xdr:colOff>129886</xdr:colOff>
      <xdr:row>128</xdr:row>
      <xdr:rowOff>137309</xdr:rowOff>
    </xdr:to>
    <xdr:sp macro="" textlink="">
      <xdr:nvSpPr>
        <xdr:cNvPr id="58" name="Textfeld 5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126</xdr:row>
      <xdr:rowOff>205345</xdr:rowOff>
    </xdr:from>
    <xdr:to>
      <xdr:col>21</xdr:col>
      <xdr:colOff>129886</xdr:colOff>
      <xdr:row>129</xdr:row>
      <xdr:rowOff>137309</xdr:rowOff>
    </xdr:to>
    <xdr:sp macro="" textlink="">
      <xdr:nvSpPr>
        <xdr:cNvPr id="59" name="Textfeld 5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127</xdr:row>
      <xdr:rowOff>205345</xdr:rowOff>
    </xdr:from>
    <xdr:to>
      <xdr:col>21</xdr:col>
      <xdr:colOff>129886</xdr:colOff>
      <xdr:row>130</xdr:row>
      <xdr:rowOff>137309</xdr:rowOff>
    </xdr:to>
    <xdr:sp macro="" textlink="">
      <xdr:nvSpPr>
        <xdr:cNvPr id="60" name="Textfeld 5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128</xdr:row>
      <xdr:rowOff>205345</xdr:rowOff>
    </xdr:from>
    <xdr:to>
      <xdr:col>21</xdr:col>
      <xdr:colOff>129886</xdr:colOff>
      <xdr:row>131</xdr:row>
      <xdr:rowOff>137309</xdr:rowOff>
    </xdr:to>
    <xdr:sp macro="" textlink="">
      <xdr:nvSpPr>
        <xdr:cNvPr id="61" name="Textfeld 6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129</xdr:row>
      <xdr:rowOff>205345</xdr:rowOff>
    </xdr:from>
    <xdr:to>
      <xdr:col>21</xdr:col>
      <xdr:colOff>129886</xdr:colOff>
      <xdr:row>132</xdr:row>
      <xdr:rowOff>137309</xdr:rowOff>
    </xdr:to>
    <xdr:sp macro="" textlink="">
      <xdr:nvSpPr>
        <xdr:cNvPr id="62" name="Textfeld 6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130</xdr:row>
      <xdr:rowOff>205345</xdr:rowOff>
    </xdr:from>
    <xdr:to>
      <xdr:col>21</xdr:col>
      <xdr:colOff>129886</xdr:colOff>
      <xdr:row>133</xdr:row>
      <xdr:rowOff>137309</xdr:rowOff>
    </xdr:to>
    <xdr:sp macro="" textlink="">
      <xdr:nvSpPr>
        <xdr:cNvPr id="63" name="Textfeld 6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131</xdr:row>
      <xdr:rowOff>205345</xdr:rowOff>
    </xdr:from>
    <xdr:to>
      <xdr:col>21</xdr:col>
      <xdr:colOff>129886</xdr:colOff>
      <xdr:row>134</xdr:row>
      <xdr:rowOff>137309</xdr:rowOff>
    </xdr:to>
    <xdr:sp macro="" textlink="">
      <xdr:nvSpPr>
        <xdr:cNvPr id="64" name="Textfeld 6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132</xdr:row>
      <xdr:rowOff>205345</xdr:rowOff>
    </xdr:from>
    <xdr:to>
      <xdr:col>21</xdr:col>
      <xdr:colOff>129886</xdr:colOff>
      <xdr:row>135</xdr:row>
      <xdr:rowOff>137309</xdr:rowOff>
    </xdr:to>
    <xdr:sp macro="" textlink="">
      <xdr:nvSpPr>
        <xdr:cNvPr id="65" name="Textfeld 6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133</xdr:row>
      <xdr:rowOff>205345</xdr:rowOff>
    </xdr:from>
    <xdr:to>
      <xdr:col>21</xdr:col>
      <xdr:colOff>129886</xdr:colOff>
      <xdr:row>136</xdr:row>
      <xdr:rowOff>137309</xdr:rowOff>
    </xdr:to>
    <xdr:sp macro="" textlink="">
      <xdr:nvSpPr>
        <xdr:cNvPr id="66" name="Textfeld 6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134</xdr:row>
      <xdr:rowOff>205345</xdr:rowOff>
    </xdr:from>
    <xdr:to>
      <xdr:col>21</xdr:col>
      <xdr:colOff>129886</xdr:colOff>
      <xdr:row>137</xdr:row>
      <xdr:rowOff>137309</xdr:rowOff>
    </xdr:to>
    <xdr:sp macro="" textlink="">
      <xdr:nvSpPr>
        <xdr:cNvPr id="67" name="Textfeld 6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135</xdr:row>
      <xdr:rowOff>205345</xdr:rowOff>
    </xdr:from>
    <xdr:to>
      <xdr:col>21</xdr:col>
      <xdr:colOff>129886</xdr:colOff>
      <xdr:row>138</xdr:row>
      <xdr:rowOff>137309</xdr:rowOff>
    </xdr:to>
    <xdr:sp macro="" textlink="">
      <xdr:nvSpPr>
        <xdr:cNvPr id="68" name="Textfeld 6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136</xdr:row>
      <xdr:rowOff>205345</xdr:rowOff>
    </xdr:from>
    <xdr:to>
      <xdr:col>21</xdr:col>
      <xdr:colOff>129886</xdr:colOff>
      <xdr:row>139</xdr:row>
      <xdr:rowOff>137309</xdr:rowOff>
    </xdr:to>
    <xdr:sp macro="" textlink="">
      <xdr:nvSpPr>
        <xdr:cNvPr id="69" name="Textfeld 6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137</xdr:row>
      <xdr:rowOff>205345</xdr:rowOff>
    </xdr:from>
    <xdr:to>
      <xdr:col>21</xdr:col>
      <xdr:colOff>129886</xdr:colOff>
      <xdr:row>140</xdr:row>
      <xdr:rowOff>137309</xdr:rowOff>
    </xdr:to>
    <xdr:sp macro="" textlink="">
      <xdr:nvSpPr>
        <xdr:cNvPr id="70" name="Textfeld 6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138</xdr:row>
      <xdr:rowOff>205345</xdr:rowOff>
    </xdr:from>
    <xdr:to>
      <xdr:col>21</xdr:col>
      <xdr:colOff>129886</xdr:colOff>
      <xdr:row>141</xdr:row>
      <xdr:rowOff>137309</xdr:rowOff>
    </xdr:to>
    <xdr:sp macro="" textlink="">
      <xdr:nvSpPr>
        <xdr:cNvPr id="71" name="Textfeld 7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139</xdr:row>
      <xdr:rowOff>205345</xdr:rowOff>
    </xdr:from>
    <xdr:to>
      <xdr:col>21</xdr:col>
      <xdr:colOff>129886</xdr:colOff>
      <xdr:row>142</xdr:row>
      <xdr:rowOff>137309</xdr:rowOff>
    </xdr:to>
    <xdr:sp macro="" textlink="">
      <xdr:nvSpPr>
        <xdr:cNvPr id="72" name="Textfeld 7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140</xdr:row>
      <xdr:rowOff>205345</xdr:rowOff>
    </xdr:from>
    <xdr:to>
      <xdr:col>21</xdr:col>
      <xdr:colOff>129886</xdr:colOff>
      <xdr:row>143</xdr:row>
      <xdr:rowOff>137309</xdr:rowOff>
    </xdr:to>
    <xdr:sp macro="" textlink="">
      <xdr:nvSpPr>
        <xdr:cNvPr id="73" name="Textfeld 7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141</xdr:row>
      <xdr:rowOff>205345</xdr:rowOff>
    </xdr:from>
    <xdr:to>
      <xdr:col>21</xdr:col>
      <xdr:colOff>129886</xdr:colOff>
      <xdr:row>144</xdr:row>
      <xdr:rowOff>137309</xdr:rowOff>
    </xdr:to>
    <xdr:sp macro="" textlink="">
      <xdr:nvSpPr>
        <xdr:cNvPr id="74" name="Textfeld 7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142</xdr:row>
      <xdr:rowOff>205345</xdr:rowOff>
    </xdr:from>
    <xdr:to>
      <xdr:col>21</xdr:col>
      <xdr:colOff>129886</xdr:colOff>
      <xdr:row>145</xdr:row>
      <xdr:rowOff>137309</xdr:rowOff>
    </xdr:to>
    <xdr:sp macro="" textlink="">
      <xdr:nvSpPr>
        <xdr:cNvPr id="75" name="Textfeld 7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143</xdr:row>
      <xdr:rowOff>205345</xdr:rowOff>
    </xdr:from>
    <xdr:to>
      <xdr:col>21</xdr:col>
      <xdr:colOff>129886</xdr:colOff>
      <xdr:row>146</xdr:row>
      <xdr:rowOff>137309</xdr:rowOff>
    </xdr:to>
    <xdr:sp macro="" textlink="">
      <xdr:nvSpPr>
        <xdr:cNvPr id="76" name="Textfeld 7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144</xdr:row>
      <xdr:rowOff>205345</xdr:rowOff>
    </xdr:from>
    <xdr:to>
      <xdr:col>21</xdr:col>
      <xdr:colOff>129886</xdr:colOff>
      <xdr:row>147</xdr:row>
      <xdr:rowOff>137309</xdr:rowOff>
    </xdr:to>
    <xdr:sp macro="" textlink="">
      <xdr:nvSpPr>
        <xdr:cNvPr id="77" name="Textfeld 7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145</xdr:row>
      <xdr:rowOff>205345</xdr:rowOff>
    </xdr:from>
    <xdr:to>
      <xdr:col>21</xdr:col>
      <xdr:colOff>129886</xdr:colOff>
      <xdr:row>148</xdr:row>
      <xdr:rowOff>137309</xdr:rowOff>
    </xdr:to>
    <xdr:sp macro="" textlink="">
      <xdr:nvSpPr>
        <xdr:cNvPr id="78" name="Textfeld 7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146</xdr:row>
      <xdr:rowOff>205345</xdr:rowOff>
    </xdr:from>
    <xdr:to>
      <xdr:col>21</xdr:col>
      <xdr:colOff>129886</xdr:colOff>
      <xdr:row>149</xdr:row>
      <xdr:rowOff>137309</xdr:rowOff>
    </xdr:to>
    <xdr:sp macro="" textlink="">
      <xdr:nvSpPr>
        <xdr:cNvPr id="79" name="Textfeld 7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147</xdr:row>
      <xdr:rowOff>205345</xdr:rowOff>
    </xdr:from>
    <xdr:to>
      <xdr:col>21</xdr:col>
      <xdr:colOff>129886</xdr:colOff>
      <xdr:row>150</xdr:row>
      <xdr:rowOff>137309</xdr:rowOff>
    </xdr:to>
    <xdr:sp macro="" textlink="">
      <xdr:nvSpPr>
        <xdr:cNvPr id="80" name="Textfeld 7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148</xdr:row>
      <xdr:rowOff>205345</xdr:rowOff>
    </xdr:from>
    <xdr:to>
      <xdr:col>21</xdr:col>
      <xdr:colOff>129886</xdr:colOff>
      <xdr:row>151</xdr:row>
      <xdr:rowOff>137309</xdr:rowOff>
    </xdr:to>
    <xdr:sp macro="" textlink="">
      <xdr:nvSpPr>
        <xdr:cNvPr id="81" name="Textfeld 8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149</xdr:row>
      <xdr:rowOff>205345</xdr:rowOff>
    </xdr:from>
    <xdr:to>
      <xdr:col>21</xdr:col>
      <xdr:colOff>129886</xdr:colOff>
      <xdr:row>152</xdr:row>
      <xdr:rowOff>137309</xdr:rowOff>
    </xdr:to>
    <xdr:sp macro="" textlink="">
      <xdr:nvSpPr>
        <xdr:cNvPr id="82" name="Textfeld 8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150</xdr:row>
      <xdr:rowOff>205345</xdr:rowOff>
    </xdr:from>
    <xdr:to>
      <xdr:col>21</xdr:col>
      <xdr:colOff>129886</xdr:colOff>
      <xdr:row>153</xdr:row>
      <xdr:rowOff>137309</xdr:rowOff>
    </xdr:to>
    <xdr:sp macro="" textlink="">
      <xdr:nvSpPr>
        <xdr:cNvPr id="83" name="Textfeld 8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151</xdr:row>
      <xdr:rowOff>205345</xdr:rowOff>
    </xdr:from>
    <xdr:to>
      <xdr:col>21</xdr:col>
      <xdr:colOff>129886</xdr:colOff>
      <xdr:row>154</xdr:row>
      <xdr:rowOff>137309</xdr:rowOff>
    </xdr:to>
    <xdr:sp macro="" textlink="">
      <xdr:nvSpPr>
        <xdr:cNvPr id="84" name="Textfeld 8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152</xdr:row>
      <xdr:rowOff>205345</xdr:rowOff>
    </xdr:from>
    <xdr:to>
      <xdr:col>21</xdr:col>
      <xdr:colOff>129886</xdr:colOff>
      <xdr:row>155</xdr:row>
      <xdr:rowOff>137309</xdr:rowOff>
    </xdr:to>
    <xdr:sp macro="" textlink="">
      <xdr:nvSpPr>
        <xdr:cNvPr id="85" name="Textfeld 8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153</xdr:row>
      <xdr:rowOff>205345</xdr:rowOff>
    </xdr:from>
    <xdr:to>
      <xdr:col>21</xdr:col>
      <xdr:colOff>129886</xdr:colOff>
      <xdr:row>156</xdr:row>
      <xdr:rowOff>137309</xdr:rowOff>
    </xdr:to>
    <xdr:sp macro="" textlink="">
      <xdr:nvSpPr>
        <xdr:cNvPr id="86" name="Textfeld 8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154</xdr:row>
      <xdr:rowOff>205345</xdr:rowOff>
    </xdr:from>
    <xdr:to>
      <xdr:col>21</xdr:col>
      <xdr:colOff>129886</xdr:colOff>
      <xdr:row>157</xdr:row>
      <xdr:rowOff>137309</xdr:rowOff>
    </xdr:to>
    <xdr:sp macro="" textlink="">
      <xdr:nvSpPr>
        <xdr:cNvPr id="87" name="Textfeld 8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155</xdr:row>
      <xdr:rowOff>205345</xdr:rowOff>
    </xdr:from>
    <xdr:to>
      <xdr:col>21</xdr:col>
      <xdr:colOff>129886</xdr:colOff>
      <xdr:row>158</xdr:row>
      <xdr:rowOff>137309</xdr:rowOff>
    </xdr:to>
    <xdr:sp macro="" textlink="">
      <xdr:nvSpPr>
        <xdr:cNvPr id="88" name="Textfeld 8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156</xdr:row>
      <xdr:rowOff>205345</xdr:rowOff>
    </xdr:from>
    <xdr:to>
      <xdr:col>21</xdr:col>
      <xdr:colOff>129886</xdr:colOff>
      <xdr:row>159</xdr:row>
      <xdr:rowOff>137309</xdr:rowOff>
    </xdr:to>
    <xdr:sp macro="" textlink="">
      <xdr:nvSpPr>
        <xdr:cNvPr id="89" name="Textfeld 8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157</xdr:row>
      <xdr:rowOff>205345</xdr:rowOff>
    </xdr:from>
    <xdr:to>
      <xdr:col>21</xdr:col>
      <xdr:colOff>129886</xdr:colOff>
      <xdr:row>160</xdr:row>
      <xdr:rowOff>137309</xdr:rowOff>
    </xdr:to>
    <xdr:sp macro="" textlink="">
      <xdr:nvSpPr>
        <xdr:cNvPr id="90" name="Textfeld 8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158</xdr:row>
      <xdr:rowOff>205345</xdr:rowOff>
    </xdr:from>
    <xdr:to>
      <xdr:col>21</xdr:col>
      <xdr:colOff>129886</xdr:colOff>
      <xdr:row>161</xdr:row>
      <xdr:rowOff>137309</xdr:rowOff>
    </xdr:to>
    <xdr:sp macro="" textlink="">
      <xdr:nvSpPr>
        <xdr:cNvPr id="91" name="Textfeld 9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159</xdr:row>
      <xdr:rowOff>205345</xdr:rowOff>
    </xdr:from>
    <xdr:to>
      <xdr:col>21</xdr:col>
      <xdr:colOff>129886</xdr:colOff>
      <xdr:row>162</xdr:row>
      <xdr:rowOff>137309</xdr:rowOff>
    </xdr:to>
    <xdr:sp macro="" textlink="">
      <xdr:nvSpPr>
        <xdr:cNvPr id="92" name="Textfeld 9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160</xdr:row>
      <xdr:rowOff>205345</xdr:rowOff>
    </xdr:from>
    <xdr:to>
      <xdr:col>21</xdr:col>
      <xdr:colOff>129886</xdr:colOff>
      <xdr:row>163</xdr:row>
      <xdr:rowOff>137309</xdr:rowOff>
    </xdr:to>
    <xdr:sp macro="" textlink="">
      <xdr:nvSpPr>
        <xdr:cNvPr id="93" name="Textfeld 9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161</xdr:row>
      <xdr:rowOff>205345</xdr:rowOff>
    </xdr:from>
    <xdr:to>
      <xdr:col>21</xdr:col>
      <xdr:colOff>129886</xdr:colOff>
      <xdr:row>164</xdr:row>
      <xdr:rowOff>137309</xdr:rowOff>
    </xdr:to>
    <xdr:sp macro="" textlink="">
      <xdr:nvSpPr>
        <xdr:cNvPr id="94" name="Textfeld 93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162</xdr:row>
      <xdr:rowOff>205345</xdr:rowOff>
    </xdr:from>
    <xdr:to>
      <xdr:col>21</xdr:col>
      <xdr:colOff>129886</xdr:colOff>
      <xdr:row>165</xdr:row>
      <xdr:rowOff>137309</xdr:rowOff>
    </xdr:to>
    <xdr:sp macro="" textlink="">
      <xdr:nvSpPr>
        <xdr:cNvPr id="95" name="Textfeld 94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163</xdr:row>
      <xdr:rowOff>205345</xdr:rowOff>
    </xdr:from>
    <xdr:to>
      <xdr:col>21</xdr:col>
      <xdr:colOff>129886</xdr:colOff>
      <xdr:row>166</xdr:row>
      <xdr:rowOff>137309</xdr:rowOff>
    </xdr:to>
    <xdr:sp macro="" textlink="">
      <xdr:nvSpPr>
        <xdr:cNvPr id="96" name="Textfeld 95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164</xdr:row>
      <xdr:rowOff>205345</xdr:rowOff>
    </xdr:from>
    <xdr:to>
      <xdr:col>21</xdr:col>
      <xdr:colOff>129886</xdr:colOff>
      <xdr:row>167</xdr:row>
      <xdr:rowOff>137309</xdr:rowOff>
    </xdr:to>
    <xdr:sp macro="" textlink="">
      <xdr:nvSpPr>
        <xdr:cNvPr id="97" name="Textfeld 96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165</xdr:row>
      <xdr:rowOff>205345</xdr:rowOff>
    </xdr:from>
    <xdr:to>
      <xdr:col>21</xdr:col>
      <xdr:colOff>129886</xdr:colOff>
      <xdr:row>168</xdr:row>
      <xdr:rowOff>137309</xdr:rowOff>
    </xdr:to>
    <xdr:sp macro="" textlink="">
      <xdr:nvSpPr>
        <xdr:cNvPr id="98" name="Textfeld 97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166</xdr:row>
      <xdr:rowOff>205345</xdr:rowOff>
    </xdr:from>
    <xdr:to>
      <xdr:col>21</xdr:col>
      <xdr:colOff>129886</xdr:colOff>
      <xdr:row>169</xdr:row>
      <xdr:rowOff>137309</xdr:rowOff>
    </xdr:to>
    <xdr:sp macro="" textlink="">
      <xdr:nvSpPr>
        <xdr:cNvPr id="99" name="Textfeld 98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167</xdr:row>
      <xdr:rowOff>205345</xdr:rowOff>
    </xdr:from>
    <xdr:to>
      <xdr:col>21</xdr:col>
      <xdr:colOff>129886</xdr:colOff>
      <xdr:row>170</xdr:row>
      <xdr:rowOff>137309</xdr:rowOff>
    </xdr:to>
    <xdr:sp macro="" textlink="">
      <xdr:nvSpPr>
        <xdr:cNvPr id="100" name="Textfeld 99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168</xdr:row>
      <xdr:rowOff>205345</xdr:rowOff>
    </xdr:from>
    <xdr:to>
      <xdr:col>21</xdr:col>
      <xdr:colOff>129886</xdr:colOff>
      <xdr:row>171</xdr:row>
      <xdr:rowOff>137309</xdr:rowOff>
    </xdr:to>
    <xdr:sp macro="" textlink="">
      <xdr:nvSpPr>
        <xdr:cNvPr id="101" name="Textfeld 100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169</xdr:row>
      <xdr:rowOff>205345</xdr:rowOff>
    </xdr:from>
    <xdr:to>
      <xdr:col>21</xdr:col>
      <xdr:colOff>129886</xdr:colOff>
      <xdr:row>172</xdr:row>
      <xdr:rowOff>137309</xdr:rowOff>
    </xdr:to>
    <xdr:sp macro="" textlink="">
      <xdr:nvSpPr>
        <xdr:cNvPr id="102" name="Textfeld 101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  <xdr:twoCellAnchor>
    <xdr:from>
      <xdr:col>20</xdr:col>
      <xdr:colOff>649431</xdr:colOff>
      <xdr:row>170</xdr:row>
      <xdr:rowOff>205345</xdr:rowOff>
    </xdr:from>
    <xdr:to>
      <xdr:col>21</xdr:col>
      <xdr:colOff>129886</xdr:colOff>
      <xdr:row>173</xdr:row>
      <xdr:rowOff>137309</xdr:rowOff>
    </xdr:to>
    <xdr:sp macro="" textlink="">
      <xdr:nvSpPr>
        <xdr:cNvPr id="103" name="Textfeld 102"/>
        <xdr:cNvSpPr txBox="1"/>
      </xdr:nvSpPr>
      <xdr:spPr>
        <a:xfrm>
          <a:off x="21972731" y="14365845"/>
          <a:ext cx="1321955" cy="516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7</xdr:col>
      <xdr:colOff>510762</xdr:colOff>
      <xdr:row>22</xdr:row>
      <xdr:rowOff>127553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4</xdr:row>
      <xdr:rowOff>25400</xdr:rowOff>
    </xdr:from>
    <xdr:to>
      <xdr:col>16</xdr:col>
      <xdr:colOff>266700</xdr:colOff>
      <xdr:row>22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114300</xdr:rowOff>
    </xdr:from>
    <xdr:to>
      <xdr:col>7</xdr:col>
      <xdr:colOff>469900</xdr:colOff>
      <xdr:row>45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16</xdr:col>
      <xdr:colOff>584200</xdr:colOff>
      <xdr:row>46</xdr:row>
      <xdr:rowOff>38100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50800</xdr:rowOff>
    </xdr:from>
    <xdr:to>
      <xdr:col>10</xdr:col>
      <xdr:colOff>91424</xdr:colOff>
      <xdr:row>28</xdr:row>
      <xdr:rowOff>48796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114300</xdr:rowOff>
    </xdr:from>
    <xdr:to>
      <xdr:col>18</xdr:col>
      <xdr:colOff>317500</xdr:colOff>
      <xdr:row>28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30</xdr:row>
      <xdr:rowOff>57150</xdr:rowOff>
    </xdr:from>
    <xdr:to>
      <xdr:col>10</xdr:col>
      <xdr:colOff>95250</xdr:colOff>
      <xdr:row>57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50800</xdr:colOff>
      <xdr:row>30</xdr:row>
      <xdr:rowOff>50802</xdr:rowOff>
    </xdr:from>
    <xdr:to>
      <xdr:col>17</xdr:col>
      <xdr:colOff>785800</xdr:colOff>
      <xdr:row>51</xdr:row>
      <xdr:rowOff>10298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8"/>
  <sheetViews>
    <sheetView topLeftCell="L1" workbookViewId="0">
      <selection activeCell="O28" sqref="O28"/>
    </sheetView>
  </sheetViews>
  <sheetFormatPr baseColWidth="10" defaultColWidth="10.83203125" defaultRowHeight="15" x14ac:dyDescent="0"/>
  <cols>
    <col min="1" max="1" width="8.33203125" style="1" customWidth="1"/>
    <col min="2" max="2" width="10.1640625" style="1" customWidth="1"/>
    <col min="3" max="4" width="15.33203125" style="1" customWidth="1"/>
    <col min="5" max="5" width="9.1640625" style="1" customWidth="1"/>
    <col min="6" max="6" width="9.5" style="1" customWidth="1"/>
    <col min="7" max="7" width="9.83203125" style="1" customWidth="1"/>
    <col min="8" max="8" width="7.1640625" style="1" customWidth="1"/>
    <col min="9" max="9" width="15.33203125" style="1" customWidth="1"/>
    <col min="10" max="10" width="10.1640625" style="1" customWidth="1"/>
    <col min="11" max="11" width="9.5" style="1" customWidth="1"/>
    <col min="12" max="12" width="14.6640625" style="1" customWidth="1"/>
    <col min="13" max="13" width="17.33203125" style="1" customWidth="1"/>
    <col min="14" max="14" width="24.83203125" style="1" customWidth="1"/>
    <col min="15" max="16" width="14.33203125" style="1" customWidth="1"/>
    <col min="17" max="17" width="16.6640625" style="1" customWidth="1"/>
    <col min="18" max="18" width="18.5" style="1" customWidth="1"/>
    <col min="19" max="20" width="19.6640625" style="1" customWidth="1"/>
    <col min="21" max="21" width="24.1640625" style="1" customWidth="1"/>
    <col min="22" max="23" width="23.83203125" style="1" customWidth="1"/>
    <col min="24" max="24" width="20.83203125" style="1" customWidth="1"/>
    <col min="25" max="25" width="16.6640625" style="1" customWidth="1"/>
    <col min="26" max="26" width="10.83203125" style="1" customWidth="1"/>
    <col min="27" max="16384" width="10.83203125" style="1"/>
  </cols>
  <sheetData>
    <row r="1" spans="1:41">
      <c r="O1" s="4"/>
      <c r="P1" s="4"/>
      <c r="Q1" s="4"/>
      <c r="R1" s="4" t="s">
        <v>64</v>
      </c>
      <c r="S1" s="4"/>
      <c r="T1" s="4"/>
      <c r="U1" s="4"/>
      <c r="V1" s="11"/>
      <c r="W1" s="4" t="s">
        <v>41</v>
      </c>
      <c r="X1" s="4"/>
      <c r="Y1" s="4"/>
      <c r="Z1" s="4"/>
      <c r="AA1" s="11"/>
      <c r="AB1" s="4" t="s">
        <v>45</v>
      </c>
      <c r="AC1" s="4"/>
      <c r="AD1" s="7" t="s">
        <v>65</v>
      </c>
      <c r="AE1" s="4"/>
      <c r="AF1" s="11"/>
      <c r="AG1" s="4" t="s">
        <v>51</v>
      </c>
      <c r="AH1" s="4"/>
      <c r="AI1" s="11"/>
      <c r="AJ1" s="4" t="s">
        <v>55</v>
      </c>
      <c r="AK1" s="4"/>
      <c r="AL1" s="7"/>
      <c r="AM1" s="4" t="s">
        <v>59</v>
      </c>
      <c r="AN1" s="4"/>
      <c r="AO1" s="4"/>
    </row>
    <row r="2" spans="1:41" ht="60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34</v>
      </c>
      <c r="N2" s="1" t="s">
        <v>81</v>
      </c>
      <c r="O2" s="5" t="s">
        <v>88</v>
      </c>
      <c r="P2" s="5" t="s">
        <v>66</v>
      </c>
      <c r="Q2" s="6" t="s">
        <v>67</v>
      </c>
      <c r="R2" s="5" t="s">
        <v>39</v>
      </c>
      <c r="S2" s="5" t="s">
        <v>40</v>
      </c>
      <c r="T2" s="5" t="s">
        <v>69</v>
      </c>
      <c r="U2" s="6" t="s">
        <v>70</v>
      </c>
      <c r="V2" s="8" t="s">
        <v>42</v>
      </c>
      <c r="W2" s="5" t="s">
        <v>43</v>
      </c>
      <c r="X2" s="5" t="s">
        <v>44</v>
      </c>
      <c r="Y2" s="5" t="s">
        <v>68</v>
      </c>
      <c r="Z2" s="5" t="s">
        <v>73</v>
      </c>
      <c r="AA2" s="8" t="s">
        <v>46</v>
      </c>
      <c r="AB2" s="5" t="s">
        <v>47</v>
      </c>
      <c r="AC2" s="5" t="s">
        <v>48</v>
      </c>
      <c r="AD2" s="8" t="s">
        <v>49</v>
      </c>
      <c r="AE2" s="6" t="s">
        <v>50</v>
      </c>
      <c r="AF2" s="8" t="s">
        <v>52</v>
      </c>
      <c r="AG2" s="5" t="s">
        <v>53</v>
      </c>
      <c r="AH2" s="5" t="s">
        <v>54</v>
      </c>
      <c r="AI2" s="8" t="s">
        <v>56</v>
      </c>
      <c r="AJ2" s="5" t="s">
        <v>57</v>
      </c>
      <c r="AK2" s="5" t="s">
        <v>58</v>
      </c>
      <c r="AL2" s="8" t="s">
        <v>60</v>
      </c>
      <c r="AM2" s="6" t="s">
        <v>61</v>
      </c>
      <c r="AN2" s="5" t="s">
        <v>62</v>
      </c>
      <c r="AO2" s="5" t="s">
        <v>63</v>
      </c>
    </row>
    <row r="3" spans="1:41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 t="s">
        <v>83</v>
      </c>
      <c r="O3" s="1">
        <f>COUNTIF(D3:D1001,M3)</f>
        <v>97</v>
      </c>
      <c r="P3" s="3">
        <f>O3/M32</f>
        <v>0.97</v>
      </c>
      <c r="Q3" s="3" t="str">
        <f>IF(P3&gt;0.7,"A",IF(P3&gt;0.1,"B","C"))</f>
        <v>A</v>
      </c>
      <c r="R3" s="1">
        <f>SUMIFS(F3:F1001,D3:D1001,M3)</f>
        <v>242</v>
      </c>
      <c r="S3" s="1">
        <f>R3/O3</f>
        <v>2.4948453608247423</v>
      </c>
      <c r="T3" s="3">
        <f t="shared" ref="T3" si="0">1-((S3-1)/4)</f>
        <v>0.62628865979381443</v>
      </c>
      <c r="U3" s="3">
        <f>(P3+T3+Z3)/3</f>
        <v>0.70563573883161512</v>
      </c>
      <c r="V3" s="9">
        <f>COUNTIFS(D2:D1000,M3,E2:E1000,"1")/O3</f>
        <v>0.20618556701030927</v>
      </c>
      <c r="W3" s="3">
        <f>COUNTIFS(D2:D1000,M3,E2:E1000,"2")/O3</f>
        <v>0.62886597938144329</v>
      </c>
      <c r="X3" s="3">
        <f>COUNTIFS(D2:D1000,M3,E2:E1000,"3")/O3</f>
        <v>0.16494845360824742</v>
      </c>
      <c r="Y3" s="12">
        <f>SUMIFS(E3:E1001,D3:D1001,M3)/O3</f>
        <v>1.9587628865979381</v>
      </c>
      <c r="Z3" s="3">
        <f t="shared" ref="Z3" si="1">1-((Y3-1)/2)</f>
        <v>0.52061855670103097</v>
      </c>
      <c r="AA3" s="9">
        <f>COUNTIFS(D2:D1000,M3,G2:G1000,"1")/O3</f>
        <v>0.80412371134020622</v>
      </c>
      <c r="AB3" s="3">
        <f>COUNTIFS(D2:D1000,M3,G2:G1000,"2")/O3</f>
        <v>3.0927835051546393E-2</v>
      </c>
      <c r="AC3" s="3">
        <f>COUNTIFS(D2:D1000,M3,G2:G1000,"3")/O3</f>
        <v>0.12371134020618557</v>
      </c>
      <c r="AD3" s="9">
        <f>(COUNTIFS(D3:D1000,M3,H3:H1000,"1")+COUNTIFS(D3:D1000,M3,H3:H1000,"1,2"))/O3</f>
        <v>0.96907216494845361</v>
      </c>
      <c r="AE3" s="3">
        <f>(COUNTIFS(D3:D1000,M3,H3:H1000,"2")+COUNTIFS(D3:D1000,M3,H3:H1000,"1,2"))/O3</f>
        <v>0.31958762886597936</v>
      </c>
      <c r="AF3" s="9">
        <f>(COUNTIFS(D3:D1000,M3,I3:I1000,"1")+COUNTIFS(D3:D1000,M3,I3:I1000,"1,2")+COUNTIFS(D3:D1000,M3,I3:I1000,"1,3")+COUNTIFS(D3:D1000,M3,I3:I1000,"1,2,3"))/O3</f>
        <v>4.1237113402061855E-2</v>
      </c>
      <c r="AG3" s="3">
        <f>(COUNTIFS(D3:D1000,M3,I3:I1000,"2")+COUNTIFS(D3:D1000,M3,I3:I1000,"1,2")+COUNTIFS(D3:D1000,M3,I3:I1000,"2,3")+COUNTIFS(D3:D1000,M3,I3:I1000,"1,2,3"))/O3</f>
        <v>0.97938144329896903</v>
      </c>
      <c r="AH3" s="3">
        <f>(COUNTIFS(D3:D1000,M3,I3:I1000,"3")+COUNTIFS(D3:D1000,M3,I3:I1000,"1,3")+COUNTIFS(D3:D1000,M3,I3:I1000,"2,3")+COUNTIFS(D3:D1000,M3,I3:I1000,"1,2,3"))/O3</f>
        <v>6.1855670103092786E-2</v>
      </c>
      <c r="AI3" s="9">
        <f>(COUNTIFS(D3:D1000,M3,J3:J1000,"1")+COUNTIFS(D3:D1000,M3,J3:J1000,"1,2")+COUNTIFS(D3:D1000,M3,J3:J1000,"1,3")+COUNTIFS(D3:D1000,M3,J3:J1000,"1,2,3"))/O3</f>
        <v>0.98969072164948457</v>
      </c>
      <c r="AJ3" s="3">
        <f>(COUNTIFS(D3:D1000,M3,J3:J1000,"2")+COUNTIFS(D3:D1000,M3,J3:J1000,"1,2")+COUNTIFS(D3:D1000,M3,J3:J1000,"2,3")+COUNTIFS(D3:D1000,M3,J3:J1000,"1,2,3"))/O3</f>
        <v>0</v>
      </c>
      <c r="AK3" s="3">
        <f>(COUNTIFS(D3:D1000,M3,J3:J1000,"3+X3")+COUNTIFS(D3:D1000,M3,J3:J1000,"1,3")+COUNTIFS(D3:D1000,M3,J3:J1000,"2,3")+COUNTIFS(D3:D1000,M3,J3:J1000,"1,2,3"))/O3</f>
        <v>5.1546391752577317E-2</v>
      </c>
      <c r="AL3" s="9">
        <f>COUNTIFS(D2:D1000,M3,K2:K1000,"1")/O3</f>
        <v>0.62886597938144329</v>
      </c>
      <c r="AM3" s="3">
        <f>COUNTIFS(D2:D1000,M3,K2:K1000,"2")/O3</f>
        <v>0.12371134020618557</v>
      </c>
      <c r="AN3" s="3">
        <f>COUNTIFS(D2:D1000,M3,K2:K1000,"3")/O3</f>
        <v>4.1237113402061855E-2</v>
      </c>
      <c r="AO3" s="3">
        <f>COUNTIFS(D2:D1000,M3,K2:K1000,"4")/O3</f>
        <v>0.20618556701030927</v>
      </c>
    </row>
    <row r="4" spans="1:41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 t="s">
        <v>82</v>
      </c>
      <c r="O4" s="1">
        <f>COUNTIF(D4:D1002,M4)</f>
        <v>92</v>
      </c>
      <c r="P4" s="3">
        <f>O4/M32</f>
        <v>0.92</v>
      </c>
      <c r="Q4" s="3" t="str">
        <f>IF(P4&gt;0.7,"A",IF(P4&gt;0.1,"B","C"))</f>
        <v>A</v>
      </c>
      <c r="R4" s="1">
        <f>SUMIFS(F4:F1002,D4:D1002,M4)</f>
        <v>220</v>
      </c>
      <c r="S4" s="1">
        <f>R4/O4</f>
        <v>2.3913043478260869</v>
      </c>
      <c r="T4" s="3">
        <f t="shared" ref="T4:T26" si="2">1-((S4-1)/4)</f>
        <v>0.65217391304347827</v>
      </c>
      <c r="U4" s="3">
        <f>(P4+T4+Z4)/3</f>
        <v>0.67623188405797097</v>
      </c>
      <c r="V4" s="9">
        <f>COUNTIFS(D3:D1001,M4,E3:E1001,"1")/O4</f>
        <v>0.25</v>
      </c>
      <c r="W4" s="3">
        <f>COUNTIFS(D3:D1001,M4,E3:E1001,"2")/O4</f>
        <v>0.42391304347826086</v>
      </c>
      <c r="X4" s="3">
        <f>COUNTIFS(D3:D1001,M4,E3:E1001,"3")/O4</f>
        <v>0.33695652173913043</v>
      </c>
      <c r="Y4" s="12">
        <f>SUMIFS(E4:E1002,D4:D1002,M4)/O4</f>
        <v>2.0869565217391304</v>
      </c>
      <c r="Z4" s="3">
        <f t="shared" ref="Z4:Z26" si="3">1-((Y4-1)/2)</f>
        <v>0.45652173913043481</v>
      </c>
      <c r="AA4" s="9">
        <f>COUNTIFS(D3:D1001,M4,G3:G1001,"1")/O4</f>
        <v>0.45652173913043476</v>
      </c>
      <c r="AB4" s="3">
        <f>COUNTIFS(D3:D1001,M4,G3:G1001,"2")/O4</f>
        <v>0.32608695652173914</v>
      </c>
      <c r="AC4" s="3">
        <f>COUNTIFS(D3:D1001,M4,G3:G1001,"3")/O4</f>
        <v>0.14130434782608695</v>
      </c>
      <c r="AD4" s="9">
        <f>(COUNTIFS(D4:D1001,M4,H4:H1001,"1")+COUNTIFS(D4:D1001,M4,H4:H1001,"1,2"))/O4</f>
        <v>0.97826086956521741</v>
      </c>
      <c r="AE4" s="3">
        <f>(COUNTIFS(D4:D1001,M4,H4:H1001,"2")+COUNTIFS(D4:D1001,M4,H4:H1001,"1,2"))/O4</f>
        <v>0.15217391304347827</v>
      </c>
      <c r="AF4" s="9">
        <f>(COUNTIFS(D4:D1001,M4,I4:I1001,"1")+COUNTIFS(D4:D1001,M4,I4:I1001,"1,2")+COUNTIFS(D4:D1001,M4,I4:I1001,"1,3")+COUNTIFS(D4:D1001,M4,I4:I1001,"1,2,3"))/O4</f>
        <v>0.22826086956521738</v>
      </c>
      <c r="AG4" s="3">
        <f>(COUNTIFS(D4:D1001,M4,I4:I1001,"2")+COUNTIFS(D4:D1001,M4,I4:I1001,"1,2")+COUNTIFS(D4:D1001,M4,I4:I1001,"2,3")+COUNTIFS(D4:D1001,M4,I4:I1001,"1,2,3"))/O4</f>
        <v>0.91304347826086951</v>
      </c>
      <c r="AH4" s="3">
        <f>(COUNTIFS(D4:D1001,M4,I4:I1001,"3")+COUNTIFS(D4:D1001,M4,I4:I1001,"1,3")+COUNTIFS(D4:D1001,M4,I4:I1001,"2,3")+COUNTIFS(D4:D1001,M4,I4:I1001,"1,2,3"))/O4</f>
        <v>0.11956521739130435</v>
      </c>
      <c r="AI4" s="9">
        <f>(COUNTIFS(D4:D1001,M4,J4:J1001,"1")+COUNTIFS(D4:D1001,M4,J4:J1001,"1,2")+COUNTIFS(D4:D1001,M4,J4:J1001,"1,3")+COUNTIFS(D4:D1001,M4,J4:J1001,"1,2,3"))/O4</f>
        <v>0.96739130434782605</v>
      </c>
      <c r="AJ4" s="3">
        <f>(COUNTIFS(D4:D1001,M4,J4:J1001,"2")+COUNTIFS(D4:D1001,M4,J4:J1001,"1,2")+COUNTIFS(D4:D1001,M4,J4:J1001,"2,3")+COUNTIFS(D4:D1001,M4,J4:J1001,"1,2,3"))/O4</f>
        <v>3.2608695652173912E-2</v>
      </c>
      <c r="AK4" s="3">
        <f>(COUNTIFS(D4:D1001,M4,J4:J1001,"3+X3")+COUNTIFS(D4:D1001,M4,J4:J1001,"1,3")+COUNTIFS(D4:D1001,M4,J4:J1001,"2,3")+COUNTIFS(D4:D1001,M4,J4:J1001,"1,2,3"))/O4</f>
        <v>0.16304347826086957</v>
      </c>
      <c r="AL4" s="9">
        <f>COUNTIFS(D3:D1001,M4,K3:K1001,"1")/O4</f>
        <v>0.54347826086956519</v>
      </c>
      <c r="AM4" s="3">
        <f>COUNTIFS(D3:D1001,M4,K3:K1001,"2")/O4</f>
        <v>0.18478260869565216</v>
      </c>
      <c r="AN4" s="3">
        <f>COUNTIFS(D3:D1001,M4,K3:K1001,"3")/O4</f>
        <v>3.2608695652173912E-2</v>
      </c>
      <c r="AO4" s="3">
        <f>COUNTIFS(D3:D1001,M4,K3:K1001,"4")/O4</f>
        <v>0.2391304347826087</v>
      </c>
    </row>
    <row r="5" spans="1:41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 t="s">
        <v>93</v>
      </c>
      <c r="O5" s="1">
        <f t="shared" ref="O5:O26" si="4">COUNTIF(D6:D1004,M5)</f>
        <v>79</v>
      </c>
      <c r="P5" s="3">
        <f>O5/M32</f>
        <v>0.79</v>
      </c>
      <c r="Q5" s="3" t="str">
        <f>IF(P5&gt;0.7,"A",IF(P5&gt;0.1,"B","C"))</f>
        <v>A</v>
      </c>
      <c r="R5" s="1">
        <f>SUMIFS(F6:F1004,D6:D1004,M5)</f>
        <v>153</v>
      </c>
      <c r="S5" s="1">
        <f>R5/O5</f>
        <v>1.9367088607594938</v>
      </c>
      <c r="T5" s="3">
        <f t="shared" si="2"/>
        <v>0.76582278481012656</v>
      </c>
      <c r="U5" s="3">
        <f>(P5+T5+Z5)/3</f>
        <v>0.84561181434599153</v>
      </c>
      <c r="V5" s="9">
        <f>COUNTIFS(D5:D1003,M5,E5:E1003,"1")/O5</f>
        <v>0.96202531645569622</v>
      </c>
      <c r="W5" s="3">
        <f>COUNTIFS(D5:D1003,M5,E5:E1003,"2")/O5</f>
        <v>3.7974683544303799E-2</v>
      </c>
      <c r="X5" s="3">
        <f>COUNTIFS(D5:D1003,M5,E5:E1003,"3")/O5</f>
        <v>0</v>
      </c>
      <c r="Y5" s="12">
        <f>SUMIFS(E5:E1003,D5:D1003,M5)/O5</f>
        <v>1.0379746835443038</v>
      </c>
      <c r="Z5" s="3">
        <f t="shared" si="3"/>
        <v>0.98101265822784811</v>
      </c>
      <c r="AA5" s="9">
        <f>COUNTIFS(D5:D1003,M5,G5:G1003,"1")/O5</f>
        <v>0</v>
      </c>
      <c r="AB5" s="3">
        <f>COUNTIFS(D5:D1003,M5,G5:G1003,"2")/O5</f>
        <v>7.5949367088607597E-2</v>
      </c>
      <c r="AC5" s="3">
        <f>COUNTIFS(D5:D1003,M5,G5:G1003,"3")/O5</f>
        <v>0.810126582278481</v>
      </c>
      <c r="AD5" s="9">
        <f>(COUNTIFS(D6:D1003,M5,H6:H1003,"1")+COUNTIFS(D6:D1003,M5,H6:H1003,"1,2"))/O5</f>
        <v>0.379746835443038</v>
      </c>
      <c r="AE5" s="3">
        <f>(COUNTIFS(D6:D1003,M5,H6:H1003,"2")+COUNTIFS(D6:D1003,M5,H6:H1003,"1,2"))/O5</f>
        <v>0.98734177215189878</v>
      </c>
      <c r="AF5" s="9">
        <f>(COUNTIFS(D6:D1003,M5,I6:I1003,"1")+COUNTIFS(D6:D1003,M5,I6:I1003,"1,2")+COUNTIFS(D6:D1003,M5,I6:I1003,"1,3")+COUNTIFS(D6:D1003,M5,I6:I1003,"1,2,3"))/O5</f>
        <v>0.29113924050632911</v>
      </c>
      <c r="AG5" s="3">
        <f>(COUNTIFS(D6:D1003,M5,I6:I1003,"2")+COUNTIFS(D6:D1003,M5,I6:I1003,"1,2")+COUNTIFS(D6:D1003,M5,I6:I1003,"2,3")+COUNTIFS(D6:D1003,M5,I6:I1003,"1,2,3"))/O5</f>
        <v>0.31645569620253167</v>
      </c>
      <c r="AH5" s="3">
        <f>(COUNTIFS(D6:D1003,M5,I6:I1003,"3")+COUNTIFS(D6:D1003,M5,I6:I1003,"1,3")+COUNTIFS(D6:D1003,M5,I6:I1003,"2,3")+COUNTIFS(D6:D1003,M5,I6:I1003,"1,2,3"))/O5</f>
        <v>0.93670886075949367</v>
      </c>
      <c r="AI5" s="9">
        <f>(COUNTIFS(D6:D1003,M5,J6:J1003,"1")+COUNTIFS(D6:D1003,M5,J6:J1003,"1,2")+COUNTIFS(D6:D1003,M5,J6:J1003,"1,3")+COUNTIFS(D6:D1003,M5,J6:J1003,"1,2,3"))/O5</f>
        <v>0.73417721518987344</v>
      </c>
      <c r="AJ5" s="3">
        <f>(COUNTIFS(D6:D1003,M5,J6:J1003,"2")+COUNTIFS(D6:D1003,M5,J6:J1003,"1,2")+COUNTIFS(D6:D1003,M5,J6:J1003,"2,3")+COUNTIFS(D6:D1003,M5,J6:J1003,"1,2,3"))/O5</f>
        <v>0.25316455696202533</v>
      </c>
      <c r="AK5" s="3">
        <f>(COUNTIFS(D6:D1003,M5,J6:J1003,"3+X3")+COUNTIFS(D6:D1003,M5,J6:J1003,"1,3")+COUNTIFS(D6:D1003,M5,J6:J1003,"2,3")+COUNTIFS(D6:D1003,M5,J6:J1003,"1,2,3"))/O5</f>
        <v>0.70886075949367089</v>
      </c>
      <c r="AL5" s="9">
        <f>COUNTIFS(D5:D1003,M5,K5:K1003,"1")/O5</f>
        <v>0.73417721518987344</v>
      </c>
      <c r="AM5" s="3">
        <f>COUNTIFS(D5:D1003,M5,K5:K1003,"2")/O5</f>
        <v>0.12658227848101267</v>
      </c>
      <c r="AN5" s="3">
        <f>COUNTIFS(D5:D1003,M5,K5:K1003,"3")/O5</f>
        <v>0</v>
      </c>
      <c r="AO5" s="3">
        <f>COUNTIFS(D5:D1003,M5,K5:K1003,"4")/O5</f>
        <v>0.13924050632911392</v>
      </c>
    </row>
    <row r="6" spans="1:41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 t="s">
        <v>82</v>
      </c>
      <c r="O6" s="1">
        <f t="shared" si="4"/>
        <v>57</v>
      </c>
      <c r="P6" s="3">
        <f t="shared" ref="P6:P26" si="5">O6/$M$32</f>
        <v>0.56999999999999995</v>
      </c>
      <c r="Q6" s="3" t="str">
        <f>IF(P6&gt;0.7,"A",IF(P6&gt;0.1,"B","C"))</f>
        <v>B</v>
      </c>
      <c r="R6" s="1">
        <f>SUMIFS(F7:F1005,D7:D1005,M6)</f>
        <v>100</v>
      </c>
      <c r="S6" s="1">
        <f>R6/O6</f>
        <v>1.7543859649122806</v>
      </c>
      <c r="T6" s="3">
        <f t="shared" si="2"/>
        <v>0.81140350877192979</v>
      </c>
      <c r="U6" s="3">
        <f>(P6+T6+Z6)/3</f>
        <v>0.66807017543859637</v>
      </c>
      <c r="V6" s="9">
        <f>COUNTIFS(D6:D1004,M6,E6:E1004,"1")/O6</f>
        <v>0.42105263157894735</v>
      </c>
      <c r="W6" s="3">
        <f>COUNTIFS(D6:D1004,M6,E6:E1004,"2")/O6</f>
        <v>0.40350877192982454</v>
      </c>
      <c r="X6" s="3">
        <f>COUNTIFS(D6:D1004,M6,E6:E1004,"3")/O6</f>
        <v>0.17543859649122806</v>
      </c>
      <c r="Y6" s="12">
        <f>SUMIFS(E6:E1004,D6:D1004,M6)/O6</f>
        <v>1.7543859649122806</v>
      </c>
      <c r="Z6" s="3">
        <f t="shared" si="3"/>
        <v>0.6228070175438597</v>
      </c>
      <c r="AA6" s="9">
        <f>COUNTIFS(D6:D1004,M6,G6:G1004,"1")/O6</f>
        <v>0</v>
      </c>
      <c r="AB6" s="3">
        <f>COUNTIFS(D6:D1004,M6,G6:G1004,"2")/O6</f>
        <v>0.21052631578947367</v>
      </c>
      <c r="AC6" s="3">
        <f>COUNTIFS(D6:D1004,M6,G6:G1004,"3")/O6</f>
        <v>0.70175438596491224</v>
      </c>
      <c r="AD6" s="9">
        <f>(COUNTIFS(D7:D1004,M6,H7:H1004,"1")+COUNTIFS(D7:D1004,M6,H7:H1004,"1,2"))/O6</f>
        <v>0.98245614035087714</v>
      </c>
      <c r="AE6" s="3">
        <f>(COUNTIFS(D7:D1004,M6,H7:H1004,"2")+COUNTIFS(D7:D1004,M6,H7:H1004,"1,2"))/O6</f>
        <v>0.68421052631578949</v>
      </c>
      <c r="AF6" s="9">
        <f>(COUNTIFS(D7:D1004,M6,I7:I1004,"1")+COUNTIFS(D7:D1004,M6,I7:I1004,"1,2")+COUNTIFS(D7:D1004,M6,I7:I1004,"1,3")+COUNTIFS(D7:D1004,M6,I7:I1004,"1,2,3"))/O6</f>
        <v>0.68421052631578949</v>
      </c>
      <c r="AG6" s="3">
        <f>(COUNTIFS(D7:D1004,M6,I7:I1004,"2")+COUNTIFS(D7:D1004,M6,I7:I1004,"1,2")+COUNTIFS(D7:D1004,M6,I7:I1004,"2,3")+COUNTIFS(D7:D1004,M6,I7:I1004,"1,2,3"))/O6</f>
        <v>0.77192982456140347</v>
      </c>
      <c r="AH6" s="3">
        <f>(COUNTIFS(D7:D1004,M6,I7:I1004,"3")+COUNTIFS(D7:D1004,M6,I7:I1004,"1,3")+COUNTIFS(D7:D1004,M6,I7:I1004,"2,3")+COUNTIFS(D7:D1004,M6,I7:I1004,"1,2,3"))/O6</f>
        <v>0.61403508771929827</v>
      </c>
      <c r="AI6" s="9">
        <f>(COUNTIFS(D7:D1004,M6,J7:J1004,"1")+COUNTIFS(D7:D1004,M6,J7:J1004,"1,2")+COUNTIFS(D7:D1004,M6,J7:J1004,"1,3")+COUNTIFS(D7:D1004,M6,J7:J1004,"1,2,3"))/O6</f>
        <v>0.75438596491228072</v>
      </c>
      <c r="AJ6" s="3">
        <f>(COUNTIFS(D7:D1004,M6,J7:J1004,"2")+COUNTIFS(D7:D1004,M6,J7:J1004,"1,2")+COUNTIFS(D7:D1004,M6,J7:J1004,"2,3")+COUNTIFS(D7:D1004,M6,J7:J1004,"1,2,3"))/O6</f>
        <v>0.12280701754385964</v>
      </c>
      <c r="AK6" s="3">
        <f>(COUNTIFS(D7:D1004,M6,J7:J1004,"3+X3")+COUNTIFS(D7:D1004,M6,J7:J1004,"1,3")+COUNTIFS(D7:D1004,M6,J7:J1004,"2,3")+COUNTIFS(D7:D1004,M6,J7:J1004,"1,2,3"))/O6</f>
        <v>0.59649122807017541</v>
      </c>
      <c r="AL6" s="9">
        <f>COUNTIFS(D6:D1004,M6,K6:K1004,"1")/O6</f>
        <v>0.61403508771929827</v>
      </c>
      <c r="AM6" s="3">
        <f>COUNTIFS(D6:D1004,M6,K6:K1004,"2")/O6</f>
        <v>0.24561403508771928</v>
      </c>
      <c r="AN6" s="3">
        <f>COUNTIFS(D6:D1004,M6,K6:K1004,"3")/O6</f>
        <v>0</v>
      </c>
      <c r="AO6" s="3">
        <f>COUNTIFS(D6:D1004,M6,K6:K1004,"4")/O6</f>
        <v>0.14035087719298245</v>
      </c>
    </row>
    <row r="7" spans="1:41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18</v>
      </c>
      <c r="N7" s="1" t="s">
        <v>86</v>
      </c>
      <c r="O7" s="1">
        <f t="shared" si="4"/>
        <v>39</v>
      </c>
      <c r="P7" s="3">
        <f t="shared" si="5"/>
        <v>0.39</v>
      </c>
      <c r="Q7" s="3" t="str">
        <f>IF(P7&gt;0.7,"A",IF(P7&gt;0.1,"B","C"))</f>
        <v>B</v>
      </c>
      <c r="R7" s="1">
        <f>SUMIFS(F8:F1006,D8:D1006,M7)</f>
        <v>82</v>
      </c>
      <c r="S7" s="1">
        <f>R7/O7</f>
        <v>2.1025641025641026</v>
      </c>
      <c r="T7" s="3">
        <f t="shared" si="2"/>
        <v>0.72435897435897434</v>
      </c>
      <c r="U7" s="3">
        <f>(P7+T7+Z7)/3</f>
        <v>0.52529914529914523</v>
      </c>
      <c r="V7" s="9">
        <f>COUNTIFS(D7:D1005,M7,E7:E1005,"1")/O7</f>
        <v>0.25641025641025639</v>
      </c>
      <c r="W7" s="3">
        <f>COUNTIFS(D7:D1005,M7,E7:E1005,"2")/O7</f>
        <v>0.41025641025641024</v>
      </c>
      <c r="X7" s="3">
        <f>COUNTIFS(D7:D1005,M7,E7:E1005,"3")/O7</f>
        <v>0.33333333333333331</v>
      </c>
      <c r="Y7" s="12">
        <f>SUMIFS(E7:E1005,D7:D1005,M7)/O7</f>
        <v>2.0769230769230771</v>
      </c>
      <c r="Z7" s="3">
        <f t="shared" si="3"/>
        <v>0.46153846153846145</v>
      </c>
      <c r="AA7" s="9">
        <f>COUNTIFS(D7:D1005,M7,G7:G1005,"1")/O7</f>
        <v>7.6923076923076927E-2</v>
      </c>
      <c r="AB7" s="3">
        <f>COUNTIFS(D7:D1005,M7,G7:G1005,"2")/O7</f>
        <v>0.4358974358974359</v>
      </c>
      <c r="AC7" s="3">
        <f>COUNTIFS(D7:D1005,M7,G7:G1005,"3")/O7</f>
        <v>0.38461538461538464</v>
      </c>
      <c r="AD7" s="9">
        <f>(COUNTIFS(D8:D1005,M7,H8:H1005,"1")+COUNTIFS(D8:D1005,M7,H8:H1005,"1,2"))/O7</f>
        <v>1</v>
      </c>
      <c r="AE7" s="3">
        <f>(COUNTIFS(D8:D1005,M7,H8:H1005,"2")+COUNTIFS(D8:D1005,M7,H8:H1005,"1,2"))/O7</f>
        <v>7.6923076923076927E-2</v>
      </c>
      <c r="AF7" s="9">
        <f>(COUNTIFS(D8:D1005,M7,I8:I1005,"1")+COUNTIFS(D8:D1005,M7,I8:I1005,"1,2")+COUNTIFS(D8:D1005,M7,I8:I1005,"1,3")+COUNTIFS(D8:D1005,M7,I8:I1005,"1,2,3"))/O7</f>
        <v>0.58974358974358976</v>
      </c>
      <c r="AG7" s="3">
        <f>(COUNTIFS(D8:D1005,M7,I8:I1005,"2")+COUNTIFS(D8:D1005,M7,I8:I1005,"1,2")+COUNTIFS(D8:D1005,M7,I8:I1005,"2,3")+COUNTIFS(D8:D1005,M7,I8:I1005,"1,2,3"))/O7</f>
        <v>0.82051282051282048</v>
      </c>
      <c r="AH7" s="3">
        <f>(COUNTIFS(D8:D1005,M7,I8:I1005,"3")+COUNTIFS(D8:D1005,M7,I8:I1005,"1,3")+COUNTIFS(D8:D1005,M7,I8:I1005,"2,3")+COUNTIFS(D8:D1005,M7,I8:I1005,"1,2,3"))/O7</f>
        <v>2.564102564102564E-2</v>
      </c>
      <c r="AI7" s="9">
        <f>(COUNTIFS(D8:D1005,M7,J8:J1005,"1")+COUNTIFS(D8:D1005,M7,J8:J1005,"1,2")+COUNTIFS(D8:D1005,M7,J8:J1005,"1,3")+COUNTIFS(D8:D1005,M7,J8:J1005,"1,2,3"))/O7</f>
        <v>0.94871794871794868</v>
      </c>
      <c r="AJ7" s="3">
        <f>(COUNTIFS(D8:D1005,M7,J8:J1005,"2")+COUNTIFS(D8:D1005,M7,J8:J1005,"1,2")+COUNTIFS(D8:D1005,M7,J8:J1005,"2,3")+COUNTIFS(D8:D1005,M7,J8:J1005,"1,2,3"))/O7</f>
        <v>0.23076923076923078</v>
      </c>
      <c r="AK7" s="3">
        <f>(COUNTIFS(D8:D1005,M7,J8:J1005,"3+X3")+COUNTIFS(D8:D1005,M7,J8:J1005,"1,3")+COUNTIFS(D8:D1005,M7,J8:J1005,"2,3")+COUNTIFS(D8:D1005,M7,J8:J1005,"1,2,3"))/O7</f>
        <v>0.46153846153846156</v>
      </c>
      <c r="AL7" s="9">
        <f>COUNTIFS(D7:D1005,M7,K7:K1005,"1")/O7</f>
        <v>0.33333333333333331</v>
      </c>
      <c r="AM7" s="3">
        <f>COUNTIFS(D7:D1005,M7,K7:K1005,"2")/O7</f>
        <v>0.35897435897435898</v>
      </c>
      <c r="AN7" s="3">
        <f>COUNTIFS(D7:D1005,M7,K7:K1005,"3")/O7</f>
        <v>0.10256410256410256</v>
      </c>
      <c r="AO7" s="3">
        <f>COUNTIFS(D7:D1005,M7,K7:K1005,"4")/O7</f>
        <v>0.20512820512820512</v>
      </c>
    </row>
    <row r="8" spans="1:41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19</v>
      </c>
      <c r="N8" s="1" t="s">
        <v>85</v>
      </c>
      <c r="O8" s="1">
        <f t="shared" si="4"/>
        <v>29</v>
      </c>
      <c r="P8" s="3">
        <f t="shared" si="5"/>
        <v>0.28999999999999998</v>
      </c>
      <c r="Q8" s="3" t="str">
        <f>IF(P8&gt;0.7,"A",IF(P8&gt;0.1,"B","C"))</f>
        <v>B</v>
      </c>
      <c r="R8" s="1">
        <f>SUMIFS(F9:F1007,D9:D1007,M8)</f>
        <v>62</v>
      </c>
      <c r="S8" s="1">
        <f>R8/O8</f>
        <v>2.1379310344827585</v>
      </c>
      <c r="T8" s="3">
        <f t="shared" si="2"/>
        <v>0.71551724137931039</v>
      </c>
      <c r="U8" s="3">
        <f>(P8+T8+Z8)/3</f>
        <v>0.45586206896551723</v>
      </c>
      <c r="V8" s="9">
        <f>COUNTIFS(D8:D1006,M8,E8:E1006,"1")/O8</f>
        <v>0.17241379310344829</v>
      </c>
      <c r="W8" s="3">
        <f>COUNTIFS(D8:D1006,M8,E8:E1006,"2")/O8</f>
        <v>0.37931034482758619</v>
      </c>
      <c r="X8" s="3">
        <f>COUNTIFS(D8:D1006,M8,E8:E1006,"3")/O8</f>
        <v>0.44827586206896552</v>
      </c>
      <c r="Y8" s="12">
        <f>SUMIFS(E8:E1006,D8:D1006,M8)/O8</f>
        <v>2.2758620689655173</v>
      </c>
      <c r="Z8" s="3">
        <f t="shared" si="3"/>
        <v>0.36206896551724133</v>
      </c>
      <c r="AA8" s="9">
        <f>COUNTIFS(D8:D1006,M8,G8:G1006,"1")/O8</f>
        <v>3.4482758620689655E-2</v>
      </c>
      <c r="AB8" s="3">
        <f>COUNTIFS(D8:D1006,M8,G8:G1006,"2")/O8</f>
        <v>0.55172413793103448</v>
      </c>
      <c r="AC8" s="3">
        <f>COUNTIFS(D8:D1006,M8,G8:G1006,"3")/O8</f>
        <v>0.34482758620689657</v>
      </c>
      <c r="AD8" s="9">
        <f>(COUNTIFS(D9:D1006,M8,H9:H1006,"1")+COUNTIFS(D9:D1006,M8,H9:H1006,"1,2"))/O8</f>
        <v>0.96551724137931039</v>
      </c>
      <c r="AE8" s="3">
        <f>(COUNTIFS(D9:D1006,M8,H9:H1006,"2")+COUNTIFS(D9:D1006,M8,H9:H1006,"1,2"))/O8</f>
        <v>0.2413793103448276</v>
      </c>
      <c r="AF8" s="9">
        <f>(COUNTIFS(D9:D1006,M8,I9:I1006,"1")+COUNTIFS(D9:D1006,M8,I9:I1006,"1,2")+COUNTIFS(D9:D1006,M8,I9:I1006,"1,3")+COUNTIFS(D9:D1006,M8,I9:I1006,"1,2,3"))/O8</f>
        <v>3.4482758620689655E-2</v>
      </c>
      <c r="AG8" s="3">
        <f>(COUNTIFS(D9:D1006,M8,I9:I1006,"2")+COUNTIFS(D9:D1006,M8,I9:I1006,"1,2")+COUNTIFS(D9:D1006,M8,I9:I1006,"2,3")+COUNTIFS(D9:D1006,M8,I9:I1006,"1,2,3"))/O8</f>
        <v>1</v>
      </c>
      <c r="AH8" s="3">
        <f>(COUNTIFS(D9:D1006,M8,I9:I1006,"3")+COUNTIFS(D9:D1006,M8,I9:I1006,"1,3")+COUNTIFS(D9:D1006,M8,I9:I1006,"2,3")+COUNTIFS(D9:D1006,M8,I9:I1006,"1,2,3"))/O8</f>
        <v>0.17241379310344829</v>
      </c>
      <c r="AI8" s="9">
        <f>(COUNTIFS(D9:D1006,M8,J9:J1006,"1")+COUNTIFS(D9:D1006,M8,J9:J1006,"1,2")+COUNTIFS(D9:D1006,M8,J9:J1006,"1,3")+COUNTIFS(D9:D1006,M8,J9:J1006,"1,2,3"))/O8</f>
        <v>0.89655172413793105</v>
      </c>
      <c r="AJ8" s="3">
        <f>(COUNTIFS(D9:D1006,M8,J9:J1006,"2")+COUNTIFS(D9:D1006,M8,J9:J1006,"1,2")+COUNTIFS(D9:D1006,M8,J9:J1006,"2,3")+COUNTIFS(D9:D1006,M8,J9:J1006,"1,2,3"))/O8</f>
        <v>0.13793103448275862</v>
      </c>
      <c r="AK8" s="3">
        <f>(COUNTIFS(D9:D1006,M8,J9:J1006,"3+X3")+COUNTIFS(D9:D1006,M8,J9:J1006,"1,3")+COUNTIFS(D9:D1006,M8,J9:J1006,"2,3")+COUNTIFS(D9:D1006,M8,J9:J1006,"1,2,3"))/O8</f>
        <v>0.44827586206896552</v>
      </c>
      <c r="AL8" s="9">
        <f>COUNTIFS(D8:D1006,M8,K8:K1006,"1")/O8</f>
        <v>0.31034482758620691</v>
      </c>
      <c r="AM8" s="3">
        <f>COUNTIFS(D8:D1006,M8,K8:K1006,"2")/O8</f>
        <v>0.34482758620689657</v>
      </c>
      <c r="AN8" s="3">
        <f>COUNTIFS(D8:D1006,M8,K8:K1006,"3")/O8</f>
        <v>0.10344827586206896</v>
      </c>
      <c r="AO8" s="3">
        <f>COUNTIFS(D8:D1006,M8,K8:K1006,"4")/O8</f>
        <v>0.2413793103448276</v>
      </c>
    </row>
    <row r="9" spans="1:41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22</v>
      </c>
      <c r="N9" s="1" t="s">
        <v>86</v>
      </c>
      <c r="O9" s="1">
        <f t="shared" si="4"/>
        <v>28</v>
      </c>
      <c r="P9" s="3">
        <f t="shared" si="5"/>
        <v>0.28000000000000003</v>
      </c>
      <c r="Q9" s="3" t="str">
        <f>IF(P9&gt;0.7,"A",IF(P9&gt;0.1,"B","C"))</f>
        <v>B</v>
      </c>
      <c r="R9" s="1">
        <f>SUMIFS(F10:F1008,D10:D1008,M9)</f>
        <v>56</v>
      </c>
      <c r="S9" s="1">
        <f>R9/O9</f>
        <v>2</v>
      </c>
      <c r="T9" s="3">
        <f t="shared" si="2"/>
        <v>0.75</v>
      </c>
      <c r="U9" s="3">
        <f>(P9+T9+Z9)/3</f>
        <v>0.56357142857142861</v>
      </c>
      <c r="V9" s="9">
        <f>COUNTIFS(D9:D1007,M9,E9:E1007,"1")/O9</f>
        <v>0.39285714285714285</v>
      </c>
      <c r="W9" s="3">
        <f>COUNTIFS(D9:D1007,M9,E9:E1007,"2")/O9</f>
        <v>0.5357142857142857</v>
      </c>
      <c r="X9" s="3">
        <f>COUNTIFS(D9:D1007,M9,E9:E1007,"3")/O9</f>
        <v>7.1428571428571425E-2</v>
      </c>
      <c r="Y9" s="12">
        <f>SUMIFS(E9:E1007,D9:D1007,M9)/O9</f>
        <v>1.6785714285714286</v>
      </c>
      <c r="Z9" s="3">
        <f t="shared" si="3"/>
        <v>0.6607142857142857</v>
      </c>
      <c r="AA9" s="9">
        <f>COUNTIFS(D9:D1007,M9,G9:G1007,"1")/O9</f>
        <v>0.32142857142857145</v>
      </c>
      <c r="AB9" s="3">
        <f>COUNTIFS(D9:D1007,M9,G9:G1007,"2")/O9</f>
        <v>0.14285714285714285</v>
      </c>
      <c r="AC9" s="3">
        <f>COUNTIFS(D9:D1007,M9,G9:G1007,"3")/O9</f>
        <v>0.32142857142857145</v>
      </c>
      <c r="AD9" s="9">
        <f>(COUNTIFS(D10:D1007,M9,H10:H1007,"1")+COUNTIFS(D10:D1007,M9,H10:H1007,"1,2"))/O9</f>
        <v>1</v>
      </c>
      <c r="AE9" s="3">
        <f>(COUNTIFS(D10:D1007,M9,H10:H1007,"2")+COUNTIFS(D10:D1007,M9,H10:H1007,"1,2"))/O9</f>
        <v>0.10714285714285714</v>
      </c>
      <c r="AF9" s="9">
        <f>(COUNTIFS(D10:D1007,M9,I10:I1007,"1")+COUNTIFS(D10:D1007,M9,I10:I1007,"1,2")+COUNTIFS(D10:D1007,M9,I10:I1007,"1,3")+COUNTIFS(D10:D1007,M9,I10:I1007,"1,2,3"))/O9</f>
        <v>0.35714285714285715</v>
      </c>
      <c r="AG9" s="3">
        <f>(COUNTIFS(D10:D1007,M9,I10:I1007,"2")+COUNTIFS(D10:D1007,M9,I10:I1007,"1,2")+COUNTIFS(D10:D1007,M9,I10:I1007,"2,3")+COUNTIFS(D10:D1007,M9,I10:I1007,"1,2,3"))/O9</f>
        <v>0.9642857142857143</v>
      </c>
      <c r="AH9" s="3">
        <f>(COUNTIFS(D10:D1007,M9,I10:I1007,"3")+COUNTIFS(D10:D1007,M9,I10:I1007,"1,3")+COUNTIFS(D10:D1007,M9,I10:I1007,"2,3")+COUNTIFS(D10:D1007,M9,I10:I1007,"1,2,3"))/O9</f>
        <v>7.1428571428571425E-2</v>
      </c>
      <c r="AI9" s="9">
        <f>(COUNTIFS(D10:D1007,M9,J10:J1007,"1")+COUNTIFS(D10:D1007,M9,J10:J1007,"1,2")+COUNTIFS(D10:D1007,M9,J10:J1007,"1,3")+COUNTIFS(D10:D1007,M9,J10:J1007,"1,2,3"))/O9</f>
        <v>0.9642857142857143</v>
      </c>
      <c r="AJ9" s="3">
        <f>(COUNTIFS(D10:D1007,M9,J10:J1007,"2")+COUNTIFS(D10:D1007,M9,J10:J1007,"1,2")+COUNTIFS(D10:D1007,M9,J10:J1007,"2,3")+COUNTIFS(D10:D1007,M9,J10:J1007,"1,2,3"))/O9</f>
        <v>0.10714285714285714</v>
      </c>
      <c r="AK9" s="3">
        <f>(COUNTIFS(D10:D1007,M9,J10:J1007,"3+X3")+COUNTIFS(D10:D1007,M9,J10:J1007,"1,3")+COUNTIFS(D10:D1007,M9,J10:J1007,"2,3")+COUNTIFS(D10:D1007,M9,J10:J1007,"1,2,3"))/O9</f>
        <v>0.35714285714285715</v>
      </c>
      <c r="AL9" s="9">
        <f>COUNTIFS(D9:D1007,M9,K9:K1007,"1")/O9</f>
        <v>0.5</v>
      </c>
      <c r="AM9" s="3">
        <f>COUNTIFS(D9:D1007,M9,K9:K1007,"2")/O9</f>
        <v>0.32142857142857145</v>
      </c>
      <c r="AN9" s="3">
        <f>COUNTIFS(D9:D1007,M9,K9:K1007,"3")/O9</f>
        <v>3.5714285714285712E-2</v>
      </c>
      <c r="AO9" s="3">
        <f>COUNTIFS(D9:D1007,M9,K9:K1007,"4")/O9</f>
        <v>0.14285714285714285</v>
      </c>
    </row>
    <row r="10" spans="1:41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31</v>
      </c>
      <c r="N10" s="1" t="s">
        <v>93</v>
      </c>
      <c r="O10" s="1">
        <f t="shared" si="4"/>
        <v>27</v>
      </c>
      <c r="P10" s="3">
        <f t="shared" si="5"/>
        <v>0.27</v>
      </c>
      <c r="Q10" s="3" t="str">
        <f>IF(P10&gt;0.7,"A",IF(P10&gt;0.1,"B","C"))</f>
        <v>B</v>
      </c>
      <c r="R10" s="1">
        <f>SUMIFS(F11:F1009,D11:D1009,M10)</f>
        <v>54</v>
      </c>
      <c r="S10" s="1">
        <f>R10/O10</f>
        <v>2</v>
      </c>
      <c r="T10" s="3">
        <f t="shared" si="2"/>
        <v>0.75</v>
      </c>
      <c r="U10" s="3">
        <f>(P10+T10+Z10)/3</f>
        <v>0.5251851851851852</v>
      </c>
      <c r="V10" s="9">
        <f>COUNTIFS(D10:D1008,M10,E10:E1008,"1")/O10</f>
        <v>0.33333333333333331</v>
      </c>
      <c r="W10" s="3">
        <f>COUNTIFS(D10:D1008,M10,E10:E1008,"2")/O10</f>
        <v>0.44444444444444442</v>
      </c>
      <c r="X10" s="3">
        <f>COUNTIFS(D10:D1008,M10,E10:E1008,"3")/O10</f>
        <v>0.22222222222222221</v>
      </c>
      <c r="Y10" s="12">
        <f>SUMIFS(E10:E1008,D10:D1008,M10)/O10</f>
        <v>1.8888888888888888</v>
      </c>
      <c r="Z10" s="3">
        <f t="shared" si="3"/>
        <v>0.55555555555555558</v>
      </c>
      <c r="AA10" s="9">
        <f>COUNTIFS(D10:D1008,M10,G10:G1008,"1")/O10</f>
        <v>7.407407407407407E-2</v>
      </c>
      <c r="AB10" s="3">
        <f>COUNTIFS(D10:D1008,M10,G10:G1008,"2")/O10</f>
        <v>0.66666666666666663</v>
      </c>
      <c r="AC10" s="3">
        <f>COUNTIFS(D10:D1008,M10,G10:G1008,"3")/O10</f>
        <v>0.18518518518518517</v>
      </c>
      <c r="AD10" s="9">
        <f>(COUNTIFS(D11:D1008,M10,H11:H1008,"1")+COUNTIFS(D11:D1008,M10,H11:H1008,"1,2"))/O10</f>
        <v>0.92592592592592593</v>
      </c>
      <c r="AE10" s="3">
        <f>(COUNTIFS(D11:D1008,M10,H11:H1008,"2")+COUNTIFS(D11:D1008,M10,H11:H1008,"1,2"))/O10</f>
        <v>0.7407407407407407</v>
      </c>
      <c r="AF10" s="9">
        <f>(COUNTIFS(D11:D1008,M10,I11:I1008,"1")+COUNTIFS(D11:D1008,M10,I11:I1008,"1,2")+COUNTIFS(D11:D1008,M10,I11:I1008,"1,3")+COUNTIFS(D11:D1008,M10,I11:I1008,"1,2,3"))/O10</f>
        <v>0.44444444444444442</v>
      </c>
      <c r="AG10" s="3">
        <f>(COUNTIFS(D11:D1008,M10,I11:I1008,"2")+COUNTIFS(D11:D1008,M10,I11:I1008,"1,2")+COUNTIFS(D11:D1008,M10,I11:I1008,"2,3")+COUNTIFS(D11:D1008,M10,I11:I1008,"1,2,3"))/O10</f>
        <v>0.70370370370370372</v>
      </c>
      <c r="AH10" s="3">
        <f>(COUNTIFS(D11:D1008,M10,I11:I1008,"3")+COUNTIFS(D11:D1008,M10,I11:I1008,"1,3")+COUNTIFS(D11:D1008,M10,I11:I1008,"2,3")+COUNTIFS(D11:D1008,M10,I11:I1008,"1,2,3"))/O10</f>
        <v>0.70370370370370372</v>
      </c>
      <c r="AI10" s="9">
        <f>(COUNTIFS(D11:D1008,M10,J11:J1008,"1")+COUNTIFS(D11:D1008,M10,J11:J1008,"1,2")+COUNTIFS(D11:D1008,M10,J11:J1008,"1,3")+COUNTIFS(D11:D1008,M10,J11:J1008,"1,2,3"))/O10</f>
        <v>1</v>
      </c>
      <c r="AJ10" s="3">
        <f>(COUNTIFS(D11:D1008,M10,J11:J1008,"2")+COUNTIFS(D11:D1008,M10,J11:J1008,"1,2")+COUNTIFS(D11:D1008,M10,J11:J1008,"2,3")+COUNTIFS(D11:D1008,M10,J11:J1008,"1,2,3"))/O10</f>
        <v>0.1111111111111111</v>
      </c>
      <c r="AK10" s="3">
        <f>(COUNTIFS(D11:D1008,M10,J11:J1008,"3+X3")+COUNTIFS(D11:D1008,M10,J11:J1008,"1,3")+COUNTIFS(D11:D1008,M10,J11:J1008,"2,3")+COUNTIFS(D11:D1008,M10,J11:J1008,"1,2,3"))/O10</f>
        <v>0.29629629629629628</v>
      </c>
      <c r="AL10" s="9">
        <f>COUNTIFS(D10:D1008,M10,K10:K1008,"1")/O10</f>
        <v>0.40740740740740738</v>
      </c>
      <c r="AM10" s="3">
        <f>COUNTIFS(D10:D1008,M10,K10:K1008,"2")/O10</f>
        <v>0.40740740740740738</v>
      </c>
      <c r="AN10" s="3">
        <f>COUNTIFS(D10:D1008,M10,K10:K1008,"3")/O10</f>
        <v>7.407407407407407E-2</v>
      </c>
      <c r="AO10" s="3">
        <f>COUNTIFS(D10:D1008,M10,K10:K1008,"4")/O10</f>
        <v>0.1111111111111111</v>
      </c>
    </row>
    <row r="11" spans="1:41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17</v>
      </c>
      <c r="N11" s="1" t="s">
        <v>84</v>
      </c>
      <c r="O11" s="1">
        <f t="shared" si="4"/>
        <v>26</v>
      </c>
      <c r="P11" s="3">
        <f t="shared" si="5"/>
        <v>0.26</v>
      </c>
      <c r="Q11" s="3" t="str">
        <f>IF(P11&gt;0.7,"A",IF(P11&gt;0.1,"B","C"))</f>
        <v>B</v>
      </c>
      <c r="R11" s="1">
        <f>SUMIFS(F12:F1010,D12:D1010,M11)</f>
        <v>59</v>
      </c>
      <c r="S11" s="1">
        <f>R11/O11</f>
        <v>2.2692307692307692</v>
      </c>
      <c r="T11" s="3">
        <f t="shared" si="2"/>
        <v>0.68269230769230771</v>
      </c>
      <c r="U11" s="3">
        <f>(P11+T11+Z11)/3</f>
        <v>0.32705128205128209</v>
      </c>
      <c r="V11" s="9">
        <f>COUNTIFS(D11:D1009,M11,E11:E1009,"1")/O11</f>
        <v>0</v>
      </c>
      <c r="W11" s="3">
        <f>COUNTIFS(D11:D1009,M11,E11:E1009,"2")/O11</f>
        <v>7.6923076923076927E-2</v>
      </c>
      <c r="X11" s="3">
        <f>COUNTIFS(D11:D1009,M11,E11:E1009,"3")/O11</f>
        <v>0.92307692307692313</v>
      </c>
      <c r="Y11" s="12">
        <f>SUMIFS(E11:E1009,D11:D1009,M11)/O11</f>
        <v>2.9230769230769229</v>
      </c>
      <c r="Z11" s="3">
        <f t="shared" si="3"/>
        <v>3.8461538461538547E-2</v>
      </c>
      <c r="AA11" s="9">
        <f>COUNTIFS(D11:D1009,M11,G11:G1009,"1")/O11</f>
        <v>0.15384615384615385</v>
      </c>
      <c r="AB11" s="3">
        <f>COUNTIFS(D11:D1009,M11,G11:G1009,"2")/O11</f>
        <v>0.26923076923076922</v>
      </c>
      <c r="AC11" s="3">
        <f>COUNTIFS(D11:D1009,M11,G11:G1009,"3")/O11</f>
        <v>0.53846153846153844</v>
      </c>
      <c r="AD11" s="9">
        <f>(COUNTIFS(D12:D1009,M11,H12:H1009,"1")+COUNTIFS(D12:D1009,M11,H12:H1009,"1,2"))/O11</f>
        <v>0.96153846153846156</v>
      </c>
      <c r="AE11" s="3">
        <f>(COUNTIFS(D12:D1009,M11,H12:H1009,"2")+COUNTIFS(D12:D1009,M11,H12:H1009,"1,2"))/O11</f>
        <v>0.34615384615384615</v>
      </c>
      <c r="AF11" s="9">
        <f>(COUNTIFS(D12:D1009,M11,I12:I1009,"1")+COUNTIFS(D12:D1009,M11,I12:I1009,"1,2")+COUNTIFS(D12:D1009,M11,I12:I1009,"1,3")+COUNTIFS(D12:D1009,M11,I12:I1009,"1,2,3"))/O11</f>
        <v>0.11538461538461539</v>
      </c>
      <c r="AG11" s="3">
        <f>(COUNTIFS(D12:D1009,M11,I12:I1009,"2")+COUNTIFS(D12:D1009,M11,I12:I1009,"1,2")+COUNTIFS(D12:D1009,M11,I12:I1009,"2,3")+COUNTIFS(D12:D1009,M11,I12:I1009,"1,2,3"))/O11</f>
        <v>0.92307692307692313</v>
      </c>
      <c r="AH11" s="3">
        <f>(COUNTIFS(D12:D1009,M11,I12:I1009,"3")+COUNTIFS(D12:D1009,M11,I12:I1009,"1,3")+COUNTIFS(D12:D1009,M11,I12:I1009,"2,3")+COUNTIFS(D12:D1009,M11,I12:I1009,"1,2,3"))/O11</f>
        <v>0.11538461538461539</v>
      </c>
      <c r="AI11" s="9">
        <f>(COUNTIFS(D12:D1009,M11,J12:J1009,"1")+COUNTIFS(D12:D1009,M11,J12:J1009,"1,2")+COUNTIFS(D12:D1009,M11,J12:J1009,"1,3")+COUNTIFS(D12:D1009,M11,J12:J1009,"1,2,3"))/O11</f>
        <v>0.57692307692307687</v>
      </c>
      <c r="AJ11" s="3">
        <f>(COUNTIFS(D12:D1009,M11,J12:J1009,"2")+COUNTIFS(D12:D1009,M11,J12:J1009,"1,2")+COUNTIFS(D12:D1009,M11,J12:J1009,"2,3")+COUNTIFS(D12:D1009,M11,J12:J1009,"1,2,3"))/O11</f>
        <v>0.15384615384615385</v>
      </c>
      <c r="AK11" s="3">
        <f>(COUNTIFS(D12:D1009,M11,J12:J1009,"3+X3")+COUNTIFS(D12:D1009,M11,J12:J1009,"1,3")+COUNTIFS(D12:D1009,M11,J12:J1009,"2,3")+COUNTIFS(D12:D1009,M11,J12:J1009,"1,2,3"))/O11</f>
        <v>0.23076923076923078</v>
      </c>
      <c r="AL11" s="9">
        <f>COUNTIFS(D11:D1009,M11,K11:K1009,"1")/O11</f>
        <v>0.38461538461538464</v>
      </c>
      <c r="AM11" s="3">
        <f>COUNTIFS(D11:D1009,M11,K11:K1009,"2")/O11</f>
        <v>0.30769230769230771</v>
      </c>
      <c r="AN11" s="3">
        <f>COUNTIFS(D11:D1009,M11,K11:K1009,"3")/O11</f>
        <v>0.15384615384615385</v>
      </c>
      <c r="AO11" s="3">
        <f>COUNTIFS(D11:D1009,M11,K11:K1009,"4")/O11</f>
        <v>0.11538461538461539</v>
      </c>
    </row>
    <row r="12" spans="1:41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 t="s">
        <v>82</v>
      </c>
      <c r="O12" s="1">
        <f t="shared" si="4"/>
        <v>17</v>
      </c>
      <c r="P12" s="3">
        <f t="shared" si="5"/>
        <v>0.17</v>
      </c>
      <c r="Q12" s="3" t="str">
        <f>IF(P12&gt;0.7,"A",IF(P12&gt;0.1,"B","C"))</f>
        <v>B</v>
      </c>
      <c r="R12" s="1">
        <f>SUMIFS(F13:F1011,D13:D1011,M12)</f>
        <v>28</v>
      </c>
      <c r="S12" s="1">
        <f>R12/O12</f>
        <v>1.6470588235294117</v>
      </c>
      <c r="T12" s="3">
        <f t="shared" si="2"/>
        <v>0.83823529411764708</v>
      </c>
      <c r="U12" s="3">
        <f>(P12+T12+Z12)/3</f>
        <v>0.52235294117647058</v>
      </c>
      <c r="V12" s="9">
        <f>COUNTIFS(D12:D1010,M12,E12:E1010,"1")/O12</f>
        <v>0.47058823529411764</v>
      </c>
      <c r="W12" s="3">
        <f>COUNTIFS(D12:D1010,M12,E12:E1010,"2")/O12</f>
        <v>0.17647058823529413</v>
      </c>
      <c r="X12" s="3">
        <f>COUNTIFS(D12:D1010,M12,E12:E1010,"3")/O12</f>
        <v>0.35294117647058826</v>
      </c>
      <c r="Y12" s="12">
        <f>SUMIFS(E12:E1010,D12:D1010,M12)/O12</f>
        <v>1.8823529411764706</v>
      </c>
      <c r="Z12" s="3">
        <f t="shared" si="3"/>
        <v>0.55882352941176472</v>
      </c>
      <c r="AA12" s="9">
        <f>COUNTIFS(D12:D1010,M12,G12:G1010,"1")/O12</f>
        <v>0</v>
      </c>
      <c r="AB12" s="3">
        <f>COUNTIFS(D12:D1010,M12,G12:G1010,"2")/O12</f>
        <v>0.17647058823529413</v>
      </c>
      <c r="AC12" s="3">
        <f>COUNTIFS(D12:D1010,M12,G12:G1010,"3")/O12</f>
        <v>0.82352941176470584</v>
      </c>
      <c r="AD12" s="9">
        <f>(COUNTIFS(D13:D1010,M12,H13:H1010,"1")+COUNTIFS(D13:D1010,M12,H13:H1010,"1,2"))/O12</f>
        <v>1</v>
      </c>
      <c r="AE12" s="3">
        <f>(COUNTIFS(D13:D1010,M12,H13:H1010,"2")+COUNTIFS(D13:D1010,M12,H13:H1010,"1,2"))/O12</f>
        <v>0.76470588235294112</v>
      </c>
      <c r="AF12" s="9">
        <f>(COUNTIFS(D13:D1010,M12,I13:I1010,"1")+COUNTIFS(D13:D1010,M12,I13:I1010,"1,2")+COUNTIFS(D13:D1010,M12,I13:I1010,"1,3")+COUNTIFS(D13:D1010,M12,I13:I1010,"1,2,3"))/O12</f>
        <v>0.47058823529411764</v>
      </c>
      <c r="AG12" s="3">
        <f>(COUNTIFS(D13:D1010,M12,I13:I1010,"2")+COUNTIFS(D13:D1010,M12,I13:I1010,"1,2")+COUNTIFS(D13:D1010,M12,I13:I1010,"2,3")+COUNTIFS(D13:D1010,M12,I13:I1010,"1,2,3"))/O12</f>
        <v>0.94117647058823528</v>
      </c>
      <c r="AH12" s="3">
        <f>(COUNTIFS(D13:D1010,M12,I13:I1010,"3")+COUNTIFS(D13:D1010,M12,I13:I1010,"1,3")+COUNTIFS(D13:D1010,M12,I13:I1010,"2,3")+COUNTIFS(D13:D1010,M12,I13:I1010,"1,2,3"))/O12</f>
        <v>0.82352941176470584</v>
      </c>
      <c r="AI12" s="9">
        <f>(COUNTIFS(D13:D1010,M12,J13:J1010,"1")+COUNTIFS(D13:D1010,M12,J13:J1010,"1,2")+COUNTIFS(D13:D1010,M12,J13:J1010,"1,3")+COUNTIFS(D13:D1010,M12,J13:J1010,"1,2,3"))/O12</f>
        <v>0.6470588235294118</v>
      </c>
      <c r="AJ12" s="3">
        <f>(COUNTIFS(D13:D1010,M12,J13:J1010,"2")+COUNTIFS(D13:D1010,M12,J13:J1010,"1,2")+COUNTIFS(D13:D1010,M12,J13:J1010,"2,3")+COUNTIFS(D13:D1010,M12,J13:J1010,"1,2,3"))/O12</f>
        <v>0.29411764705882354</v>
      </c>
      <c r="AK12" s="3">
        <f>(COUNTIFS(D13:D1010,M12,J13:J1010,"3+X3")+COUNTIFS(D13:D1010,M12,J13:J1010,"1,3")+COUNTIFS(D13:D1010,M12,J13:J1010,"2,3")+COUNTIFS(D13:D1010,M12,J13:J1010,"1,2,3"))/O12</f>
        <v>0.70588235294117652</v>
      </c>
      <c r="AL12" s="9">
        <f>COUNTIFS(D12:D1010,M12,K12:K1010,"1")/O12</f>
        <v>0.41176470588235292</v>
      </c>
      <c r="AM12" s="3">
        <f>COUNTIFS(D12:D1010,M12,K12:K1010,"2")/O12</f>
        <v>0.35294117647058826</v>
      </c>
      <c r="AN12" s="3">
        <f>COUNTIFS(D12:D1010,M12,K12:K1010,"3")/O12</f>
        <v>0</v>
      </c>
      <c r="AO12" s="3">
        <f>COUNTIFS(D12:D1010,M12,K12:K1010,"4")/O12</f>
        <v>0.23529411764705882</v>
      </c>
    </row>
    <row r="13" spans="1:41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 t="s">
        <v>93</v>
      </c>
      <c r="O13" s="1">
        <f t="shared" si="4"/>
        <v>9</v>
      </c>
      <c r="P13" s="3">
        <f t="shared" si="5"/>
        <v>0.09</v>
      </c>
      <c r="Q13" s="3" t="str">
        <f>IF(P13&gt;0.7,"A",IF(P13&gt;0.1,"B","C"))</f>
        <v>C</v>
      </c>
      <c r="R13" s="1">
        <f>SUMIFS(F14:F1012,D14:D1012,M13)</f>
        <v>16</v>
      </c>
      <c r="S13" s="1">
        <f>R13/O13</f>
        <v>1.7777777777777777</v>
      </c>
      <c r="T13" s="3">
        <f t="shared" si="2"/>
        <v>0.80555555555555558</v>
      </c>
      <c r="U13" s="3">
        <f>(P13+T13+Z13)/3</f>
        <v>0.5948148148148148</v>
      </c>
      <c r="V13" s="9">
        <f>COUNTIFS(D13:D1011,M13,E13:E1011,"1")/O13</f>
        <v>0.88888888888888884</v>
      </c>
      <c r="W13" s="3">
        <f>COUNTIFS(D13:D1011,M13,E13:E1011,"2")/O13</f>
        <v>0</v>
      </c>
      <c r="X13" s="3">
        <f>COUNTIFS(D13:D1011,M13,E13:E1011,"3")/O13</f>
        <v>0.1111111111111111</v>
      </c>
      <c r="Y13" s="12">
        <f>SUMIFS(E13:E1011,D13:D1011,M13)/O13</f>
        <v>1.2222222222222223</v>
      </c>
      <c r="Z13" s="3">
        <f t="shared" si="3"/>
        <v>0.88888888888888884</v>
      </c>
      <c r="AA13" s="9">
        <f>COUNTIFS(D13:D1011,M13,G13:G1011,"1")/O13</f>
        <v>0</v>
      </c>
      <c r="AB13" s="3">
        <f>COUNTIFS(D13:D1011,M13,G13:G1011,"2")/O13</f>
        <v>0.22222222222222221</v>
      </c>
      <c r="AC13" s="3">
        <f>COUNTIFS(D13:D1011,M13,G13:G1011,"3")/O13</f>
        <v>0.77777777777777779</v>
      </c>
      <c r="AD13" s="9">
        <f>(COUNTIFS(D14:D1011,M13,H14:H1011,"1")+COUNTIFS(D14:D1011,M13,H14:H1011,"1,2"))/O13</f>
        <v>0.66666666666666663</v>
      </c>
      <c r="AE13" s="3">
        <f>(COUNTIFS(D14:D1011,M13,H14:H1011,"2")+COUNTIFS(D14:D1011,M13,H14:H1011,"1,2"))/O13</f>
        <v>0.88888888888888884</v>
      </c>
      <c r="AF13" s="9">
        <f>(COUNTIFS(D14:D1011,M13,I14:I1011,"1")+COUNTIFS(D14:D1011,M13,I14:I1011,"1,2")+COUNTIFS(D14:D1011,M13,I14:I1011,"1,3")+COUNTIFS(D14:D1011,M13,I14:I1011,"1,2,3"))/O13</f>
        <v>0.66666666666666663</v>
      </c>
      <c r="AG13" s="3">
        <f>(COUNTIFS(D14:D1011,M13,I14:I1011,"2")+COUNTIFS(D14:D1011,M13,I14:I1011,"1,2")+COUNTIFS(D14:D1011,M13,I14:I1011,"2,3")+COUNTIFS(D14:D1011,M13,I14:I1011,"1,2,3"))/O13</f>
        <v>0.22222222222222221</v>
      </c>
      <c r="AH13" s="3">
        <f>(COUNTIFS(D14:D1011,M13,I14:I1011,"3")+COUNTIFS(D14:D1011,M13,I14:I1011,"1,3")+COUNTIFS(D14:D1011,M13,I14:I1011,"2,3")+COUNTIFS(D14:D1011,M13,I14:I1011,"1,2,3"))/O13</f>
        <v>0.88888888888888884</v>
      </c>
      <c r="AI13" s="9">
        <f>(COUNTIFS(D14:D1011,M13,J14:J1011,"1")+COUNTIFS(D14:D1011,M13,J14:J1011,"1,2")+COUNTIFS(D14:D1011,M13,J14:J1011,"1,3")+COUNTIFS(D14:D1011,M13,J14:J1011,"1,2,3"))/O13</f>
        <v>0.66666666666666663</v>
      </c>
      <c r="AJ13" s="3">
        <f>(COUNTIFS(D14:D1011,M13,J14:J1011,"2")+COUNTIFS(D14:D1011,M13,J14:J1011,"1,2")+COUNTIFS(D14:D1011,M13,J14:J1011,"2,3")+COUNTIFS(D14:D1011,M13,J14:J1011,"1,2,3"))/O13</f>
        <v>0.33333333333333331</v>
      </c>
      <c r="AK13" s="3">
        <f>(COUNTIFS(D14:D1011,M13,J14:J1011,"3+X3")+COUNTIFS(D14:D1011,M13,J14:J1011,"1,3")+COUNTIFS(D14:D1011,M13,J14:J1011,"2,3")+COUNTIFS(D14:D1011,M13,J14:J1011,"1,2,3"))/O13</f>
        <v>0.55555555555555558</v>
      </c>
      <c r="AL13" s="9">
        <f>COUNTIFS(D13:D1011,M13,K13:K1011,"1")/O13</f>
        <v>0.33333333333333331</v>
      </c>
      <c r="AM13" s="3">
        <f>COUNTIFS(D13:D1011,M13,K13:K1011,"2")/O13</f>
        <v>0.44444444444444442</v>
      </c>
      <c r="AN13" s="3">
        <f>COUNTIFS(D13:D1011,M13,K13:K1011,"3")/O13</f>
        <v>0.22222222222222221</v>
      </c>
      <c r="AO13" s="3">
        <f>COUNTIFS(D13:D1011,M13,K13:K1011,"4")/O13</f>
        <v>0</v>
      </c>
    </row>
    <row r="14" spans="1:41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 t="s">
        <v>82</v>
      </c>
      <c r="O14" s="1">
        <f t="shared" si="4"/>
        <v>6</v>
      </c>
      <c r="P14" s="3">
        <f t="shared" si="5"/>
        <v>0.06</v>
      </c>
      <c r="Q14" s="3" t="str">
        <f>IF(P14&gt;0.7,"A",IF(P14&gt;0.1,"B","C"))</f>
        <v>C</v>
      </c>
      <c r="R14" s="1">
        <f>SUMIFS(F15:F1013,D15:D1013,M14)</f>
        <v>14</v>
      </c>
      <c r="S14" s="1">
        <f>R14/O14</f>
        <v>2.3333333333333335</v>
      </c>
      <c r="T14" s="3">
        <f t="shared" si="2"/>
        <v>0.66666666666666663</v>
      </c>
      <c r="U14" s="3">
        <f>(P14+T14+Z14)/3</f>
        <v>0.46444444444444438</v>
      </c>
      <c r="V14" s="9">
        <f>COUNTIFS(D14:D1012,M14,E14:E1012,"1")/O14</f>
        <v>0.5</v>
      </c>
      <c r="W14" s="3">
        <f>COUNTIFS(D14:D1012,M14,E14:E1012,"2")/O14</f>
        <v>0.33333333333333331</v>
      </c>
      <c r="X14" s="3">
        <f>COUNTIFS(D14:D1012,M14,E14:E1012,"3")/O14</f>
        <v>0.16666666666666666</v>
      </c>
      <c r="Y14" s="12">
        <f>SUMIFS(E14:E1012,D14:D1012,M14)/O14</f>
        <v>1.6666666666666667</v>
      </c>
      <c r="Z14" s="3">
        <f t="shared" si="3"/>
        <v>0.66666666666666663</v>
      </c>
      <c r="AA14" s="9">
        <f>COUNTIFS(D14:D1012,M14,G14:G1012,"1")/O14</f>
        <v>0</v>
      </c>
      <c r="AB14" s="3">
        <f>COUNTIFS(D14:D1012,M14,G14:G1012,"2")/O14</f>
        <v>0</v>
      </c>
      <c r="AC14" s="3">
        <f>COUNTIFS(D14:D1012,M14,G14:G1012,"3")/O14</f>
        <v>1</v>
      </c>
      <c r="AD14" s="9">
        <f>(COUNTIFS(D15:D1012,M14,H15:H1012,"1")+COUNTIFS(D15:D1012,M14,H15:H1012,"1,2"))/O14</f>
        <v>1</v>
      </c>
      <c r="AE14" s="3">
        <f>(COUNTIFS(D15:D1012,M14,H15:H1012,"2")+COUNTIFS(D15:D1012,M14,H15:H1012,"1,2"))/O14</f>
        <v>0.5</v>
      </c>
      <c r="AF14" s="9">
        <f>(COUNTIFS(D15:D1012,M14,I15:I1012,"1")+COUNTIFS(D15:D1012,M14,I15:I1012,"1,2")+COUNTIFS(D15:D1012,M14,I15:I1012,"1,3")+COUNTIFS(D15:D1012,M14,I15:I1012,"1,2,3"))/O14</f>
        <v>0.83333333333333337</v>
      </c>
      <c r="AG14" s="3">
        <f>(COUNTIFS(D15:D1012,M14,I15:I1012,"2")+COUNTIFS(D15:D1012,M14,I15:I1012,"1,2")+COUNTIFS(D15:D1012,M14,I15:I1012,"2,3")+COUNTIFS(D15:D1012,M14,I15:I1012,"1,2,3"))/O14</f>
        <v>0.5</v>
      </c>
      <c r="AH14" s="3">
        <f>(COUNTIFS(D15:D1012,M14,I15:I1012,"3")+COUNTIFS(D15:D1012,M14,I15:I1012,"1,3")+COUNTIFS(D15:D1012,M14,I15:I1012,"2,3")+COUNTIFS(D15:D1012,M14,I15:I1012,"1,2,3"))/O14</f>
        <v>0.33333333333333331</v>
      </c>
      <c r="AI14" s="9">
        <f>(COUNTIFS(D15:D1012,M14,J15:J1012,"1")+COUNTIFS(D15:D1012,M14,J15:J1012,"1,2")+COUNTIFS(D15:D1012,M14,J15:J1012,"1,3")+COUNTIFS(D15:D1012,M14,J15:J1012,"1,2,3"))/O14</f>
        <v>0.5</v>
      </c>
      <c r="AJ14" s="3">
        <f>(COUNTIFS(D15:D1012,M14,J15:J1012,"2")+COUNTIFS(D15:D1012,M14,J15:J1012,"1,2")+COUNTIFS(D15:D1012,M14,J15:J1012,"2,3")+COUNTIFS(D15:D1012,M14,J15:J1012,"1,2,3"))/O14</f>
        <v>0.16666666666666666</v>
      </c>
      <c r="AK14" s="3">
        <f>(COUNTIFS(D15:D1012,M14,J15:J1012,"3+X3")+COUNTIFS(D15:D1012,M14,J15:J1012,"1,3")+COUNTIFS(D15:D1012,M14,J15:J1012,"2,3")+COUNTIFS(D15:D1012,M14,J15:J1012,"1,2,3"))/O14</f>
        <v>0.5</v>
      </c>
      <c r="AL14" s="9">
        <f>COUNTIFS(D14:D1012,M14,K14:K1012,"1")/O14</f>
        <v>0.66666666666666663</v>
      </c>
      <c r="AM14" s="3">
        <f>COUNTIFS(D14:D1012,M14,K14:K1012,"2")/O14</f>
        <v>0.16666666666666666</v>
      </c>
      <c r="AN14" s="3">
        <f>COUNTIFS(D14:D1012,M14,K14:K1012,"3")/O14</f>
        <v>0</v>
      </c>
      <c r="AO14" s="3">
        <f>COUNTIFS(D14:D1012,M14,K14:K1012,"4")/O14</f>
        <v>0.16666666666666666</v>
      </c>
    </row>
    <row r="15" spans="1:41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 t="s">
        <v>93</v>
      </c>
      <c r="O15" s="1">
        <f t="shared" si="4"/>
        <v>5</v>
      </c>
      <c r="P15" s="3">
        <f t="shared" si="5"/>
        <v>0.05</v>
      </c>
      <c r="Q15" s="3" t="str">
        <f>IF(P15&gt;0.7,"A",IF(P15&gt;0.1,"B","C"))</f>
        <v>C</v>
      </c>
      <c r="R15" s="1">
        <f>SUMIFS(F16:F1014,D16:D1014,M15)</f>
        <v>10</v>
      </c>
      <c r="S15" s="1">
        <f>R15/O15</f>
        <v>2</v>
      </c>
      <c r="T15" s="3">
        <f t="shared" si="2"/>
        <v>0.75</v>
      </c>
      <c r="U15" s="3">
        <f>(P15+T15+Z15)/3</f>
        <v>0.43333333333333335</v>
      </c>
      <c r="V15" s="9">
        <f>COUNTIFS(D15:D1013,M15,E15:E1013,"1")/O15</f>
        <v>0.2</v>
      </c>
      <c r="W15" s="3">
        <f>COUNTIFS(D15:D1013,M15,E15:E1013,"2")/O15</f>
        <v>0.6</v>
      </c>
      <c r="X15" s="3">
        <f>COUNTIFS(D15:D1013,M15,E15:E1013,"3")/O15</f>
        <v>0.2</v>
      </c>
      <c r="Y15" s="12">
        <f>SUMIFS(E15:E1013,D15:D1013,M15)/O15</f>
        <v>2</v>
      </c>
      <c r="Z15" s="3">
        <f t="shared" si="3"/>
        <v>0.5</v>
      </c>
      <c r="AA15" s="9">
        <f>COUNTIFS(D15:D1013,M15,G15:G1013,"1")/O15</f>
        <v>0</v>
      </c>
      <c r="AB15" s="3">
        <f>COUNTIFS(D15:D1013,M15,G15:G1013,"2")/O15</f>
        <v>0.4</v>
      </c>
      <c r="AC15" s="3">
        <f>COUNTIFS(D15:D1013,M15,G15:G1013,"3")/O15</f>
        <v>0.4</v>
      </c>
      <c r="AD15" s="9">
        <f>(COUNTIFS(D16:D1013,M15,H16:H1013,"1")+COUNTIFS(D16:D1013,M15,H16:H1013,"1,2"))/O15</f>
        <v>1</v>
      </c>
      <c r="AE15" s="3">
        <f>(COUNTIFS(D16:D1013,M15,H16:H1013,"2")+COUNTIFS(D16:D1013,M15,H16:H1013,"1,2"))/O15</f>
        <v>0</v>
      </c>
      <c r="AF15" s="9">
        <f>(COUNTIFS(D16:D1013,M15,I16:I1013,"1")+COUNTIFS(D16:D1013,M15,I16:I1013,"1,2")+COUNTIFS(D16:D1013,M15,I16:I1013,"1,3")+COUNTIFS(D16:D1013,M15,I16:I1013,"1,2,3"))/O15</f>
        <v>0.6</v>
      </c>
      <c r="AG15" s="3">
        <f>(COUNTIFS(D16:D1013,M15,I16:I1013,"2")+COUNTIFS(D16:D1013,M15,I16:I1013,"1,2")+COUNTIFS(D16:D1013,M15,I16:I1013,"2,3")+COUNTIFS(D16:D1013,M15,I16:I1013,"1,2,3"))/O15</f>
        <v>0.4</v>
      </c>
      <c r="AH15" s="3">
        <f>(COUNTIFS(D16:D1013,M15,I16:I1013,"3")+COUNTIFS(D16:D1013,M15,I16:I1013,"1,3")+COUNTIFS(D16:D1013,M15,I16:I1013,"2,3")+COUNTIFS(D16:D1013,M15,I16:I1013,"1,2,3"))/O15</f>
        <v>0</v>
      </c>
      <c r="AI15" s="9">
        <f>(COUNTIFS(D16:D1013,M15,J16:J1013,"1")+COUNTIFS(D16:D1013,M15,J16:J1013,"1,2")+COUNTIFS(D16:D1013,M15,J16:J1013,"1,3")+COUNTIFS(D16:D1013,M15,J16:J1013,"1,2,3"))/O15</f>
        <v>0.8</v>
      </c>
      <c r="AJ15" s="3">
        <f>(COUNTIFS(D16:D1013,M15,J16:J1013,"2")+COUNTIFS(D16:D1013,M15,J16:J1013,"1,2")+COUNTIFS(D16:D1013,M15,J16:J1013,"2,3")+COUNTIFS(D16:D1013,M15,J16:J1013,"1,2,3"))/O15</f>
        <v>0</v>
      </c>
      <c r="AK15" s="3">
        <f>(COUNTIFS(D16:D1013,M15,J16:J1013,"3+X3")+COUNTIFS(D16:D1013,M15,J16:J1013,"1,3")+COUNTIFS(D16:D1013,M15,J16:J1013,"2,3")+COUNTIFS(D16:D1013,M15,J16:J1013,"1,2,3"))/O15</f>
        <v>0.2</v>
      </c>
      <c r="AL15" s="9">
        <f>COUNTIFS(D15:D1013,M15,K15:K1013,"1")/O15</f>
        <v>0.8</v>
      </c>
      <c r="AM15" s="3">
        <f>COUNTIFS(D15:D1013,M15,K15:K1013,"2")/O15</f>
        <v>0</v>
      </c>
      <c r="AN15" s="3">
        <f>COUNTIFS(D15:D1013,M15,K15:K1013,"3")/O15</f>
        <v>0</v>
      </c>
      <c r="AO15" s="3">
        <f>COUNTIFS(D15:D1013,M15,K15:K1013,"4")/O15</f>
        <v>0.2</v>
      </c>
    </row>
    <row r="16" spans="1:41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 t="s">
        <v>85</v>
      </c>
      <c r="O16" s="1">
        <f t="shared" si="4"/>
        <v>4</v>
      </c>
      <c r="P16" s="3">
        <f t="shared" si="5"/>
        <v>0.04</v>
      </c>
      <c r="Q16" s="3" t="str">
        <f>IF(P16&gt;0.7,"A",IF(P16&gt;0.1,"B","C"))</f>
        <v>C</v>
      </c>
      <c r="R16" s="1">
        <f>SUMIFS(F17:F1015,D17:D1015,M16)</f>
        <v>11</v>
      </c>
      <c r="S16" s="1">
        <f>R16/O16</f>
        <v>2.75</v>
      </c>
      <c r="T16" s="3">
        <f t="shared" si="2"/>
        <v>0.5625</v>
      </c>
      <c r="U16" s="3">
        <f>(P16+T16+Z16)/3</f>
        <v>0.45083333333333336</v>
      </c>
      <c r="V16" s="9">
        <f>COUNTIFS(D16:D1014,M16,E16:E1014,"1")/O16</f>
        <v>0.75</v>
      </c>
      <c r="W16" s="3">
        <f>COUNTIFS(D16:D1014,M16,E16:E1014,"2")/O16</f>
        <v>0</v>
      </c>
      <c r="X16" s="3">
        <f>COUNTIFS(D16:D1014,M16,E16:E1014,"3")/O16</f>
        <v>0.25</v>
      </c>
      <c r="Y16" s="12">
        <f>SUMIFS(E16:E1014,D16:D1014,M16)/O16</f>
        <v>1.5</v>
      </c>
      <c r="Z16" s="3">
        <f t="shared" si="3"/>
        <v>0.75</v>
      </c>
      <c r="AA16" s="9">
        <f>COUNTIFS(D16:D1014,M16,G16:G1014,"1")/O16</f>
        <v>0</v>
      </c>
      <c r="AB16" s="3">
        <f>COUNTIFS(D16:D1014,M16,G16:G1014,"2")/O16</f>
        <v>0.25</v>
      </c>
      <c r="AC16" s="3">
        <f>COUNTIFS(D16:D1014,M16,G16:G1014,"3")/O16</f>
        <v>0.75</v>
      </c>
      <c r="AD16" s="9">
        <f>(COUNTIFS(D17:D1014,M16,H17:H1014,"1")+COUNTIFS(D17:D1014,M16,H17:H1014,"1,2"))/O16</f>
        <v>1</v>
      </c>
      <c r="AE16" s="3">
        <f>(COUNTIFS(D17:D1014,M16,H17:H1014,"2")+COUNTIFS(D17:D1014,M16,H17:H1014,"1,2"))/O16</f>
        <v>0.5</v>
      </c>
      <c r="AF16" s="9">
        <f>(COUNTIFS(D17:D1014,M16,I17:I1014,"1")+COUNTIFS(D17:D1014,M16,I17:I1014,"1,2")+COUNTIFS(D17:D1014,M16,I17:I1014,"1,3")+COUNTIFS(D17:D1014,M16,I17:I1014,"1,2,3"))/O16</f>
        <v>0.75</v>
      </c>
      <c r="AG16" s="3">
        <f>(COUNTIFS(D17:D1014,M16,I17:I1014,"2")+COUNTIFS(D17:D1014,M16,I17:I1014,"1,2")+COUNTIFS(D17:D1014,M16,I17:I1014,"2,3")+COUNTIFS(D17:D1014,M16,I17:I1014,"1,2,3"))/O16</f>
        <v>0.75</v>
      </c>
      <c r="AH16" s="3">
        <f>(COUNTIFS(D17:D1014,M16,I17:I1014,"3")+COUNTIFS(D17:D1014,M16,I17:I1014,"1,3")+COUNTIFS(D17:D1014,M16,I17:I1014,"2,3")+COUNTIFS(D17:D1014,M16,I17:I1014,"1,2,3"))/O16</f>
        <v>0.5</v>
      </c>
      <c r="AI16" s="9">
        <f>(COUNTIFS(D17:D1014,M16,J17:J1014,"1")+COUNTIFS(D17:D1014,M16,J17:J1014,"1,2")+COUNTIFS(D17:D1014,M16,J17:J1014,"1,3")+COUNTIFS(D17:D1014,M16,J17:J1014,"1,2,3"))/O16</f>
        <v>0.75</v>
      </c>
      <c r="AJ16" s="3">
        <f>(COUNTIFS(D17:D1014,M16,J17:J1014,"2")+COUNTIFS(D17:D1014,M16,J17:J1014,"1,2")+COUNTIFS(D17:D1014,M16,J17:J1014,"2,3")+COUNTIFS(D17:D1014,M16,J17:J1014,"1,2,3"))/O16</f>
        <v>0.5</v>
      </c>
      <c r="AK16" s="3">
        <f>(COUNTIFS(D17:D1014,M16,J17:J1014,"3+X3")+COUNTIFS(D17:D1014,M16,J17:J1014,"1,3")+COUNTIFS(D17:D1014,M16,J17:J1014,"2,3")+COUNTIFS(D17:D1014,M16,J17:J1014,"1,2,3"))/O16</f>
        <v>0.5</v>
      </c>
      <c r="AL16" s="9">
        <f>COUNTIFS(D16:D1014,M16,K16:K1014,"1")/O16</f>
        <v>0.5</v>
      </c>
      <c r="AM16" s="3">
        <f>COUNTIFS(D16:D1014,M16,K16:K1014,"2")/O16</f>
        <v>0.25</v>
      </c>
      <c r="AN16" s="3">
        <f>COUNTIFS(D16:D1014,M16,K16:K1014,"3")/O16</f>
        <v>0</v>
      </c>
      <c r="AO16" s="3">
        <f>COUNTIFS(D16:D1014,M16,K16:K1014,"4")/O16</f>
        <v>0.25</v>
      </c>
    </row>
    <row r="17" spans="1:41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32</v>
      </c>
      <c r="N17" s="1" t="s">
        <v>83</v>
      </c>
      <c r="O17" s="1">
        <f t="shared" si="4"/>
        <v>4</v>
      </c>
      <c r="P17" s="3">
        <f t="shared" si="5"/>
        <v>0.04</v>
      </c>
      <c r="Q17" s="3" t="str">
        <f>IF(P17&gt;0.7,"A",IF(P17&gt;0.1,"B","C"))</f>
        <v>C</v>
      </c>
      <c r="R17" s="1">
        <f>SUMIFS(F18:F1016,D18:D1016,M17)</f>
        <v>6</v>
      </c>
      <c r="S17" s="1">
        <f>R17/O17</f>
        <v>1.5</v>
      </c>
      <c r="T17" s="3">
        <f t="shared" si="2"/>
        <v>0.875</v>
      </c>
      <c r="U17" s="3">
        <f>(P17+T17+Z17)/3</f>
        <v>0.34666666666666668</v>
      </c>
      <c r="V17" s="9">
        <f>COUNTIFS(D17:D1015,M17,E17:E1015,"1")/O17</f>
        <v>0</v>
      </c>
      <c r="W17" s="3">
        <f>COUNTIFS(D17:D1015,M17,E17:E1015,"2")/O17</f>
        <v>0.25</v>
      </c>
      <c r="X17" s="3">
        <f>COUNTIFS(D17:D1015,M17,E17:E1015,"3")/O17</f>
        <v>0.75</v>
      </c>
      <c r="Y17" s="12">
        <f>SUMIFS(E17:E1015,D17:D1015,M17)/O17</f>
        <v>2.75</v>
      </c>
      <c r="Z17" s="3">
        <f t="shared" si="3"/>
        <v>0.125</v>
      </c>
      <c r="AA17" s="9">
        <f>COUNTIFS(D17:D1015,M17,G17:G1015,"1")/O17</f>
        <v>0</v>
      </c>
      <c r="AB17" s="3">
        <f>COUNTIFS(D17:D1015,M17,G17:G1015,"2")/O17</f>
        <v>0.75</v>
      </c>
      <c r="AC17" s="3">
        <f>COUNTIFS(D17:D1015,M17,G17:G1015,"3")/O17</f>
        <v>0.25</v>
      </c>
      <c r="AD17" s="9">
        <f>(COUNTIFS(D18:D1015,M17,H18:H1015,"1")+COUNTIFS(D18:D1015,M17,H18:H1015,"1,2"))/O17</f>
        <v>1</v>
      </c>
      <c r="AE17" s="3">
        <f>(COUNTIFS(D18:D1015,M17,H18:H1015,"2")+COUNTIFS(D18:D1015,M17,H18:H1015,"1,2"))/O17</f>
        <v>0.5</v>
      </c>
      <c r="AF17" s="9">
        <f>(COUNTIFS(D18:D1015,M17,I18:I1015,"1")+COUNTIFS(D18:D1015,M17,I18:I1015,"1,2")+COUNTIFS(D18:D1015,M17,I18:I1015,"1,3")+COUNTIFS(D18:D1015,M17,I18:I1015,"1,2,3"))/O17</f>
        <v>0</v>
      </c>
      <c r="AG17" s="3">
        <f>(COUNTIFS(D18:D1015,M17,I18:I1015,"2")+COUNTIFS(D18:D1015,M17,I18:I1015,"1,2")+COUNTIFS(D18:D1015,M17,I18:I1015,"2,3")+COUNTIFS(D18:D1015,M17,I18:I1015,"1,2,3"))/O17</f>
        <v>1</v>
      </c>
      <c r="AH17" s="3">
        <f>(COUNTIFS(D18:D1015,M17,I18:I1015,"3")+COUNTIFS(D18:D1015,M17,I18:I1015,"1,3")+COUNTIFS(D18:D1015,M17,I18:I1015,"2,3")+COUNTIFS(D18:D1015,M17,I18:I1015,"1,2,3"))/O17</f>
        <v>0.25</v>
      </c>
      <c r="AI17" s="9">
        <f>(COUNTIFS(D18:D1015,M17,J18:J1015,"1")+COUNTIFS(D18:D1015,M17,J18:J1015,"1,2")+COUNTIFS(D18:D1015,M17,J18:J1015,"1,3")+COUNTIFS(D18:D1015,M17,J18:J1015,"1,2,3"))/O17</f>
        <v>1</v>
      </c>
      <c r="AJ17" s="3">
        <f>(COUNTIFS(D18:D1015,M17,J18:J1015,"2")+COUNTIFS(D18:D1015,M17,J18:J1015,"1,2")+COUNTIFS(D18:D1015,M17,J18:J1015,"2,3")+COUNTIFS(D18:D1015,M17,J18:J1015,"1,2,3"))/O17</f>
        <v>0</v>
      </c>
      <c r="AK17" s="3">
        <f>(COUNTIFS(D18:D1015,M17,J18:J1015,"3+X3")+COUNTIFS(D18:D1015,M17,J18:J1015,"1,3")+COUNTIFS(D18:D1015,M17,J18:J1015,"2,3")+COUNTIFS(D18:D1015,M17,J18:J1015,"1,2,3"))/O17</f>
        <v>0</v>
      </c>
      <c r="AL17" s="9">
        <f>COUNTIFS(D17:D1015,M17,K17:K1015,"1")/O17</f>
        <v>0.25</v>
      </c>
      <c r="AM17" s="3">
        <f>COUNTIFS(D17:D1015,M17,K17:K1015,"2")/O17</f>
        <v>0.75</v>
      </c>
      <c r="AN17" s="3">
        <f>COUNTIFS(D17:D1015,M17,K17:K1015,"3")/O17</f>
        <v>0</v>
      </c>
      <c r="AO17" s="3">
        <f>COUNTIFS(D17:D1015,M17,K17:K1015,"4")/O17</f>
        <v>0</v>
      </c>
    </row>
    <row r="18" spans="1:41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24</v>
      </c>
      <c r="N18" s="1" t="s">
        <v>82</v>
      </c>
      <c r="O18" s="1">
        <f t="shared" si="4"/>
        <v>3</v>
      </c>
      <c r="P18" s="3">
        <f t="shared" si="5"/>
        <v>0.03</v>
      </c>
      <c r="Q18" s="3" t="str">
        <f>IF(P18&gt;0.7,"A",IF(P18&gt;0.1,"B","C"))</f>
        <v>C</v>
      </c>
      <c r="R18" s="1">
        <f>SUMIFS(F19:F1017,D19:D1017,M18)</f>
        <v>5</v>
      </c>
      <c r="S18" s="1">
        <f>R18/O18</f>
        <v>1.6666666666666667</v>
      </c>
      <c r="T18" s="3">
        <f t="shared" si="2"/>
        <v>0.83333333333333326</v>
      </c>
      <c r="U18" s="3">
        <f>(P18+T18+Z18)/3</f>
        <v>0.62111111111111106</v>
      </c>
      <c r="V18" s="9">
        <f>COUNTIFS(D18:D1016,M18,E18:E1016,"1")/O18</f>
        <v>1</v>
      </c>
      <c r="W18" s="3">
        <f>COUNTIFS(D18:D1016,M18,E18:E1016,"2")/O18</f>
        <v>0</v>
      </c>
      <c r="X18" s="3">
        <f>COUNTIFS(D18:D1016,M18,E18:E1016,"3")/O18</f>
        <v>0</v>
      </c>
      <c r="Y18" s="12">
        <f>SUMIFS(E18:E1016,D18:D1016,M18)/O18</f>
        <v>1</v>
      </c>
      <c r="Z18" s="3">
        <f t="shared" si="3"/>
        <v>1</v>
      </c>
      <c r="AA18" s="9">
        <f>COUNTIFS(D18:D1016,M18,G18:G1016,"1")/O18</f>
        <v>0</v>
      </c>
      <c r="AB18" s="3">
        <f>COUNTIFS(D18:D1016,M18,G18:G1016,"2")/O18</f>
        <v>0</v>
      </c>
      <c r="AC18" s="3">
        <f>COUNTIFS(D18:D1016,M18,G18:G1016,"3")/O18</f>
        <v>1</v>
      </c>
      <c r="AD18" s="9">
        <f>(COUNTIFS(D19:D1016,M18,H19:H1016,"1")+COUNTIFS(D19:D1016,M18,H19:H1016,"1,2"))/O18</f>
        <v>1</v>
      </c>
      <c r="AE18" s="3">
        <f>(COUNTIFS(D19:D1016,M18,H19:H1016,"2")+COUNTIFS(D19:D1016,M18,H19:H1016,"1,2"))/O18</f>
        <v>1</v>
      </c>
      <c r="AF18" s="9">
        <f>(COUNTIFS(D19:D1016,M18,I19:I1016,"1")+COUNTIFS(D19:D1016,M18,I19:I1016,"1,2")+COUNTIFS(D19:D1016,M18,I19:I1016,"1,3")+COUNTIFS(D19:D1016,M18,I19:I1016,"1,2,3"))/O18</f>
        <v>1</v>
      </c>
      <c r="AG18" s="3">
        <f>(COUNTIFS(D19:D1016,M18,I19:I1016,"2")+COUNTIFS(D19:D1016,M18,I19:I1016,"1,2")+COUNTIFS(D19:D1016,M18,I19:I1016,"2,3")+COUNTIFS(D19:D1016,M18,I19:I1016,"1,2,3"))/O18</f>
        <v>0.33333333333333331</v>
      </c>
      <c r="AH18" s="3">
        <f>(COUNTIFS(D19:D1016,M18,I19:I1016,"3")+COUNTIFS(D19:D1016,M18,I19:I1016,"1,3")+COUNTIFS(D19:D1016,M18,I19:I1016,"2,3")+COUNTIFS(D19:D1016,M18,I19:I1016,"1,2,3"))/O18</f>
        <v>1</v>
      </c>
      <c r="AI18" s="9">
        <f>(COUNTIFS(D19:D1016,M18,J19:J1016,"1")+COUNTIFS(D19:D1016,M18,J19:J1016,"1,2")+COUNTIFS(D19:D1016,M18,J19:J1016,"1,3")+COUNTIFS(D19:D1016,M18,J19:J1016,"1,2,3"))/O18</f>
        <v>1</v>
      </c>
      <c r="AJ18" s="3">
        <f>(COUNTIFS(D19:D1016,M18,J19:J1016,"2")+COUNTIFS(D19:D1016,M18,J19:J1016,"1,2")+COUNTIFS(D19:D1016,M18,J19:J1016,"2,3")+COUNTIFS(D19:D1016,M18,J19:J1016,"1,2,3"))/O18</f>
        <v>0.66666666666666663</v>
      </c>
      <c r="AK18" s="3">
        <f>(COUNTIFS(D19:D1016,M18,J19:J1016,"3+X3")+COUNTIFS(D19:D1016,M18,J19:J1016,"1,3")+COUNTIFS(D19:D1016,M18,J19:J1016,"2,3")+COUNTIFS(D19:D1016,M18,J19:J1016,"1,2,3"))/O18</f>
        <v>1</v>
      </c>
      <c r="AL18" s="9">
        <f>COUNTIFS(D18:D1016,M18,K18:K1016,"1")/O18</f>
        <v>0.66666666666666663</v>
      </c>
      <c r="AM18" s="3">
        <f>COUNTIFS(D18:D1016,M18,K18:K1016,"2")/O18</f>
        <v>0.33333333333333331</v>
      </c>
      <c r="AN18" s="3">
        <f>COUNTIFS(D18:D1016,M18,K18:K1016,"3")/O18</f>
        <v>0</v>
      </c>
      <c r="AO18" s="3">
        <f>COUNTIFS(D18:D1016,M18,K18:K1016,"4")/O18</f>
        <v>0</v>
      </c>
    </row>
    <row r="19" spans="1:41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28</v>
      </c>
      <c r="N19" s="1" t="s">
        <v>93</v>
      </c>
      <c r="O19" s="1">
        <f t="shared" si="4"/>
        <v>3</v>
      </c>
      <c r="P19" s="3">
        <f t="shared" si="5"/>
        <v>0.03</v>
      </c>
      <c r="Q19" s="3" t="str">
        <f>IF(P19&gt;0.7,"A",IF(P19&gt;0.1,"B","C"))</f>
        <v>C</v>
      </c>
      <c r="R19" s="1">
        <f>SUMIFS(F20:F1018,D20:D1018,M19)</f>
        <v>7</v>
      </c>
      <c r="S19" s="1">
        <f>R19/O19</f>
        <v>2.3333333333333335</v>
      </c>
      <c r="T19" s="3">
        <f t="shared" si="2"/>
        <v>0.66666666666666663</v>
      </c>
      <c r="U19" s="3">
        <f>(P19+T19+Z19)/3</f>
        <v>0.51</v>
      </c>
      <c r="V19" s="9">
        <f>COUNTIFS(D19:D1017,M19,E19:E1017,"1")/O19</f>
        <v>0.66666666666666663</v>
      </c>
      <c r="W19" s="3">
        <f>COUNTIFS(D19:D1017,M19,E19:E1017,"2")/O19</f>
        <v>0.33333333333333331</v>
      </c>
      <c r="X19" s="3">
        <f>COUNTIFS(D19:D1017,M19,E19:E1017,"3")/O19</f>
        <v>0</v>
      </c>
      <c r="Y19" s="12">
        <f>SUMIFS(E19:E1017,D19:D1017,M19)/O19</f>
        <v>1.3333333333333333</v>
      </c>
      <c r="Z19" s="3">
        <f t="shared" si="3"/>
        <v>0.83333333333333337</v>
      </c>
      <c r="AA19" s="9">
        <f>COUNTIFS(D19:D1017,M19,G19:G1017,"1")/O19</f>
        <v>0</v>
      </c>
      <c r="AB19" s="3">
        <f>COUNTIFS(D19:D1017,M19,G19:G1017,"2")/O19</f>
        <v>0</v>
      </c>
      <c r="AC19" s="3">
        <f>COUNTIFS(D19:D1017,M19,G19:G1017,"3")/O19</f>
        <v>0.66666666666666663</v>
      </c>
      <c r="AD19" s="9">
        <f>(COUNTIFS(D20:D1017,M19,H20:H1017,"1")+COUNTIFS(D20:D1017,M19,H20:H1017,"1,2"))/O19</f>
        <v>1</v>
      </c>
      <c r="AE19" s="3">
        <f>(COUNTIFS(D20:D1017,M19,H20:H1017,"2")+COUNTIFS(D20:D1017,M19,H20:H1017,"1,2"))/O19</f>
        <v>0.66666666666666663</v>
      </c>
      <c r="AF19" s="9">
        <f>(COUNTIFS(D20:D1017,M19,I20:I1017,"1")+COUNTIFS(D20:D1017,M19,I20:I1017,"1,2")+COUNTIFS(D20:D1017,M19,I20:I1017,"1,3")+COUNTIFS(D20:D1017,M19,I20:I1017,"1,2,3"))/O19</f>
        <v>0.33333333333333331</v>
      </c>
      <c r="AG19" s="3">
        <f>(COUNTIFS(D20:D1017,M19,I20:I1017,"2")+COUNTIFS(D20:D1017,M19,I20:I1017,"1,2")+COUNTIFS(D20:D1017,M19,I20:I1017,"2,3")+COUNTIFS(D20:D1017,M19,I20:I1017,"1,2,3"))/O19</f>
        <v>1</v>
      </c>
      <c r="AH19" s="3">
        <f>(COUNTIFS(D20:D1017,M19,I20:I1017,"3")+COUNTIFS(D20:D1017,M19,I20:I1017,"1,3")+COUNTIFS(D20:D1017,M19,I20:I1017,"2,3")+COUNTIFS(D20:D1017,M19,I20:I1017,"1,2,3"))/O19</f>
        <v>0.66666666666666663</v>
      </c>
      <c r="AI19" s="9">
        <f>(COUNTIFS(D20:D1017,M19,J20:J1017,"1")+COUNTIFS(D20:D1017,M19,J20:J1017,"1,2")+COUNTIFS(D20:D1017,M19,J20:J1017,"1,3")+COUNTIFS(D20:D1017,M19,J20:J1017,"1,2,3"))/O19</f>
        <v>0.66666666666666663</v>
      </c>
      <c r="AJ19" s="3">
        <f>(COUNTIFS(D20:D1017,M19,J20:J1017,"2")+COUNTIFS(D20:D1017,M19,J20:J1017,"1,2")+COUNTIFS(D20:D1017,M19,J20:J1017,"2,3")+COUNTIFS(D20:D1017,M19,J20:J1017,"1,2,3"))/O19</f>
        <v>0.33333333333333331</v>
      </c>
      <c r="AK19" s="3">
        <f>(COUNTIFS(D20:D1017,M19,J20:J1017,"3+X3")+COUNTIFS(D20:D1017,M19,J20:J1017,"1,3")+COUNTIFS(D20:D1017,M19,J20:J1017,"2,3")+COUNTIFS(D20:D1017,M19,J20:J1017,"1,2,3"))/O19</f>
        <v>0.66666666666666663</v>
      </c>
      <c r="AL19" s="9">
        <f>COUNTIFS(D19:D1017,M19,K19:K1017,"1")/O19</f>
        <v>0.66666666666666663</v>
      </c>
      <c r="AM19" s="3">
        <f>COUNTIFS(D19:D1017,M19,K19:K1017,"2")/O19</f>
        <v>0</v>
      </c>
      <c r="AN19" s="3">
        <f>COUNTIFS(D19:D1017,M19,K19:K1017,"3")/O19</f>
        <v>0</v>
      </c>
      <c r="AO19" s="3">
        <f>COUNTIFS(D19:D1017,M19,K19:K1017,"4")/O19</f>
        <v>0.33333333333333331</v>
      </c>
    </row>
    <row r="20" spans="1:41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20</v>
      </c>
      <c r="N20" s="1" t="s">
        <v>84</v>
      </c>
      <c r="O20" s="1">
        <f t="shared" si="4"/>
        <v>2</v>
      </c>
      <c r="P20" s="3">
        <f t="shared" si="5"/>
        <v>0.02</v>
      </c>
      <c r="Q20" s="3" t="str">
        <f>IF(P20&gt;0.7,"A",IF(P20&gt;0.1,"B","C"))</f>
        <v>C</v>
      </c>
      <c r="R20" s="1">
        <f>SUMIFS(F21:F1019,D21:D1019,M20)</f>
        <v>4</v>
      </c>
      <c r="S20" s="1">
        <f>R20/O20</f>
        <v>2</v>
      </c>
      <c r="T20" s="3">
        <f t="shared" si="2"/>
        <v>0.75</v>
      </c>
      <c r="U20" s="3">
        <f>(P20+T20+Z20)/3</f>
        <v>0.34</v>
      </c>
      <c r="V20" s="9">
        <f>COUNTIFS(D20:D1018,M20,E20:E1018,"1")/O20</f>
        <v>0</v>
      </c>
      <c r="W20" s="3">
        <f>COUNTIFS(D20:D1018,M20,E20:E1018,"2")/O20</f>
        <v>0.5</v>
      </c>
      <c r="X20" s="3">
        <f>COUNTIFS(D20:D1018,M20,E20:E1018,"3")/O20</f>
        <v>0.5</v>
      </c>
      <c r="Y20" s="12">
        <f>SUMIFS(E20:E1018,D20:D1018,M20)/O20</f>
        <v>2.5</v>
      </c>
      <c r="Z20" s="3">
        <f t="shared" si="3"/>
        <v>0.25</v>
      </c>
      <c r="AA20" s="9">
        <f>COUNTIFS(D20:D1018,M20,G20:G1018,"1")/O20</f>
        <v>0</v>
      </c>
      <c r="AB20" s="3">
        <f>COUNTIFS(D20:D1018,M20,G20:G1018,"2")/O20</f>
        <v>0.5</v>
      </c>
      <c r="AC20" s="3">
        <f>COUNTIFS(D20:D1018,M20,G20:G1018,"3")/O20</f>
        <v>0</v>
      </c>
      <c r="AD20" s="9">
        <f>(COUNTIFS(D21:D1018,M20,H21:H1018,"1")+COUNTIFS(D21:D1018,M20,H21:H1018,"1,2"))/O20</f>
        <v>1</v>
      </c>
      <c r="AE20" s="3">
        <f>(COUNTIFS(D21:D1018,M20,H21:H1018,"2")+COUNTIFS(D21:D1018,M20,H21:H1018,"1,2"))/O20</f>
        <v>1</v>
      </c>
      <c r="AF20" s="9">
        <f>(COUNTIFS(D21:D1018,M20,I21:I1018,"1")+COUNTIFS(D21:D1018,M20,I21:I1018,"1,2")+COUNTIFS(D21:D1018,M20,I21:I1018,"1,3")+COUNTIFS(D21:D1018,M20,I21:I1018,"1,2,3"))/O20</f>
        <v>0</v>
      </c>
      <c r="AG20" s="3">
        <f>(COUNTIFS(D21:D1018,M20,I21:I1018,"2")+COUNTIFS(D21:D1018,M20,I21:I1018,"1,2")+COUNTIFS(D21:D1018,M20,I21:I1018,"2,3")+COUNTIFS(D21:D1018,M20,I21:I1018,"1,2,3"))/O20</f>
        <v>1</v>
      </c>
      <c r="AH20" s="3">
        <f>(COUNTIFS(D21:D1018,M20,I21:I1018,"3")+COUNTIFS(D21:D1018,M20,I21:I1018,"1,3")+COUNTIFS(D21:D1018,M20,I21:I1018,"2,3")+COUNTIFS(D21:D1018,M20,I21:I1018,"1,2,3"))/O20</f>
        <v>1</v>
      </c>
      <c r="AI20" s="9">
        <f>(COUNTIFS(D21:D1018,M20,J21:J1018,"1")+COUNTIFS(D21:D1018,M20,J21:J1018,"1,2")+COUNTIFS(D21:D1018,M20,J21:J1018,"1,3")+COUNTIFS(D21:D1018,M20,J21:J1018,"1,2,3"))/O20</f>
        <v>0.5</v>
      </c>
      <c r="AJ20" s="3">
        <f>(COUNTIFS(D21:D1018,M20,J21:J1018,"2")+COUNTIFS(D21:D1018,M20,J21:J1018,"1,2")+COUNTIFS(D21:D1018,M20,J21:J1018,"2,3")+COUNTIFS(D21:D1018,M20,J21:J1018,"1,2,3"))/O20</f>
        <v>0</v>
      </c>
      <c r="AK20" s="3">
        <f>(COUNTIFS(D21:D1018,M20,J21:J1018,"3+X3")+COUNTIFS(D21:D1018,M20,J21:J1018,"1,3")+COUNTIFS(D21:D1018,M20,J21:J1018,"2,3")+COUNTIFS(D21:D1018,M20,J21:J1018,"1,2,3"))/O20</f>
        <v>0.5</v>
      </c>
      <c r="AL20" s="9">
        <f>COUNTIFS(D20:D1018,M20,K20:K1018,"1")/O20</f>
        <v>0.5</v>
      </c>
      <c r="AM20" s="3">
        <f>COUNTIFS(D20:D1018,M20,K20:K1018,"2")/O20</f>
        <v>0.5</v>
      </c>
      <c r="AN20" s="3">
        <f>COUNTIFS(D20:D1018,M20,K20:K1018,"3")/O20</f>
        <v>0</v>
      </c>
      <c r="AO20" s="3">
        <f>COUNTIFS(D20:D1018,M20,K20:K1018,"4")/O20</f>
        <v>0</v>
      </c>
    </row>
    <row r="21" spans="1:41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26</v>
      </c>
      <c r="N21" s="1" t="s">
        <v>93</v>
      </c>
      <c r="O21" s="1">
        <f t="shared" si="4"/>
        <v>2</v>
      </c>
      <c r="P21" s="3">
        <f t="shared" si="5"/>
        <v>0.02</v>
      </c>
      <c r="Q21" s="3" t="str">
        <f>IF(P21&gt;0.7,"A",IF(P21&gt;0.1,"B","C"))</f>
        <v>C</v>
      </c>
      <c r="R21" s="1">
        <f>SUMIFS(F22:F1020,D22:D1020,M21)</f>
        <v>2</v>
      </c>
      <c r="S21" s="1">
        <f>R21/O21</f>
        <v>1</v>
      </c>
      <c r="T21" s="3">
        <f t="shared" si="2"/>
        <v>1</v>
      </c>
      <c r="U21" s="3">
        <f>(P21+T21+Z21)/3</f>
        <v>0.67333333333333334</v>
      </c>
      <c r="V21" s="9">
        <f>COUNTIFS(D21:D1019,M21,E21:E1019,"1")/O21</f>
        <v>1</v>
      </c>
      <c r="W21" s="3">
        <f>COUNTIFS(D21:D1019,M21,E21:E1019,"2")/O21</f>
        <v>0</v>
      </c>
      <c r="X21" s="3">
        <f>COUNTIFS(D21:D1019,M21,E21:E1019,"3")/O21</f>
        <v>0</v>
      </c>
      <c r="Y21" s="12">
        <f>SUMIFS(E21:E1019,D21:D1019,M21)/O21</f>
        <v>1</v>
      </c>
      <c r="Z21" s="3">
        <f t="shared" si="3"/>
        <v>1</v>
      </c>
      <c r="AA21" s="9">
        <f>COUNTIFS(D21:D1019,M21,G21:G1019,"1")/O21</f>
        <v>0</v>
      </c>
      <c r="AB21" s="3">
        <f>COUNTIFS(D21:D1019,M21,G21:G1019,"2")/O21</f>
        <v>0</v>
      </c>
      <c r="AC21" s="3">
        <f>COUNTIFS(D21:D1019,M21,G21:G1019,"3")/O21</f>
        <v>1</v>
      </c>
      <c r="AD21" s="9">
        <f>(COUNTIFS(D22:D1019,M21,H22:H1019,"1")+COUNTIFS(D22:D1019,M21,H22:H1019,"1,2"))/O21</f>
        <v>0</v>
      </c>
      <c r="AE21" s="3">
        <f>(COUNTIFS(D22:D1019,M21,H22:H1019,"2")+COUNTIFS(D22:D1019,M21,H22:H1019,"1,2"))/O21</f>
        <v>1</v>
      </c>
      <c r="AF21" s="9">
        <f>(COUNTIFS(D22:D1019,M21,I22:I1019,"1")+COUNTIFS(D22:D1019,M21,I22:I1019,"1,2")+COUNTIFS(D22:D1019,M21,I22:I1019,"1,3")+COUNTIFS(D22:D1019,M21,I22:I1019,"1,2,3"))/O21</f>
        <v>0.5</v>
      </c>
      <c r="AG21" s="3">
        <f>(COUNTIFS(D22:D1019,M21,I22:I1019,"2")+COUNTIFS(D22:D1019,M21,I22:I1019,"1,2")+COUNTIFS(D22:D1019,M21,I22:I1019,"2,3")+COUNTIFS(D22:D1019,M21,I22:I1019,"1,2,3"))/O21</f>
        <v>0</v>
      </c>
      <c r="AH21" s="3">
        <f>(COUNTIFS(D22:D1019,M21,I22:I1019,"3")+COUNTIFS(D22:D1019,M21,I22:I1019,"1,3")+COUNTIFS(D22:D1019,M21,I22:I1019,"2,3")+COUNTIFS(D22:D1019,M21,I22:I1019,"1,2,3"))/O21</f>
        <v>0.5</v>
      </c>
      <c r="AI21" s="9">
        <f>(COUNTIFS(D22:D1019,M21,J22:J1019,"1")+COUNTIFS(D22:D1019,M21,J22:J1019,"1,2")+COUNTIFS(D22:D1019,M21,J22:J1019,"1,3")+COUNTIFS(D22:D1019,M21,J22:J1019,"1,2,3"))/O21</f>
        <v>0.5</v>
      </c>
      <c r="AJ21" s="3">
        <f>(COUNTIFS(D22:D1019,M21,J22:J1019,"2")+COUNTIFS(D22:D1019,M21,J22:J1019,"1,2")+COUNTIFS(D22:D1019,M21,J22:J1019,"2,3")+COUNTIFS(D22:D1019,M21,J22:J1019,"1,2,3"))/O21</f>
        <v>0</v>
      </c>
      <c r="AK21" s="3">
        <f>(COUNTIFS(D22:D1019,M21,J22:J1019,"3+X3")+COUNTIFS(D22:D1019,M21,J22:J1019,"1,3")+COUNTIFS(D22:D1019,M21,J22:J1019,"2,3")+COUNTIFS(D22:D1019,M21,J22:J1019,"1,2,3"))/O21</f>
        <v>0.5</v>
      </c>
      <c r="AL21" s="9">
        <f>COUNTIFS(D21:D1019,M21,K21:K1019,"1")/O21</f>
        <v>1</v>
      </c>
      <c r="AM21" s="3">
        <f>COUNTIFS(D21:D1019,M21,K21:K1019,"2")/O21</f>
        <v>0</v>
      </c>
      <c r="AN21" s="3">
        <f>COUNTIFS(D21:D1019,M21,K21:K1019,"3")/O21</f>
        <v>0</v>
      </c>
      <c r="AO21" s="3">
        <f>COUNTIFS(D21:D1019,M21,K21:K1019,"4")/O21</f>
        <v>0</v>
      </c>
    </row>
    <row r="22" spans="1:41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35</v>
      </c>
      <c r="N22" s="1" t="s">
        <v>93</v>
      </c>
      <c r="O22" s="1">
        <f t="shared" si="4"/>
        <v>1</v>
      </c>
      <c r="P22" s="3">
        <f t="shared" si="5"/>
        <v>0.01</v>
      </c>
      <c r="Q22" s="3" t="str">
        <f>IF(P22&gt;0.7,"A",IF(P22&gt;0.1,"B","C"))</f>
        <v>C</v>
      </c>
      <c r="R22" s="1">
        <f>SUMIFS(F23:F1021,D23:D1021,M22)</f>
        <v>5</v>
      </c>
      <c r="S22" s="1">
        <f>R22/O22</f>
        <v>5</v>
      </c>
      <c r="T22" s="3">
        <f t="shared" si="2"/>
        <v>0</v>
      </c>
      <c r="U22" s="3">
        <f>(P22+T22+Z22)/3</f>
        <v>3.3333333333333335E-3</v>
      </c>
      <c r="V22" s="9">
        <f>COUNTIFS(D22:D1020,M22,E22:E1020,"1")/O22</f>
        <v>0</v>
      </c>
      <c r="W22" s="3">
        <f>COUNTIFS(D22:D1020,M22,E22:E1020,"2")/O22</f>
        <v>0</v>
      </c>
      <c r="X22" s="3">
        <f>COUNTIFS(D22:D1020,M22,E22:E1020,"3")/O22</f>
        <v>1</v>
      </c>
      <c r="Y22" s="12">
        <f>SUMIFS(E22:E1020,D22:D1020,M22)/O22</f>
        <v>3</v>
      </c>
      <c r="Z22" s="3">
        <f t="shared" si="3"/>
        <v>0</v>
      </c>
      <c r="AA22" s="9">
        <f>COUNTIFS(D22:D1020,M22,G22:G1020,"1")/O22</f>
        <v>0</v>
      </c>
      <c r="AB22" s="3">
        <f>COUNTIFS(D22:D1020,M22,G22:G1020,"2")/O22</f>
        <v>1</v>
      </c>
      <c r="AC22" s="3">
        <f>COUNTIFS(D22:D1020,M22,G22:G1020,"3")/O22</f>
        <v>0</v>
      </c>
      <c r="AD22" s="9">
        <f>(COUNTIFS(D23:D1020,M22,H23:H1020,"1")+COUNTIFS(D23:D1020,M22,H23:H1020,"1,2"))/O22</f>
        <v>1</v>
      </c>
      <c r="AE22" s="3">
        <f>(COUNTIFS(D23:D1020,M22,H23:H1020,"2")+COUNTIFS(D23:D1020,M22,H23:H1020,"1,2"))/O22</f>
        <v>1</v>
      </c>
      <c r="AF22" s="9">
        <f>(COUNTIFS(D23:D1020,M22,I23:I1020,"1")+COUNTIFS(D23:D1020,M22,I23:I1020,"1,2")+COUNTIFS(D23:D1020,M22,I23:I1020,"1,3")+COUNTIFS(D23:D1020,M22,I23:I1020,"1,2,3"))/O22</f>
        <v>0</v>
      </c>
      <c r="AG22" s="3">
        <f>(COUNTIFS(D23:D1020,M22,I23:I1020,"2")+COUNTIFS(D23:D1020,M22,I23:I1020,"1,2")+COUNTIFS(D23:D1020,M22,I23:I1020,"2,3")+COUNTIFS(D23:D1020,M22,I23:I1020,"1,2,3"))/O22</f>
        <v>1</v>
      </c>
      <c r="AH22" s="3">
        <f>(COUNTIFS(D23:D1020,M22,I23:I1020,"3")+COUNTIFS(D23:D1020,M22,I23:I1020,"1,3")+COUNTIFS(D23:D1020,M22,I23:I1020,"2,3")+COUNTIFS(D23:D1020,M22,I23:I1020,"1,2,3"))/O22</f>
        <v>1</v>
      </c>
      <c r="AI22" s="9">
        <f>(COUNTIFS(D23:D1020,M22,J23:J1020,"1")+COUNTIFS(D23:D1020,M22,J23:J1020,"1,2")+COUNTIFS(D23:D1020,M22,J23:J1020,"1,3")+COUNTIFS(D23:D1020,M22,J23:J1020,"1,2,3"))/O22</f>
        <v>1</v>
      </c>
      <c r="AJ22" s="3">
        <f>(COUNTIFS(D23:D1020,M22,J23:J1020,"2")+COUNTIFS(D23:D1020,M22,J23:J1020,"1,2")+COUNTIFS(D23:D1020,M22,J23:J1020,"2,3")+COUNTIFS(D23:D1020,M22,J23:J1020,"1,2,3"))/O22</f>
        <v>0</v>
      </c>
      <c r="AK22" s="3">
        <f>(COUNTIFS(D23:D1020,M22,J23:J1020,"3+X3")+COUNTIFS(D23:D1020,M22,J23:J1020,"1,3")+COUNTIFS(D23:D1020,M22,J23:J1020,"2,3")+COUNTIFS(D23:D1020,M22,J23:J1020,"1,2,3"))/O22</f>
        <v>0</v>
      </c>
      <c r="AL22" s="9">
        <f>COUNTIFS(D22:D1020,M22,K22:K1020,"1")/O22</f>
        <v>0</v>
      </c>
      <c r="AM22" s="3">
        <f>COUNTIFS(D22:D1020,M22,K22:K1020,"2")/O22</f>
        <v>1</v>
      </c>
      <c r="AN22" s="3">
        <f>COUNTIFS(D22:D1020,M22,K22:K1020,"3")/O22</f>
        <v>0</v>
      </c>
      <c r="AO22" s="3">
        <f>COUNTIFS(D22:D1020,M22,K22:K1020,"4")/O22</f>
        <v>0</v>
      </c>
    </row>
    <row r="23" spans="1:41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36</v>
      </c>
      <c r="N23" s="1" t="s">
        <v>84</v>
      </c>
      <c r="O23" s="1">
        <f t="shared" si="4"/>
        <v>1</v>
      </c>
      <c r="P23" s="3">
        <f t="shared" si="5"/>
        <v>0.01</v>
      </c>
      <c r="Q23" s="3" t="str">
        <f>IF(P23&gt;0.7,"A",IF(P23&gt;0.1,"B","C"))</f>
        <v>C</v>
      </c>
      <c r="R23" s="1">
        <f>SUMIFS(F24:F1022,D24:D1022,M23)</f>
        <v>2</v>
      </c>
      <c r="S23" s="1">
        <f>R23/O23</f>
        <v>2</v>
      </c>
      <c r="T23" s="3">
        <f t="shared" si="2"/>
        <v>0.75</v>
      </c>
      <c r="U23" s="3">
        <f>(P23+T23+Z23)/3</f>
        <v>0.42</v>
      </c>
      <c r="V23" s="9">
        <f>COUNTIFS(D23:D1021,M23,E23:E1021,"1")/O23</f>
        <v>0</v>
      </c>
      <c r="W23" s="3">
        <f>COUNTIFS(D23:D1021,M23,E23:E1021,"2")/O23</f>
        <v>1</v>
      </c>
      <c r="X23" s="3">
        <f>COUNTIFS(D23:D1021,M23,E23:E1021,"3")/O23</f>
        <v>0</v>
      </c>
      <c r="Y23" s="12">
        <f>SUMIFS(E23:E1021,D23:D1021,M23)/O23</f>
        <v>2</v>
      </c>
      <c r="Z23" s="3">
        <f t="shared" si="3"/>
        <v>0.5</v>
      </c>
      <c r="AA23" s="9">
        <f>COUNTIFS(D23:D1021,M23,G23:G1021,"1")/O23</f>
        <v>1</v>
      </c>
      <c r="AB23" s="3">
        <f>COUNTIFS(D23:D1021,M23,G23:G1021,"2")/O23</f>
        <v>0</v>
      </c>
      <c r="AC23" s="3">
        <f>COUNTIFS(D23:D1021,M23,G23:G1021,"3")/O23</f>
        <v>0</v>
      </c>
      <c r="AD23" s="9">
        <f>(COUNTIFS(D24:D1021,M23,H24:H1021,"1")+COUNTIFS(D24:D1021,M23,H24:H1021,"1,2"))/O23</f>
        <v>1</v>
      </c>
      <c r="AE23" s="3">
        <f>(COUNTIFS(D24:D1021,M23,H24:H1021,"2")+COUNTIFS(D24:D1021,M23,H24:H1021,"1,2"))/O23</f>
        <v>0</v>
      </c>
      <c r="AF23" s="9">
        <f>(COUNTIFS(D24:D1021,M23,I24:I1021,"1")+COUNTIFS(D24:D1021,M23,I24:I1021,"1,2")+COUNTIFS(D24:D1021,M23,I24:I1021,"1,3")+COUNTIFS(D24:D1021,M23,I24:I1021,"1,2,3"))/O23</f>
        <v>0</v>
      </c>
      <c r="AG23" s="3">
        <f>(COUNTIFS(D24:D1021,M23,I24:I1021,"2")+COUNTIFS(D24:D1021,M23,I24:I1021,"1,2")+COUNTIFS(D24:D1021,M23,I24:I1021,"2,3")+COUNTIFS(D24:D1021,M23,I24:I1021,"1,2,3"))/O23</f>
        <v>1</v>
      </c>
      <c r="AH23" s="3">
        <f>(COUNTIFS(D24:D1021,M23,I24:I1021,"3")+COUNTIFS(D24:D1021,M23,I24:I1021,"1,3")+COUNTIFS(D24:D1021,M23,I24:I1021,"2,3")+COUNTIFS(D24:D1021,M23,I24:I1021,"1,2,3"))/O23</f>
        <v>0</v>
      </c>
      <c r="AI23" s="9">
        <f>(COUNTIFS(D24:D1021,M23,J24:J1021,"1")+COUNTIFS(D24:D1021,M23,J24:J1021,"1,2")+COUNTIFS(D24:D1021,M23,J24:J1021,"1,3")+COUNTIFS(D24:D1021,M23,J24:J1021,"1,2,3"))/O23</f>
        <v>1</v>
      </c>
      <c r="AJ23" s="3">
        <f>(COUNTIFS(D24:D1021,M23,J24:J1021,"2")+COUNTIFS(D24:D1021,M23,J24:J1021,"1,2")+COUNTIFS(D24:D1021,M23,J24:J1021,"2,3")+COUNTIFS(D24:D1021,M23,J24:J1021,"1,2,3"))/O23</f>
        <v>0</v>
      </c>
      <c r="AK23" s="3">
        <f>(COUNTIFS(D24:D1021,M23,J24:J1021,"3+X3")+COUNTIFS(D24:D1021,M23,J24:J1021,"1,3")+COUNTIFS(D24:D1021,M23,J24:J1021,"2,3")+COUNTIFS(D24:D1021,M23,J24:J1021,"1,2,3"))/O23</f>
        <v>0</v>
      </c>
      <c r="AL23" s="9">
        <f>COUNTIFS(D23:D1021,M23,K23:K1021,"1")/O23</f>
        <v>1</v>
      </c>
      <c r="AM23" s="3">
        <f>COUNTIFS(D23:D1021,M23,K23:K1021,"2")/O23</f>
        <v>0</v>
      </c>
      <c r="AN23" s="3">
        <f>COUNTIFS(D23:D1021,M23,K23:K1021,"3")/O23</f>
        <v>0</v>
      </c>
      <c r="AO23" s="3">
        <f>COUNTIFS(D23:D1021,M23,K23:K1021,"4")/O23</f>
        <v>0</v>
      </c>
    </row>
    <row r="24" spans="1:41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37</v>
      </c>
      <c r="N24" s="1" t="s">
        <v>84</v>
      </c>
      <c r="O24" s="1">
        <f t="shared" si="4"/>
        <v>1</v>
      </c>
      <c r="P24" s="3">
        <f t="shared" si="5"/>
        <v>0.01</v>
      </c>
      <c r="Q24" s="3" t="str">
        <f>IF(P24&gt;0.7,"A",IF(P24&gt;0.1,"B","C"))</f>
        <v>C</v>
      </c>
      <c r="R24" s="1">
        <f>SUMIFS(F25:F1023,D25:D1023,M24)</f>
        <v>2</v>
      </c>
      <c r="S24" s="1">
        <f>R24/O24</f>
        <v>2</v>
      </c>
      <c r="T24" s="3">
        <f t="shared" si="2"/>
        <v>0.75</v>
      </c>
      <c r="U24" s="3">
        <f>(P24+T24+Z24)/3</f>
        <v>0.42</v>
      </c>
      <c r="V24" s="9">
        <f>COUNTIFS(D24:D1022,M24,E24:E1022,"1")/O24</f>
        <v>0</v>
      </c>
      <c r="W24" s="3">
        <f>COUNTIFS(D24:D1022,M24,E24:E1022,"2")/O24</f>
        <v>1</v>
      </c>
      <c r="X24" s="3">
        <f>COUNTIFS(D24:D1022,M24,E24:E1022,"3")/O24</f>
        <v>0</v>
      </c>
      <c r="Y24" s="12">
        <f>SUMIFS(E24:E1022,D24:D1022,M24)/O24</f>
        <v>2</v>
      </c>
      <c r="Z24" s="3">
        <f t="shared" si="3"/>
        <v>0.5</v>
      </c>
      <c r="AA24" s="9">
        <f>COUNTIFS(D24:D1022,M24,G24:G1022,"1")/O24</f>
        <v>0</v>
      </c>
      <c r="AB24" s="3">
        <f>COUNTIFS(D24:D1022,M24,G24:G1022,"2")/O24</f>
        <v>0</v>
      </c>
      <c r="AC24" s="3">
        <f>COUNTIFS(D24:D1022,M24,G24:G1022,"3")/O24</f>
        <v>1</v>
      </c>
      <c r="AD24" s="9">
        <f>(COUNTIFS(D25:D1022,M24,H25:H1022,"1")+COUNTIFS(D25:D1022,M24,H25:H1022,"1,2"))/O24</f>
        <v>1</v>
      </c>
      <c r="AE24" s="3">
        <f>(COUNTIFS(D25:D1022,M24,H25:H1022,"2")+COUNTIFS(D25:D1022,M24,H25:H1022,"1,2"))/O24</f>
        <v>1</v>
      </c>
      <c r="AF24" s="9">
        <f>(COUNTIFS(D25:D1022,M24,I25:I1022,"1")+COUNTIFS(D25:D1022,M24,I25:I1022,"1,2")+COUNTIFS(D25:D1022,M24,I25:I1022,"1,3")+COUNTIFS(D25:D1022,M24,I25:I1022,"1,2,3"))/O24</f>
        <v>0</v>
      </c>
      <c r="AG24" s="3">
        <f>(COUNTIFS(D25:D1022,M24,I25:I1022,"2")+COUNTIFS(D25:D1022,M24,I25:I1022,"1,2")+COUNTIFS(D25:D1022,M24,I25:I1022,"2,3")+COUNTIFS(D25:D1022,M24,I25:I1022,"1,2,3"))/O24</f>
        <v>1</v>
      </c>
      <c r="AH24" s="3">
        <f>(COUNTIFS(D25:D1022,M24,I25:I1022,"3")+COUNTIFS(D25:D1022,M24,I25:I1022,"1,3")+COUNTIFS(D25:D1022,M24,I25:I1022,"2,3")+COUNTIFS(D25:D1022,M24,I25:I1022,"1,2,3"))/O24</f>
        <v>1</v>
      </c>
      <c r="AI24" s="9">
        <f>(COUNTIFS(D25:D1022,M24,J25:J1022,"1")+COUNTIFS(D25:D1022,M24,J25:J1022,"1,2")+COUNTIFS(D25:D1022,M24,J25:J1022,"1,3")+COUNTIFS(D25:D1022,M24,J25:J1022,"1,2,3"))/O24</f>
        <v>0</v>
      </c>
      <c r="AJ24" s="3">
        <f>(COUNTIFS(D25:D1022,M24,J25:J1022,"2")+COUNTIFS(D25:D1022,M24,J25:J1022,"1,2")+COUNTIFS(D25:D1022,M24,J25:J1022,"2,3")+COUNTIFS(D25:D1022,M24,J25:J1022,"1,2,3"))/O24</f>
        <v>0</v>
      </c>
      <c r="AK24" s="3">
        <f>(COUNTIFS(D25:D1022,M24,J25:J1022,"3+X3")+COUNTIFS(D25:D1022,M24,J25:J1022,"1,3")+COUNTIFS(D25:D1022,M24,J25:J1022,"2,3")+COUNTIFS(D25:D1022,M24,J25:J1022,"1,2,3"))/O24</f>
        <v>0</v>
      </c>
      <c r="AL24" s="9">
        <f>COUNTIFS(D24:D1022,M24,K24:K1022,"1")/O24</f>
        <v>0</v>
      </c>
      <c r="AM24" s="3">
        <f>COUNTIFS(D24:D1022,M24,K24:K1022,"2")/O24</f>
        <v>1</v>
      </c>
      <c r="AN24" s="3">
        <f>COUNTIFS(D24:D1022,M24,K24:K1022,"3")/O24</f>
        <v>0</v>
      </c>
      <c r="AO24" s="3">
        <f>COUNTIFS(D24:D1022,M24,K24:K1022,"4")/O24</f>
        <v>0</v>
      </c>
    </row>
    <row r="25" spans="1:41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38</v>
      </c>
      <c r="N25" s="1" t="s">
        <v>83</v>
      </c>
      <c r="O25" s="1">
        <f t="shared" si="4"/>
        <v>1</v>
      </c>
      <c r="P25" s="3">
        <f t="shared" si="5"/>
        <v>0.01</v>
      </c>
      <c r="Q25" s="3" t="str">
        <f>IF(P25&gt;0.7,"A",IF(P25&gt;0.1,"B","C"))</f>
        <v>C</v>
      </c>
      <c r="R25" s="1">
        <f>SUMIFS(F26:F1024,D26:D1024,M25)</f>
        <v>1</v>
      </c>
      <c r="S25" s="1">
        <f>R25/O25</f>
        <v>1</v>
      </c>
      <c r="T25" s="3">
        <f t="shared" si="2"/>
        <v>1</v>
      </c>
      <c r="U25" s="3">
        <f>(P25+T25+Z25)/3</f>
        <v>0.66999999999999993</v>
      </c>
      <c r="V25" s="9">
        <f>COUNTIFS(D25:D1023,M25,E25:E1023,"1")/O25</f>
        <v>1</v>
      </c>
      <c r="W25" s="3">
        <f>COUNTIFS(D25:D1023,M25,E25:E1023,"2")/O25</f>
        <v>0</v>
      </c>
      <c r="X25" s="3">
        <f>COUNTIFS(D25:D1023,M25,E25:E1023,"3")/O25</f>
        <v>0</v>
      </c>
      <c r="Y25" s="12">
        <f>SUMIFS(E25:E1023,D25:D1023,M25)/O25</f>
        <v>1</v>
      </c>
      <c r="Z25" s="3">
        <f t="shared" si="3"/>
        <v>1</v>
      </c>
      <c r="AA25" s="9">
        <f>COUNTIFS(D25:D1023,M25,G25:G1023,"1")/O25</f>
        <v>0</v>
      </c>
      <c r="AB25" s="3">
        <f>COUNTIFS(D25:D1023,M25,G25:G1023,"2")/O25</f>
        <v>0</v>
      </c>
      <c r="AC25" s="3">
        <f>COUNTIFS(D25:D1023,M25,G25:G1023,"3")/O25</f>
        <v>1</v>
      </c>
      <c r="AD25" s="9">
        <f>(COUNTIFS(D26:D1023,M25,H26:H1023,"1")+COUNTIFS(D26:D1023,M25,H26:H1023,"1,2"))/O25</f>
        <v>1</v>
      </c>
      <c r="AE25" s="3">
        <f>(COUNTIFS(D26:D1023,M25,H26:H1023,"2")+COUNTIFS(D26:D1023,M25,H26:H1023,"1,2"))/O25</f>
        <v>0</v>
      </c>
      <c r="AF25" s="9">
        <f>(COUNTIFS(D26:D1023,M25,I26:I1023,"1")+COUNTIFS(D26:D1023,M25,I26:I1023,"1,2")+COUNTIFS(D26:D1023,M25,I26:I1023,"1,3")+COUNTIFS(D26:D1023,M25,I26:I1023,"1,2,3"))/O25</f>
        <v>0</v>
      </c>
      <c r="AG25" s="3">
        <f>(COUNTIFS(D26:D1023,M25,I26:I1023,"2")+COUNTIFS(D26:D1023,M25,I26:I1023,"1,2")+COUNTIFS(D26:D1023,M25,I26:I1023,"2,3")+COUNTIFS(D26:D1023,M25,I26:I1023,"1,2,3"))/O25</f>
        <v>1</v>
      </c>
      <c r="AH25" s="3">
        <f>(COUNTIFS(D26:D1023,M25,I26:I1023,"3")+COUNTIFS(D26:D1023,M25,I26:I1023,"1,3")+COUNTIFS(D26:D1023,M25,I26:I1023,"2,3")+COUNTIFS(D26:D1023,M25,I26:I1023,"1,2,3"))/O25</f>
        <v>0</v>
      </c>
      <c r="AI25" s="9">
        <f>(COUNTIFS(D26:D1023,M25,J26:J1023,"1")+COUNTIFS(D26:D1023,M25,J26:J1023,"1,2")+COUNTIFS(D26:D1023,M25,J26:J1023,"1,3")+COUNTIFS(D26:D1023,M25,J26:J1023,"1,2,3"))/O25</f>
        <v>0</v>
      </c>
      <c r="AJ25" s="3">
        <f>(COUNTIFS(D26:D1023,M25,J26:J1023,"2")+COUNTIFS(D26:D1023,M25,J26:J1023,"1,2")+COUNTIFS(D26:D1023,M25,J26:J1023,"2,3")+COUNTIFS(D26:D1023,M25,J26:J1023,"1,2,3"))/O25</f>
        <v>1</v>
      </c>
      <c r="AK25" s="3">
        <f>(COUNTIFS(D26:D1023,M25,J26:J1023,"3+X3")+COUNTIFS(D26:D1023,M25,J26:J1023,"1,3")+COUNTIFS(D26:D1023,M25,J26:J1023,"2,3")+COUNTIFS(D26:D1023,M25,J26:J1023,"1,2,3"))/O25</f>
        <v>1</v>
      </c>
      <c r="AL25" s="9">
        <f>COUNTIFS(D25:D1023,M25,K25:K1023,"1")/O25</f>
        <v>1</v>
      </c>
      <c r="AM25" s="3">
        <f>COUNTIFS(D25:D1023,M25,K25:K1023,"2")/O25</f>
        <v>0</v>
      </c>
      <c r="AN25" s="3">
        <f>COUNTIFS(D25:D1023,M25,K25:K1023,"3")/O25</f>
        <v>0</v>
      </c>
      <c r="AO25" s="3">
        <f>COUNTIFS(D25:D1023,M25,K25:K1023,"4")/O25</f>
        <v>0</v>
      </c>
    </row>
    <row r="26" spans="1:41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72</v>
      </c>
      <c r="N26" s="1" t="s">
        <v>93</v>
      </c>
      <c r="O26" s="1">
        <f t="shared" si="4"/>
        <v>1</v>
      </c>
      <c r="P26" s="3">
        <f t="shared" si="5"/>
        <v>0.01</v>
      </c>
      <c r="Q26" s="3" t="str">
        <f>IF(P26&gt;0.7,"A",IF(P26&gt;0.1,"B","C"))</f>
        <v>C</v>
      </c>
      <c r="R26" s="1">
        <f>SUMIFS(F27:F1025,D27:D1025,M26)</f>
        <v>2</v>
      </c>
      <c r="S26" s="1">
        <f>R26/O26</f>
        <v>2</v>
      </c>
      <c r="T26" s="3">
        <f t="shared" si="2"/>
        <v>0.75</v>
      </c>
      <c r="U26" s="3">
        <f>(P26+T26+Z26)/3</f>
        <v>0.25333333333333335</v>
      </c>
      <c r="V26" s="9">
        <f>COUNTIFS(D26:D1024,M26,E26:E1024,"1")/O26</f>
        <v>0</v>
      </c>
      <c r="W26" s="3">
        <f>COUNTIFS(D26:D1024,M26,E26:E1024,"2")/O26</f>
        <v>0</v>
      </c>
      <c r="X26" s="3">
        <f>COUNTIFS(D26:D1024,M26,E26:E1024,"3")/O26</f>
        <v>1</v>
      </c>
      <c r="Y26" s="12">
        <f>SUMIFS(E26:E1024,D26:D1024,M26)/O26</f>
        <v>3</v>
      </c>
      <c r="Z26" s="3">
        <f t="shared" si="3"/>
        <v>0</v>
      </c>
      <c r="AA26" s="9">
        <f>COUNTIFS(D26:D1024,M26,G26:G1024,"1")/O26</f>
        <v>0</v>
      </c>
      <c r="AB26" s="3">
        <f>COUNTIFS(D26:D1024,M26,G26:G1024,"2")/O26</f>
        <v>0</v>
      </c>
      <c r="AC26" s="3">
        <f>COUNTIFS(D26:D1024,M26,G26:G1024,"3")/O26</f>
        <v>1</v>
      </c>
      <c r="AD26" s="9">
        <f>(COUNTIFS(D27:D1024,M26,H27:H1024,"1")+COUNTIFS(D27:D1024,M26,H27:H1024,"1,2"))/O26</f>
        <v>0</v>
      </c>
      <c r="AE26" s="3">
        <f>(COUNTIFS(D27:D1024,M26,H27:H1024,"2")+COUNTIFS(D27:D1024,M26,H27:H1024,"1,2"))/O26</f>
        <v>1</v>
      </c>
      <c r="AF26" s="9">
        <f>(COUNTIFS(D27:D1024,M26,I27:I1024,"1")+COUNTIFS(D27:D1024,M26,I27:I1024,"1,2")+COUNTIFS(D27:D1024,M26,I27:I1024,"1,3")+COUNTIFS(D27:D1024,M26,I27:I1024,"1,2,3"))/O26</f>
        <v>0</v>
      </c>
      <c r="AG26" s="3">
        <f>(COUNTIFS(D27:D1024,M26,I27:I1024,"2")+COUNTIFS(D27:D1024,M26,I27:I1024,"1,2")+COUNTIFS(D27:D1024,M26,I27:I1024,"2,3")+COUNTIFS(D27:D1024,M26,I27:I1024,"1,2,3"))/O26</f>
        <v>0</v>
      </c>
      <c r="AH26" s="3">
        <f>(COUNTIFS(D27:D1024,M26,I27:I1024,"3")+COUNTIFS(D27:D1024,M26,I27:I1024,"1,3")+COUNTIFS(D27:D1024,M26,I27:I1024,"2,3")+COUNTIFS(D27:D1024,M26,I27:I1024,"1,2,3"))/O26</f>
        <v>1</v>
      </c>
      <c r="AI26" s="9">
        <f>(COUNTIFS(D27:D1024,M26,J27:J1024,"1")+COUNTIFS(D27:D1024,M26,J27:J1024,"1,2")+COUNTIFS(D27:D1024,M26,J27:J1024,"1,3")+COUNTIFS(D27:D1024,M26,J27:J1024,"1,2,3"))/O26</f>
        <v>0</v>
      </c>
      <c r="AJ26" s="3">
        <f>(COUNTIFS(D27:D1024,M26,J27:J1024,"2")+COUNTIFS(D27:D1024,M26,J27:J1024,"1,2")+COUNTIFS(D27:D1024,M26,J27:J1024,"2,3")+COUNTIFS(D27:D1024,M26,J27:J1024,"1,2,3"))/O26</f>
        <v>0</v>
      </c>
      <c r="AK26" s="3">
        <f>(COUNTIFS(D27:D1024,M26,J27:J1024,"3+X3")+COUNTIFS(D27:D1024,M26,J27:J1024,"1,3")+COUNTIFS(D27:D1024,M26,J27:J1024,"2,3")+COUNTIFS(D27:D1024,M26,J27:J1024,"1,2,3"))/O26</f>
        <v>0</v>
      </c>
      <c r="AL26" s="9">
        <f>COUNTIFS(D26:D1024,M26,K26:K1024,"1")/O26</f>
        <v>1</v>
      </c>
      <c r="AM26" s="3">
        <f>COUNTIFS(D26:D1024,M26,K26:K1024,"2")/O26</f>
        <v>0</v>
      </c>
      <c r="AN26" s="3">
        <f>COUNTIFS(D26:D1024,M26,K26:K1024,"3")/O26</f>
        <v>0</v>
      </c>
      <c r="AO26" s="3">
        <f>COUNTIFS(D26:D1024,M26,K26:K1024,"4")/O26</f>
        <v>0</v>
      </c>
    </row>
    <row r="27" spans="1:41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V27" s="10"/>
      <c r="AA27" s="10"/>
      <c r="AD27" s="10"/>
      <c r="AF27" s="10"/>
      <c r="AI27" s="10"/>
      <c r="AL27" s="10"/>
    </row>
    <row r="28" spans="1:41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M28" s="1" t="s">
        <v>87</v>
      </c>
      <c r="O28" s="1">
        <f>SUM(O3:O26)</f>
        <v>534</v>
      </c>
      <c r="V28" s="10"/>
      <c r="AA28" s="10"/>
      <c r="AD28" s="10"/>
      <c r="AF28" s="10"/>
      <c r="AI28" s="10"/>
      <c r="AL28" s="17">
        <f>COUNTIF(K2:K1000,1)</f>
        <v>293</v>
      </c>
      <c r="AM28" s="17">
        <f>COUNTIF(K2:K1000,2)</f>
        <v>124</v>
      </c>
      <c r="AN28" s="17">
        <f>COUNTIF(K2:K1000,3)</f>
        <v>23</v>
      </c>
      <c r="AO28" s="17">
        <f>COUNTIF(K2:K1000,4)</f>
        <v>94</v>
      </c>
    </row>
    <row r="29" spans="1:41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M29" s="1" t="s">
        <v>80</v>
      </c>
      <c r="V29" s="10"/>
      <c r="AA29" s="10"/>
      <c r="AD29" s="10"/>
      <c r="AF29" s="10"/>
      <c r="AI29" s="10"/>
      <c r="AL29" s="9">
        <f>AL28/535</f>
        <v>0.54766355140186918</v>
      </c>
      <c r="AM29" s="9">
        <f t="shared" ref="AM29:AO29" si="6">AM28/535</f>
        <v>0.23177570093457944</v>
      </c>
      <c r="AN29" s="9">
        <f t="shared" si="6"/>
        <v>4.2990654205607479E-2</v>
      </c>
      <c r="AO29" s="9">
        <f t="shared" si="6"/>
        <v>0.17570093457943925</v>
      </c>
    </row>
    <row r="30" spans="1:41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1" ht="16" thickBot="1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20" t="s">
        <v>33</v>
      </c>
      <c r="N31" s="20" t="s">
        <v>90</v>
      </c>
      <c r="O31" s="20" t="s">
        <v>91</v>
      </c>
      <c r="P31" s="20" t="s">
        <v>92</v>
      </c>
      <c r="Q31"/>
      <c r="R31"/>
      <c r="S31" s="18"/>
      <c r="T31" s="18" t="s">
        <v>83</v>
      </c>
      <c r="U31" s="18" t="s">
        <v>82</v>
      </c>
      <c r="V31" s="18" t="s">
        <v>93</v>
      </c>
      <c r="W31" s="18" t="s">
        <v>86</v>
      </c>
      <c r="X31" s="18" t="s">
        <v>85</v>
      </c>
      <c r="Y31" s="18" t="s">
        <v>84</v>
      </c>
    </row>
    <row r="32" spans="1:41" ht="17" thickTop="1" thickBot="1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20">
        <f>MAX(A2:A1001)</f>
        <v>100</v>
      </c>
      <c r="N32" s="20">
        <v>60</v>
      </c>
      <c r="O32" s="20">
        <v>20</v>
      </c>
      <c r="P32" s="20">
        <v>17</v>
      </c>
      <c r="Q32"/>
      <c r="R32"/>
      <c r="S32" s="18" t="s">
        <v>88</v>
      </c>
      <c r="T32" s="18">
        <f>SUMIFS(O3:O26,N3:N26,T31)</f>
        <v>102</v>
      </c>
      <c r="U32" s="18">
        <f>SUMIFS(O3:O26,N3:N26,U31)</f>
        <v>175</v>
      </c>
      <c r="V32" s="18">
        <f>SUMIFS(O3:O26,N3:N26,V31)</f>
        <v>127</v>
      </c>
      <c r="W32" s="18">
        <f>SUMIFS(O3:O26,N3:N26,W31)</f>
        <v>67</v>
      </c>
      <c r="X32" s="18">
        <f>SUMIFS(O3:O26,N3:N26,X31)</f>
        <v>33</v>
      </c>
      <c r="Y32" s="18">
        <f>SUMIFS(O3:O26,N3:N26,Y31)</f>
        <v>30</v>
      </c>
    </row>
    <row r="33" spans="1:25" ht="17" thickTop="1" thickBot="1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S33" s="18" t="s">
        <v>89</v>
      </c>
      <c r="T33" s="19">
        <f>T32/O28</f>
        <v>0.19101123595505617</v>
      </c>
      <c r="U33" s="19">
        <f>U32/O28</f>
        <v>0.32771535580524347</v>
      </c>
      <c r="V33" s="19">
        <f>V32/O28</f>
        <v>0.23782771535580524</v>
      </c>
      <c r="W33" s="19">
        <f>W32/O28</f>
        <v>0.12546816479400749</v>
      </c>
      <c r="X33" s="19">
        <f>X32/O28</f>
        <v>6.1797752808988762E-2</v>
      </c>
      <c r="Y33" s="19">
        <f>Y32/O28</f>
        <v>5.6179775280898875E-2</v>
      </c>
    </row>
    <row r="34" spans="1:25" ht="16" thickTop="1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</row>
    <row r="39" spans="1: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74</v>
      </c>
      <c r="N42" s="1" t="s">
        <v>75</v>
      </c>
      <c r="O42" s="1" t="s">
        <v>76</v>
      </c>
      <c r="P42" s="1" t="s">
        <v>1</v>
      </c>
      <c r="R42" s="1" t="s">
        <v>76</v>
      </c>
      <c r="S42" s="1" t="s">
        <v>75</v>
      </c>
      <c r="T42" s="1" t="s">
        <v>77</v>
      </c>
      <c r="U42" s="1" t="s">
        <v>78</v>
      </c>
    </row>
    <row r="43" spans="1: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>SUMIFS(N44:N1002,O44:O1002,R44)</f>
        <v>64</v>
      </c>
      <c r="T44" s="1">
        <f>COUNTIF(O44:O1002,R44)</f>
        <v>14</v>
      </c>
      <c r="U44" s="1">
        <f t="shared" ref="U44:U49" si="7">S44/T44</f>
        <v>4.5714285714285712</v>
      </c>
    </row>
    <row r="45" spans="1: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>SUMIFS(N45:N1003,O45:O1003,R45)</f>
        <v>104</v>
      </c>
      <c r="T45" s="1">
        <f>COUNTIF(O45:O1003,R45)</f>
        <v>17</v>
      </c>
      <c r="U45" s="1">
        <f t="shared" si="7"/>
        <v>6.117647058823529</v>
      </c>
    </row>
    <row r="46" spans="1: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>COUNTIF(A4:A1001,M46)</f>
        <v>4</v>
      </c>
      <c r="O46" s="1">
        <v>1</v>
      </c>
      <c r="P46" s="1" t="s">
        <v>10</v>
      </c>
      <c r="R46" s="1">
        <v>4</v>
      </c>
      <c r="S46" s="1">
        <f>SUMIFS(N46:N1004,O46:O1004,R46)</f>
        <v>124</v>
      </c>
      <c r="T46" s="1">
        <f>COUNTIF(O46:O1004,R46)</f>
        <v>22</v>
      </c>
      <c r="U46" s="1">
        <f t="shared" si="7"/>
        <v>5.6363636363636367</v>
      </c>
    </row>
    <row r="47" spans="1: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>COUNTIF(A5:A1002,M47)</f>
        <v>4</v>
      </c>
      <c r="O47" s="1">
        <v>1</v>
      </c>
      <c r="P47" s="1" t="s">
        <v>10</v>
      </c>
      <c r="R47" s="1">
        <v>5</v>
      </c>
      <c r="S47" s="1">
        <f>SUMIFS(N47:N1005,O47:O1005,R47)</f>
        <v>112</v>
      </c>
      <c r="T47" s="1">
        <f>COUNTIF(O47:O1005,R47)</f>
        <v>15</v>
      </c>
      <c r="U47" s="1">
        <f t="shared" si="7"/>
        <v>7.4666666666666668</v>
      </c>
    </row>
    <row r="48" spans="1: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>COUNTIF(A6:A1003,M48)</f>
        <v>3</v>
      </c>
      <c r="O48" s="1">
        <v>4</v>
      </c>
      <c r="P48" s="1" t="s">
        <v>10</v>
      </c>
      <c r="R48" s="1">
        <v>6</v>
      </c>
      <c r="S48" s="1">
        <f>SUMIFS(N48:N1006,O48:O1006,R48)</f>
        <v>27</v>
      </c>
      <c r="T48" s="1">
        <f>COUNTIF(O48:O1006,R48)</f>
        <v>5</v>
      </c>
      <c r="U48" s="1">
        <f t="shared" si="7"/>
        <v>5.4</v>
      </c>
    </row>
    <row r="49" spans="1:23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>COUNTIF(A7:A1004,M49)</f>
        <v>4</v>
      </c>
      <c r="O49" s="1">
        <v>3</v>
      </c>
      <c r="P49" s="1" t="s">
        <v>10</v>
      </c>
      <c r="R49" s="1">
        <v>7</v>
      </c>
      <c r="S49" s="1">
        <f>SUMIFS(N49:N1007,O49:O1007,R49)</f>
        <v>6</v>
      </c>
      <c r="T49" s="1">
        <f>COUNTIF(O49:O1007,R49)</f>
        <v>1</v>
      </c>
      <c r="U49" s="1">
        <f t="shared" si="7"/>
        <v>6</v>
      </c>
    </row>
    <row r="50" spans="1:23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>COUNTIF(A8:A1005,M50)</f>
        <v>4</v>
      </c>
      <c r="O50" s="1">
        <v>5</v>
      </c>
      <c r="P50" s="1" t="s">
        <v>10</v>
      </c>
      <c r="R50" s="1">
        <v>8</v>
      </c>
      <c r="S50" s="1">
        <f>SUMIFS(N50:N1008,O50:O1008,R50)</f>
        <v>0</v>
      </c>
      <c r="T50" s="1">
        <f>COUNTIF(O50:O1008,R50)</f>
        <v>0</v>
      </c>
      <c r="U50" s="1">
        <v>0</v>
      </c>
    </row>
    <row r="51" spans="1:23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>SUMIFS(N51:N1009,O51:O1009,R51)</f>
        <v>0</v>
      </c>
      <c r="T51" s="1">
        <f>COUNTIF(O51:O1009,R51)</f>
        <v>0</v>
      </c>
      <c r="U51" s="1">
        <v>0</v>
      </c>
    </row>
    <row r="52" spans="1:23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>COUNTIF(A10:A1007,M52)</f>
        <v>1</v>
      </c>
      <c r="O52" s="1">
        <v>1</v>
      </c>
      <c r="P52" s="1" t="s">
        <v>10</v>
      </c>
    </row>
    <row r="53" spans="1:23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>COUNTIF(A11:A1008,M53)</f>
        <v>3</v>
      </c>
      <c r="O53" s="1">
        <v>1</v>
      </c>
      <c r="P53" s="1" t="s">
        <v>10</v>
      </c>
    </row>
    <row r="54" spans="1:23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>COUNTIF(A12:A1009,M54)</f>
        <v>3</v>
      </c>
      <c r="O54" s="1">
        <v>1</v>
      </c>
      <c r="P54" s="1" t="s">
        <v>10</v>
      </c>
    </row>
    <row r="55" spans="1:23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>COUNTIF(A13:A1010,M55)</f>
        <v>3</v>
      </c>
      <c r="O55" s="1">
        <v>1</v>
      </c>
      <c r="P55" s="1" t="s">
        <v>10</v>
      </c>
    </row>
    <row r="56" spans="1:23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>COUNTIF(A14:A1011,M56)</f>
        <v>4</v>
      </c>
      <c r="O56" s="1">
        <v>1</v>
      </c>
      <c r="P56" s="1" t="s">
        <v>10</v>
      </c>
    </row>
    <row r="57" spans="1:23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>COUNTIF(A15:A1012,M57)</f>
        <v>3</v>
      </c>
      <c r="O57" s="1">
        <v>1</v>
      </c>
      <c r="P57" s="1" t="s">
        <v>10</v>
      </c>
    </row>
    <row r="58" spans="1:23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>COUNTIF(A16:A1013,M58)</f>
        <v>7</v>
      </c>
      <c r="O58" s="1">
        <v>1</v>
      </c>
      <c r="P58" s="1" t="s">
        <v>10</v>
      </c>
    </row>
    <row r="59" spans="1:23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>COUNTIF(A17:A1014,M59)</f>
        <v>4</v>
      </c>
      <c r="O59" s="1">
        <v>1</v>
      </c>
      <c r="P59" s="1" t="s">
        <v>10</v>
      </c>
    </row>
    <row r="60" spans="1:23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>COUNTIF(A18:A1015,M60)</f>
        <v>3</v>
      </c>
      <c r="O60" s="1">
        <v>1</v>
      </c>
      <c r="P60" s="1" t="s">
        <v>10</v>
      </c>
      <c r="W60" s="16"/>
    </row>
    <row r="61" spans="1:23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>COUNTIF(A19:A1016,M61)</f>
        <v>4</v>
      </c>
      <c r="O61" s="1">
        <v>1</v>
      </c>
      <c r="P61" s="1" t="s">
        <v>10</v>
      </c>
    </row>
    <row r="62" spans="1:23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>COUNTIF(A20:A1017,M62)</f>
        <v>6</v>
      </c>
      <c r="O62" s="1">
        <v>1</v>
      </c>
      <c r="P62" s="1" t="s">
        <v>10</v>
      </c>
    </row>
    <row r="63" spans="1:23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>COUNTIF(A21:A1018,M63)</f>
        <v>4</v>
      </c>
      <c r="O63" s="1">
        <v>1</v>
      </c>
      <c r="P63" s="1" t="s">
        <v>10</v>
      </c>
    </row>
    <row r="64" spans="1:23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>COUNTIF(A22:A1019,M64)</f>
        <v>2</v>
      </c>
      <c r="O64" s="1">
        <v>1</v>
      </c>
      <c r="P64" s="1" t="s">
        <v>10</v>
      </c>
    </row>
    <row r="65" spans="1:28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>COUNTIF(A23:A1020,M65)</f>
        <v>5</v>
      </c>
      <c r="O65" s="1">
        <v>1</v>
      </c>
      <c r="P65" s="1" t="s">
        <v>10</v>
      </c>
    </row>
    <row r="66" spans="1:28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>COUNTIF(A24:A1021,M66)</f>
        <v>4</v>
      </c>
      <c r="O66" s="1">
        <v>1</v>
      </c>
      <c r="P66" s="1" t="s">
        <v>10</v>
      </c>
    </row>
    <row r="67" spans="1:28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>COUNTIF(A25:A1022,M67)</f>
        <v>4</v>
      </c>
      <c r="O67" s="1">
        <v>1</v>
      </c>
      <c r="P67" s="1" t="s">
        <v>10</v>
      </c>
    </row>
    <row r="68" spans="1:28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>COUNTIF(A26:A1023,M68)</f>
        <v>4</v>
      </c>
      <c r="O68" s="1">
        <v>1</v>
      </c>
      <c r="P68" s="1" t="s">
        <v>10</v>
      </c>
    </row>
    <row r="69" spans="1:28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>COUNTIF(A27:A1024,M69)</f>
        <v>3</v>
      </c>
      <c r="O69" s="1">
        <v>4</v>
      </c>
      <c r="P69" s="1" t="s">
        <v>10</v>
      </c>
    </row>
    <row r="70" spans="1:28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>COUNTIF(A28:A1025,M70)</f>
        <v>4</v>
      </c>
      <c r="O70" s="1">
        <v>1</v>
      </c>
      <c r="P70" s="1" t="s">
        <v>10</v>
      </c>
    </row>
    <row r="71" spans="1:28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>COUNTIF(A29:A1026,M71)</f>
        <v>5</v>
      </c>
      <c r="O71" s="1">
        <v>1</v>
      </c>
      <c r="P71" s="1" t="s">
        <v>10</v>
      </c>
    </row>
    <row r="72" spans="1:28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>COUNTIF(A30:A1027,M72)</f>
        <v>4</v>
      </c>
      <c r="O72" s="1">
        <v>1</v>
      </c>
      <c r="P72" s="1" t="s">
        <v>10</v>
      </c>
    </row>
    <row r="73" spans="1:28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>COUNTIF(A31:A1028,M73)</f>
        <v>7</v>
      </c>
      <c r="O73" s="1">
        <v>2</v>
      </c>
      <c r="P73" s="1" t="s">
        <v>10</v>
      </c>
      <c r="R73" s="1" t="s">
        <v>0</v>
      </c>
      <c r="S73" s="1" t="s">
        <v>83</v>
      </c>
      <c r="T73" s="1" t="s">
        <v>82</v>
      </c>
      <c r="U73" s="1" t="s">
        <v>93</v>
      </c>
      <c r="V73" s="1" t="s">
        <v>86</v>
      </c>
      <c r="W73" s="1" t="s">
        <v>85</v>
      </c>
      <c r="Y73" s="1" t="s">
        <v>94</v>
      </c>
      <c r="Z73" s="1" t="s">
        <v>95</v>
      </c>
      <c r="AA73" s="1" t="s">
        <v>96</v>
      </c>
      <c r="AB73" s="1" t="s">
        <v>97</v>
      </c>
    </row>
    <row r="74" spans="1:28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>COUNTIF(A32:A1029,M74)</f>
        <v>8</v>
      </c>
      <c r="O74" s="1">
        <v>2</v>
      </c>
      <c r="P74" s="1" t="s">
        <v>10</v>
      </c>
      <c r="R74" s="1">
        <v>1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Y74" s="21">
        <f>COUNTIFS(S73:S173,"&gt;0")/100</f>
        <v>0.97</v>
      </c>
      <c r="Z74" s="22">
        <f>COUNTIFS(S73:S173,"&gt;0",T73:T173,"&gt;0")/100</f>
        <v>0.94</v>
      </c>
      <c r="AA74" s="23">
        <f>COUNTIFS(S73:S173,"&gt;0",T73:T173,"&gt;0",U73:U173,"&gt;0")/100</f>
        <v>0.82</v>
      </c>
      <c r="AB74" s="23">
        <f>COUNTIFS(S73:S173,"&gt;0",T73:T173,"&gt;0",U73:U173,"&gt;0",V73:V173,"&gt;0")/100</f>
        <v>0.5</v>
      </c>
    </row>
    <row r="75" spans="1:28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>COUNTIF(A33:A1030,M75)</f>
        <v>8</v>
      </c>
      <c r="O75" s="1">
        <v>2</v>
      </c>
      <c r="P75" s="1" t="s">
        <v>10</v>
      </c>
      <c r="R75" s="1">
        <v>2</v>
      </c>
      <c r="S75" s="1">
        <v>1</v>
      </c>
      <c r="T75" s="1">
        <v>3</v>
      </c>
      <c r="U75" s="1">
        <v>1</v>
      </c>
      <c r="V75" s="1">
        <v>0</v>
      </c>
      <c r="W75" s="1">
        <v>0</v>
      </c>
    </row>
    <row r="76" spans="1:28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>COUNTIF(A34:A1031,M76)</f>
        <v>3</v>
      </c>
      <c r="O76" s="1">
        <v>2</v>
      </c>
      <c r="P76" s="1" t="s">
        <v>10</v>
      </c>
      <c r="R76" s="1">
        <v>3</v>
      </c>
      <c r="S76" s="1">
        <v>1</v>
      </c>
      <c r="T76" s="1">
        <v>1</v>
      </c>
      <c r="U76" s="1">
        <v>0</v>
      </c>
      <c r="V76" s="1">
        <v>0</v>
      </c>
      <c r="W76" s="1">
        <v>0</v>
      </c>
    </row>
    <row r="77" spans="1:28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>COUNTIF(A35:A1032,M77)</f>
        <v>2</v>
      </c>
      <c r="O77" s="1">
        <v>2</v>
      </c>
      <c r="P77" s="1" t="s">
        <v>10</v>
      </c>
      <c r="R77" s="1">
        <v>4</v>
      </c>
      <c r="S77" s="1">
        <v>1</v>
      </c>
      <c r="T77" s="1">
        <v>1</v>
      </c>
      <c r="U77" s="1">
        <v>1</v>
      </c>
      <c r="V77" s="1">
        <v>1</v>
      </c>
      <c r="W77" s="1">
        <v>0</v>
      </c>
    </row>
    <row r="78" spans="1:28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>COUNTIF(A36:A1033,M78)</f>
        <v>3</v>
      </c>
      <c r="O78" s="1">
        <v>2</v>
      </c>
      <c r="P78" s="1" t="s">
        <v>10</v>
      </c>
      <c r="R78" s="1">
        <v>5</v>
      </c>
      <c r="S78" s="1">
        <v>1</v>
      </c>
      <c r="T78" s="1">
        <v>2</v>
      </c>
      <c r="U78" s="1">
        <v>1</v>
      </c>
      <c r="V78" s="1">
        <v>0</v>
      </c>
      <c r="W78" s="1">
        <v>0</v>
      </c>
    </row>
    <row r="79" spans="1:28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>COUNTIF(A37:A1034,M79)</f>
        <v>2</v>
      </c>
      <c r="O79" s="1">
        <v>2</v>
      </c>
      <c r="P79" s="1" t="s">
        <v>10</v>
      </c>
      <c r="R79" s="1">
        <v>6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</row>
    <row r="80" spans="1:28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>COUNTIF(A38:A1035,M80)</f>
        <v>8</v>
      </c>
      <c r="O80" s="1">
        <v>2</v>
      </c>
      <c r="P80" s="1" t="s">
        <v>10</v>
      </c>
      <c r="R80" s="1">
        <v>7</v>
      </c>
      <c r="S80" s="1">
        <v>1</v>
      </c>
      <c r="T80" s="1">
        <v>2</v>
      </c>
      <c r="U80" s="1">
        <v>0</v>
      </c>
      <c r="V80" s="1">
        <v>0</v>
      </c>
      <c r="W80" s="1">
        <v>1</v>
      </c>
    </row>
    <row r="81" spans="1:23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>COUNTIF(A39:A1036,M81)</f>
        <v>4</v>
      </c>
      <c r="O81" s="1">
        <v>2</v>
      </c>
      <c r="P81" s="1" t="s">
        <v>10</v>
      </c>
      <c r="R81" s="1">
        <v>8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</row>
    <row r="82" spans="1:23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>COUNTIF(A40:A1037,M82)</f>
        <v>1</v>
      </c>
      <c r="O82" s="1">
        <v>2</v>
      </c>
      <c r="P82" s="1" t="s">
        <v>10</v>
      </c>
      <c r="R82" s="1">
        <v>9</v>
      </c>
      <c r="S82" s="1">
        <v>1</v>
      </c>
      <c r="T82" s="1">
        <v>2</v>
      </c>
      <c r="U82" s="1">
        <v>1</v>
      </c>
      <c r="V82" s="1">
        <v>0</v>
      </c>
      <c r="W82" s="1">
        <v>0</v>
      </c>
    </row>
    <row r="83" spans="1:23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>COUNTIF(A41:A1038,M83)</f>
        <v>4</v>
      </c>
      <c r="O83" s="1">
        <v>2</v>
      </c>
      <c r="P83" s="1" t="s">
        <v>10</v>
      </c>
      <c r="R83" s="1">
        <v>10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</row>
    <row r="84" spans="1:23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>COUNTIF(A42:A1039,M84)</f>
        <v>4</v>
      </c>
      <c r="O84" s="1">
        <v>1</v>
      </c>
      <c r="P84" s="1" t="s">
        <v>10</v>
      </c>
      <c r="R84" s="1">
        <v>11</v>
      </c>
      <c r="S84" s="1">
        <v>1</v>
      </c>
      <c r="T84" s="1">
        <v>1</v>
      </c>
      <c r="U84" s="1">
        <v>1</v>
      </c>
      <c r="V84" s="1">
        <v>0</v>
      </c>
      <c r="W84" s="1">
        <v>0</v>
      </c>
    </row>
    <row r="85" spans="1:23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>COUNTIF(A43:A1040,M85)</f>
        <v>3</v>
      </c>
      <c r="O85" s="1">
        <v>2</v>
      </c>
      <c r="P85" s="1" t="s">
        <v>10</v>
      </c>
      <c r="R85" s="1">
        <v>12</v>
      </c>
      <c r="S85" s="1">
        <v>1</v>
      </c>
      <c r="T85" s="1">
        <v>1</v>
      </c>
      <c r="U85" s="1">
        <v>1</v>
      </c>
      <c r="V85" s="1">
        <v>0</v>
      </c>
      <c r="W85" s="1">
        <v>0</v>
      </c>
    </row>
    <row r="86" spans="1:23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>COUNTIF(A44:A1041,M86)</f>
        <v>6</v>
      </c>
      <c r="O86" s="1">
        <v>3</v>
      </c>
      <c r="P86" s="1" t="s">
        <v>10</v>
      </c>
      <c r="R86" s="1">
        <v>13</v>
      </c>
      <c r="S86" s="1">
        <v>1</v>
      </c>
      <c r="T86" s="1">
        <v>1</v>
      </c>
      <c r="U86" s="1">
        <v>1</v>
      </c>
      <c r="V86" s="1">
        <v>0</v>
      </c>
      <c r="W86" s="1">
        <v>0</v>
      </c>
    </row>
    <row r="87" spans="1:23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>COUNTIF(A45:A1042,M87)</f>
        <v>7</v>
      </c>
      <c r="O87" s="1">
        <v>2</v>
      </c>
      <c r="P87" s="1" t="s">
        <v>10</v>
      </c>
      <c r="R87" s="1">
        <v>14</v>
      </c>
      <c r="S87" s="1">
        <v>1</v>
      </c>
      <c r="T87" s="1">
        <v>2</v>
      </c>
      <c r="U87" s="1">
        <v>1</v>
      </c>
      <c r="V87" s="1">
        <v>0</v>
      </c>
      <c r="W87" s="1">
        <v>0</v>
      </c>
    </row>
    <row r="88" spans="1:23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>COUNTIF(A46:A1043,M88)</f>
        <v>4</v>
      </c>
      <c r="O88" s="1">
        <v>3</v>
      </c>
      <c r="P88" s="1" t="s">
        <v>30</v>
      </c>
      <c r="R88" s="1">
        <v>15</v>
      </c>
      <c r="S88" s="1">
        <v>1</v>
      </c>
      <c r="T88" s="1">
        <v>2</v>
      </c>
      <c r="U88" s="1">
        <v>0</v>
      </c>
      <c r="V88" s="1">
        <v>0</v>
      </c>
      <c r="W88" s="1">
        <v>0</v>
      </c>
    </row>
    <row r="89" spans="1:23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>COUNTIF(A47:A1044,M89)</f>
        <v>5</v>
      </c>
      <c r="O89" s="1">
        <v>3</v>
      </c>
      <c r="P89" s="1" t="s">
        <v>30</v>
      </c>
      <c r="R89" s="1">
        <v>16</v>
      </c>
      <c r="S89" s="1">
        <v>1</v>
      </c>
      <c r="T89" s="1">
        <v>2</v>
      </c>
      <c r="U89" s="1">
        <v>1</v>
      </c>
      <c r="V89" s="1">
        <v>2</v>
      </c>
      <c r="W89" s="1">
        <v>1</v>
      </c>
    </row>
    <row r="90" spans="1:23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>COUNTIF(A48:A1045,M90)</f>
        <v>6</v>
      </c>
      <c r="O90" s="1">
        <v>3</v>
      </c>
      <c r="P90" s="1" t="s">
        <v>30</v>
      </c>
      <c r="R90" s="1">
        <v>17</v>
      </c>
      <c r="S90" s="1">
        <v>1</v>
      </c>
      <c r="T90" s="1">
        <v>2</v>
      </c>
      <c r="U90" s="1">
        <v>1</v>
      </c>
      <c r="V90" s="1">
        <v>0</v>
      </c>
      <c r="W90" s="1">
        <v>0</v>
      </c>
    </row>
    <row r="91" spans="1:23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>COUNTIF(A49:A1046,M91)</f>
        <v>10</v>
      </c>
      <c r="O91" s="1">
        <v>3</v>
      </c>
      <c r="P91" s="1" t="s">
        <v>30</v>
      </c>
      <c r="R91" s="1">
        <v>18</v>
      </c>
      <c r="S91" s="1">
        <v>1</v>
      </c>
      <c r="T91" s="1">
        <v>1</v>
      </c>
      <c r="U91" s="1">
        <v>1</v>
      </c>
      <c r="V91" s="1">
        <v>0</v>
      </c>
      <c r="W91" s="1">
        <v>0</v>
      </c>
    </row>
    <row r="92" spans="1:23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>COUNTIF(A50:A1047,M92)</f>
        <v>7</v>
      </c>
      <c r="O92" s="1">
        <v>3</v>
      </c>
      <c r="P92" s="1" t="s">
        <v>30</v>
      </c>
      <c r="R92" s="1">
        <v>19</v>
      </c>
      <c r="S92" s="1">
        <v>1</v>
      </c>
      <c r="T92" s="1">
        <v>1</v>
      </c>
      <c r="U92" s="1">
        <v>1</v>
      </c>
      <c r="V92" s="1">
        <v>1</v>
      </c>
      <c r="W92" s="1">
        <v>0</v>
      </c>
    </row>
    <row r="93" spans="1:23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>COUNTIF(A51:A1048,M93)</f>
        <v>6</v>
      </c>
      <c r="O93" s="1">
        <v>4</v>
      </c>
      <c r="P93" s="1" t="s">
        <v>30</v>
      </c>
      <c r="R93" s="1">
        <v>20</v>
      </c>
      <c r="S93" s="1">
        <v>1</v>
      </c>
      <c r="T93" s="1">
        <v>2</v>
      </c>
      <c r="U93" s="1">
        <v>2</v>
      </c>
      <c r="V93" s="1">
        <v>1</v>
      </c>
      <c r="W93" s="1">
        <v>0</v>
      </c>
    </row>
    <row r="94" spans="1:23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>COUNTIF(A52:A1049,M94)</f>
        <v>5</v>
      </c>
      <c r="O94" s="1">
        <v>3</v>
      </c>
      <c r="P94" s="1" t="s">
        <v>30</v>
      </c>
      <c r="R94" s="1">
        <v>21</v>
      </c>
      <c r="S94" s="1">
        <v>1</v>
      </c>
      <c r="T94" s="1">
        <v>2</v>
      </c>
      <c r="U94" s="1">
        <v>1</v>
      </c>
      <c r="V94" s="1">
        <v>0</v>
      </c>
      <c r="W94" s="1">
        <v>0</v>
      </c>
    </row>
    <row r="95" spans="1:23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>COUNTIF(A53:A1050,M95)</f>
        <v>7</v>
      </c>
      <c r="O95" s="1">
        <v>4</v>
      </c>
      <c r="P95" s="1" t="s">
        <v>30</v>
      </c>
      <c r="R95" s="1">
        <v>22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</row>
    <row r="96" spans="1:23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>COUNTIF(A54:A1051,M96)</f>
        <v>6</v>
      </c>
      <c r="O96" s="1">
        <v>3</v>
      </c>
      <c r="P96" s="1" t="s">
        <v>30</v>
      </c>
      <c r="R96" s="1">
        <v>23</v>
      </c>
      <c r="S96" s="1">
        <v>1</v>
      </c>
      <c r="T96" s="1">
        <v>2</v>
      </c>
      <c r="U96" s="1">
        <v>2</v>
      </c>
      <c r="V96" s="1">
        <v>0</v>
      </c>
      <c r="W96" s="1">
        <v>0</v>
      </c>
    </row>
    <row r="97" spans="1:23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>COUNTIF(A55:A1052,M97)</f>
        <v>5</v>
      </c>
      <c r="O97" s="1">
        <v>3</v>
      </c>
      <c r="P97" s="1" t="s">
        <v>30</v>
      </c>
      <c r="R97" s="1">
        <v>24</v>
      </c>
      <c r="S97" s="1">
        <v>1</v>
      </c>
      <c r="T97" s="1">
        <v>2</v>
      </c>
      <c r="U97" s="1">
        <v>1</v>
      </c>
      <c r="V97" s="1">
        <v>0</v>
      </c>
      <c r="W97" s="1">
        <v>0</v>
      </c>
    </row>
    <row r="98" spans="1:23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>COUNTIF(A56:A1053,M98)</f>
        <v>3</v>
      </c>
      <c r="O98" s="1">
        <v>3</v>
      </c>
      <c r="P98" s="1" t="s">
        <v>30</v>
      </c>
      <c r="R98" s="1">
        <v>25</v>
      </c>
      <c r="S98" s="1">
        <v>1</v>
      </c>
      <c r="T98" s="1">
        <v>2</v>
      </c>
      <c r="U98" s="1">
        <v>1</v>
      </c>
      <c r="V98" s="1">
        <v>0</v>
      </c>
      <c r="W98" s="1">
        <v>0</v>
      </c>
    </row>
    <row r="99" spans="1:23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>COUNTIF(A57:A1054,M99)</f>
        <v>9</v>
      </c>
      <c r="O99" s="1">
        <v>4</v>
      </c>
      <c r="P99" s="1" t="s">
        <v>30</v>
      </c>
      <c r="R99" s="1">
        <v>26</v>
      </c>
      <c r="S99" s="1">
        <v>1</v>
      </c>
      <c r="T99" s="1">
        <v>2</v>
      </c>
      <c r="U99" s="1">
        <v>1</v>
      </c>
      <c r="V99" s="1">
        <v>0</v>
      </c>
      <c r="W99" s="1">
        <v>0</v>
      </c>
    </row>
    <row r="100" spans="1:23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>COUNTIF(A58:A1055,M100)</f>
        <v>7</v>
      </c>
      <c r="O100" s="1">
        <v>3</v>
      </c>
      <c r="P100" s="1" t="s">
        <v>30</v>
      </c>
      <c r="R100" s="1">
        <v>27</v>
      </c>
      <c r="S100" s="1">
        <v>1</v>
      </c>
      <c r="T100" s="1">
        <v>1</v>
      </c>
      <c r="U100" s="1">
        <v>1</v>
      </c>
      <c r="V100" s="1">
        <v>0</v>
      </c>
      <c r="W100" s="1">
        <v>0</v>
      </c>
    </row>
    <row r="101" spans="1:23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>COUNTIF(A59:A1056,M101)</f>
        <v>9</v>
      </c>
      <c r="O101" s="1">
        <v>3</v>
      </c>
      <c r="P101" s="1" t="s">
        <v>30</v>
      </c>
      <c r="R101" s="1">
        <v>28</v>
      </c>
      <c r="S101" s="1">
        <v>1</v>
      </c>
      <c r="T101" s="1">
        <v>2</v>
      </c>
      <c r="U101" s="1">
        <v>1</v>
      </c>
      <c r="V101" s="1">
        <v>0</v>
      </c>
      <c r="W101" s="1">
        <v>0</v>
      </c>
    </row>
    <row r="102" spans="1:23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>COUNTIF(A60:A1057,M102)</f>
        <v>7</v>
      </c>
      <c r="O102" s="1">
        <v>4</v>
      </c>
      <c r="P102" s="1" t="s">
        <v>30</v>
      </c>
      <c r="R102" s="1">
        <v>29</v>
      </c>
      <c r="S102" s="1">
        <v>1</v>
      </c>
      <c r="T102" s="1">
        <v>2</v>
      </c>
      <c r="U102" s="1">
        <v>0</v>
      </c>
      <c r="V102" s="1">
        <v>1</v>
      </c>
      <c r="W102" s="1">
        <v>0</v>
      </c>
    </row>
    <row r="103" spans="1:23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>COUNTIF(A61:A1058,M103)</f>
        <v>6</v>
      </c>
      <c r="O103" s="1">
        <v>3</v>
      </c>
      <c r="P103" s="1" t="s">
        <v>30</v>
      </c>
      <c r="R103" s="1">
        <v>30</v>
      </c>
      <c r="S103" s="1">
        <v>1</v>
      </c>
      <c r="T103" s="1">
        <v>2</v>
      </c>
      <c r="U103" s="1">
        <v>1</v>
      </c>
      <c r="V103" s="1">
        <v>0</v>
      </c>
      <c r="W103" s="1">
        <v>0</v>
      </c>
    </row>
    <row r="104" spans="1:23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>COUNTIF(A62:A1059,M104)</f>
        <v>7</v>
      </c>
      <c r="O104" s="1">
        <v>3</v>
      </c>
      <c r="P104" s="1" t="s">
        <v>30</v>
      </c>
      <c r="R104" s="1">
        <v>31</v>
      </c>
      <c r="S104" s="1">
        <v>1</v>
      </c>
      <c r="T104" s="1">
        <v>2</v>
      </c>
      <c r="U104" s="1">
        <v>2</v>
      </c>
      <c r="V104" s="1">
        <v>1</v>
      </c>
      <c r="W104" s="1">
        <v>1</v>
      </c>
    </row>
    <row r="105" spans="1:23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>COUNTIF(A63:A1060,M105)</f>
        <v>8</v>
      </c>
      <c r="O105" s="1">
        <v>3</v>
      </c>
      <c r="P105" s="1" t="s">
        <v>30</v>
      </c>
      <c r="R105" s="1">
        <v>32</v>
      </c>
      <c r="S105" s="1">
        <v>1</v>
      </c>
      <c r="T105" s="1">
        <v>3</v>
      </c>
      <c r="U105" s="1">
        <v>1</v>
      </c>
      <c r="V105" s="1">
        <v>1</v>
      </c>
      <c r="W105" s="1">
        <v>0</v>
      </c>
    </row>
    <row r="106" spans="1:23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>COUNTIF(A64:A1061,M106)</f>
        <v>6</v>
      </c>
      <c r="O106" s="1">
        <v>4</v>
      </c>
      <c r="P106" s="1" t="s">
        <v>30</v>
      </c>
      <c r="R106" s="1">
        <v>33</v>
      </c>
      <c r="S106" s="1">
        <v>1</v>
      </c>
      <c r="T106" s="1">
        <v>3</v>
      </c>
      <c r="U106" s="1">
        <v>1</v>
      </c>
      <c r="V106" s="1">
        <v>2</v>
      </c>
      <c r="W106" s="1">
        <v>0</v>
      </c>
    </row>
    <row r="107" spans="1:23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>COUNTIF(A65:A1062,M107)</f>
        <v>6</v>
      </c>
      <c r="O107" s="1">
        <v>3</v>
      </c>
      <c r="P107" s="1" t="s">
        <v>30</v>
      </c>
      <c r="R107" s="1">
        <v>34</v>
      </c>
      <c r="S107" s="1">
        <v>1</v>
      </c>
      <c r="T107" s="1">
        <v>1</v>
      </c>
      <c r="U107" s="1">
        <v>0</v>
      </c>
      <c r="V107" s="1">
        <v>0</v>
      </c>
      <c r="W107" s="1">
        <v>0</v>
      </c>
    </row>
    <row r="108" spans="1:23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>COUNTIF(A66:A1063,M108)</f>
        <v>12</v>
      </c>
      <c r="O108" s="1">
        <v>5</v>
      </c>
      <c r="P108" s="1" t="s">
        <v>10</v>
      </c>
      <c r="R108" s="1">
        <v>35</v>
      </c>
      <c r="S108" s="1">
        <v>1</v>
      </c>
      <c r="T108" s="1">
        <v>1</v>
      </c>
      <c r="U108" s="1">
        <v>0</v>
      </c>
      <c r="V108" s="1">
        <v>0</v>
      </c>
      <c r="W108" s="1">
        <v>0</v>
      </c>
    </row>
    <row r="109" spans="1:23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>COUNTIF(A67:A1064,M109)</f>
        <v>2</v>
      </c>
      <c r="O109" s="1">
        <v>5</v>
      </c>
      <c r="P109" s="1" t="s">
        <v>10</v>
      </c>
      <c r="R109" s="1">
        <v>36</v>
      </c>
      <c r="S109" s="1">
        <v>1</v>
      </c>
      <c r="T109" s="1">
        <v>1</v>
      </c>
      <c r="U109" s="1">
        <v>0</v>
      </c>
      <c r="V109" s="1">
        <v>1</v>
      </c>
      <c r="W109" s="1">
        <v>0</v>
      </c>
    </row>
    <row r="110" spans="1:23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>COUNTIF(A68:A1065,M110)</f>
        <v>7</v>
      </c>
      <c r="O110" s="1">
        <v>5</v>
      </c>
      <c r="P110" s="1" t="s">
        <v>10</v>
      </c>
      <c r="R110" s="1">
        <v>37</v>
      </c>
      <c r="S110" s="1">
        <v>0</v>
      </c>
      <c r="T110" s="1">
        <v>1</v>
      </c>
      <c r="U110" s="1">
        <v>0</v>
      </c>
      <c r="V110" s="1">
        <v>1</v>
      </c>
      <c r="W110" s="1">
        <v>0</v>
      </c>
    </row>
    <row r="111" spans="1:23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>COUNTIF(A69:A1066,M111)</f>
        <v>9</v>
      </c>
      <c r="O111" s="1">
        <v>5</v>
      </c>
      <c r="P111" s="1" t="s">
        <v>10</v>
      </c>
      <c r="R111" s="1">
        <v>38</v>
      </c>
      <c r="S111" s="1">
        <v>1</v>
      </c>
      <c r="T111" s="1">
        <v>3</v>
      </c>
      <c r="U111" s="1">
        <v>2</v>
      </c>
      <c r="V111" s="1">
        <v>1</v>
      </c>
      <c r="W111" s="1">
        <v>1</v>
      </c>
    </row>
    <row r="112" spans="1:23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>COUNTIF(A70:A1067,M112)</f>
        <v>6</v>
      </c>
      <c r="O112" s="1">
        <v>5</v>
      </c>
      <c r="P112" s="1" t="s">
        <v>10</v>
      </c>
      <c r="R112" s="1">
        <v>39</v>
      </c>
      <c r="S112" s="1">
        <v>1</v>
      </c>
      <c r="T112" s="1">
        <v>2</v>
      </c>
      <c r="U112" s="1">
        <v>0</v>
      </c>
      <c r="V112" s="1">
        <v>1</v>
      </c>
      <c r="W112" s="1">
        <v>0</v>
      </c>
    </row>
    <row r="113" spans="1:23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>COUNTIF(A71:A1068,M113)</f>
        <v>7</v>
      </c>
      <c r="O113" s="1">
        <v>5</v>
      </c>
      <c r="P113" s="1" t="s">
        <v>10</v>
      </c>
      <c r="R113" s="1">
        <v>40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</row>
    <row r="114" spans="1:23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>COUNTIF(A72:A1069,M114)</f>
        <v>8</v>
      </c>
      <c r="O114" s="1">
        <v>5</v>
      </c>
      <c r="P114" s="1" t="s">
        <v>10</v>
      </c>
      <c r="R114" s="1">
        <v>41</v>
      </c>
      <c r="S114" s="1">
        <v>1</v>
      </c>
      <c r="T114" s="1">
        <v>2</v>
      </c>
      <c r="U114" s="1">
        <v>1</v>
      </c>
      <c r="V114" s="1">
        <v>0</v>
      </c>
      <c r="W114" s="1">
        <v>0</v>
      </c>
    </row>
    <row r="115" spans="1:23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>COUNTIF(A73:A1070,M115)</f>
        <v>6</v>
      </c>
      <c r="O115" s="1">
        <v>5</v>
      </c>
      <c r="P115" s="1" t="s">
        <v>10</v>
      </c>
      <c r="R115" s="1">
        <v>42</v>
      </c>
      <c r="S115" s="1">
        <v>1</v>
      </c>
      <c r="T115" s="1">
        <v>1</v>
      </c>
      <c r="U115" s="1">
        <v>1</v>
      </c>
      <c r="V115" s="1">
        <v>1</v>
      </c>
      <c r="W115" s="1">
        <v>0</v>
      </c>
    </row>
    <row r="116" spans="1:23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>COUNTIF(A74:A1071,M116)</f>
        <v>7</v>
      </c>
      <c r="O116" s="1">
        <v>5</v>
      </c>
      <c r="P116" s="1" t="s">
        <v>10</v>
      </c>
      <c r="R116" s="1">
        <v>43</v>
      </c>
      <c r="S116" s="1">
        <v>0</v>
      </c>
      <c r="T116" s="1">
        <v>1</v>
      </c>
      <c r="U116" s="1">
        <v>1</v>
      </c>
      <c r="V116" s="1">
        <v>1</v>
      </c>
      <c r="W116" s="1">
        <v>0</v>
      </c>
    </row>
    <row r="117" spans="1:23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>COUNTIF(A75:A1072,M117)</f>
        <v>7</v>
      </c>
      <c r="O117" s="1">
        <v>5</v>
      </c>
      <c r="P117" s="1" t="s">
        <v>10</v>
      </c>
      <c r="R117" s="1">
        <v>44</v>
      </c>
      <c r="S117" s="1">
        <v>1</v>
      </c>
      <c r="T117" s="1">
        <v>2</v>
      </c>
      <c r="U117" s="1">
        <v>1</v>
      </c>
      <c r="V117" s="1">
        <v>1</v>
      </c>
      <c r="W117" s="1">
        <v>1</v>
      </c>
    </row>
    <row r="118" spans="1:23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>COUNTIF(A76:A1073,M118)</f>
        <v>9</v>
      </c>
      <c r="O118" s="1">
        <v>5</v>
      </c>
      <c r="P118" s="1" t="s">
        <v>10</v>
      </c>
      <c r="R118" s="1">
        <v>45</v>
      </c>
      <c r="S118" s="1">
        <v>1</v>
      </c>
      <c r="T118" s="1">
        <v>2</v>
      </c>
      <c r="U118" s="1">
        <v>2</v>
      </c>
      <c r="V118" s="1">
        <v>1</v>
      </c>
      <c r="W118" s="1">
        <v>1</v>
      </c>
    </row>
    <row r="119" spans="1:23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>COUNTIF(A77:A1074,M119)</f>
        <v>6</v>
      </c>
      <c r="O119" s="1">
        <v>7</v>
      </c>
      <c r="P119" s="1" t="s">
        <v>10</v>
      </c>
      <c r="R119" s="1">
        <v>46</v>
      </c>
      <c r="S119" s="1">
        <v>1</v>
      </c>
      <c r="T119" s="1">
        <v>1</v>
      </c>
      <c r="U119" s="1">
        <v>1</v>
      </c>
      <c r="V119" s="1">
        <v>0</v>
      </c>
      <c r="W119" s="1">
        <v>0</v>
      </c>
    </row>
    <row r="120" spans="1:23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>COUNTIF(A78:A1075,M120)</f>
        <v>8</v>
      </c>
      <c r="O120" s="1">
        <v>5</v>
      </c>
      <c r="P120" s="1" t="s">
        <v>10</v>
      </c>
      <c r="R120" s="1">
        <v>47</v>
      </c>
      <c r="S120" s="1">
        <v>1</v>
      </c>
      <c r="T120" s="1">
        <v>1</v>
      </c>
      <c r="U120" s="1">
        <v>1</v>
      </c>
      <c r="V120" s="1">
        <v>0</v>
      </c>
      <c r="W120" s="1">
        <v>0</v>
      </c>
    </row>
    <row r="121" spans="1:23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>COUNTIF(A79:A1076,M121)</f>
        <v>11</v>
      </c>
      <c r="O121" s="1">
        <v>5</v>
      </c>
      <c r="P121" s="1" t="s">
        <v>10</v>
      </c>
      <c r="R121" s="1">
        <v>48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</row>
    <row r="122" spans="1:23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>COUNTIF(A80:A1077,M122)</f>
        <v>9</v>
      </c>
      <c r="O122" s="1">
        <v>5</v>
      </c>
      <c r="P122" s="1" t="s">
        <v>10</v>
      </c>
      <c r="R122" s="1">
        <v>49</v>
      </c>
      <c r="S122" s="1">
        <v>2</v>
      </c>
      <c r="T122" s="1">
        <v>4</v>
      </c>
      <c r="U122" s="1">
        <v>1</v>
      </c>
      <c r="V122" s="1">
        <v>0</v>
      </c>
      <c r="W122" s="1">
        <v>1</v>
      </c>
    </row>
    <row r="123" spans="1:23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>COUNTIF(A81:A1078,M123)</f>
        <v>5</v>
      </c>
      <c r="O123" s="1">
        <v>4</v>
      </c>
      <c r="P123" s="1" t="s">
        <v>71</v>
      </c>
      <c r="R123" s="1">
        <v>50</v>
      </c>
      <c r="S123" s="1">
        <v>1</v>
      </c>
      <c r="T123" s="1">
        <v>3</v>
      </c>
      <c r="U123" s="1">
        <v>2</v>
      </c>
      <c r="V123" s="1">
        <v>0</v>
      </c>
      <c r="W123" s="1">
        <v>0</v>
      </c>
    </row>
    <row r="124" spans="1:23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>COUNTIF(A82:A1079,M124)</f>
        <v>4</v>
      </c>
      <c r="O124" s="1">
        <v>4</v>
      </c>
      <c r="P124" s="1" t="s">
        <v>71</v>
      </c>
      <c r="R124" s="1">
        <v>51</v>
      </c>
      <c r="S124" s="1">
        <v>1</v>
      </c>
      <c r="T124" s="1">
        <v>1</v>
      </c>
      <c r="U124" s="1">
        <v>2</v>
      </c>
      <c r="V124" s="1">
        <v>1</v>
      </c>
      <c r="W124" s="1">
        <v>0</v>
      </c>
    </row>
    <row r="125" spans="1:23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>COUNTIF(A83:A1080,M125)</f>
        <v>4</v>
      </c>
      <c r="O125" s="1">
        <v>4</v>
      </c>
      <c r="P125" s="1" t="s">
        <v>71</v>
      </c>
      <c r="R125" s="1">
        <v>52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</row>
    <row r="126" spans="1:23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>COUNTIF(A84:A1081,M126)</f>
        <v>4</v>
      </c>
      <c r="O126" s="1">
        <v>6</v>
      </c>
      <c r="P126" s="1" t="s">
        <v>71</v>
      </c>
      <c r="R126" s="1">
        <v>53</v>
      </c>
      <c r="S126" s="1">
        <v>1</v>
      </c>
      <c r="T126" s="1">
        <v>2</v>
      </c>
      <c r="U126" s="1">
        <v>2</v>
      </c>
      <c r="V126" s="1">
        <v>0</v>
      </c>
      <c r="W126" s="1">
        <v>1</v>
      </c>
    </row>
    <row r="127" spans="1:23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>COUNTIF(A85:A1082,M127)</f>
        <v>3</v>
      </c>
      <c r="O127" s="1">
        <v>4</v>
      </c>
      <c r="P127" s="1" t="s">
        <v>71</v>
      </c>
      <c r="R127" s="1">
        <v>54</v>
      </c>
      <c r="S127" s="1">
        <v>1</v>
      </c>
      <c r="T127" s="1">
        <v>2</v>
      </c>
      <c r="U127" s="1">
        <v>1</v>
      </c>
      <c r="V127" s="1">
        <v>1</v>
      </c>
      <c r="W127" s="1">
        <v>1</v>
      </c>
    </row>
    <row r="128" spans="1:23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>COUNTIF(A86:A1083,M128)</f>
        <v>3</v>
      </c>
      <c r="O128" s="1">
        <v>4</v>
      </c>
      <c r="P128" s="1" t="s">
        <v>71</v>
      </c>
      <c r="R128" s="1">
        <v>55</v>
      </c>
      <c r="S128" s="1">
        <v>1</v>
      </c>
      <c r="T128" s="1">
        <v>3</v>
      </c>
      <c r="U128" s="1">
        <v>1</v>
      </c>
      <c r="V128" s="1">
        <v>0</v>
      </c>
      <c r="W128" s="1">
        <v>0</v>
      </c>
    </row>
    <row r="129" spans="1:23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>COUNTIF(A87:A1084,M129)</f>
        <v>6</v>
      </c>
      <c r="O129" s="1">
        <v>4</v>
      </c>
      <c r="P129" s="1" t="s">
        <v>71</v>
      </c>
      <c r="R129" s="1">
        <v>56</v>
      </c>
      <c r="S129" s="1">
        <v>1</v>
      </c>
      <c r="T129" s="1">
        <v>1</v>
      </c>
      <c r="U129" s="1">
        <v>1</v>
      </c>
      <c r="V129" s="1">
        <v>0</v>
      </c>
      <c r="W129" s="1">
        <v>0</v>
      </c>
    </row>
    <row r="130" spans="1:23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>COUNTIF(A88:A1085,M130)</f>
        <v>6</v>
      </c>
      <c r="O130" s="1">
        <v>4</v>
      </c>
      <c r="P130" s="1" t="s">
        <v>71</v>
      </c>
      <c r="R130" s="1">
        <v>57</v>
      </c>
      <c r="S130" s="1">
        <v>1</v>
      </c>
      <c r="T130" s="1">
        <v>3</v>
      </c>
      <c r="U130" s="1">
        <v>3</v>
      </c>
      <c r="V130" s="1">
        <v>1</v>
      </c>
      <c r="W130" s="1">
        <v>0</v>
      </c>
    </row>
    <row r="131" spans="1:23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>COUNTIF(A89:A1086,M131)</f>
        <v>5</v>
      </c>
      <c r="O131" s="1">
        <v>4</v>
      </c>
      <c r="P131" s="1" t="s">
        <v>71</v>
      </c>
      <c r="R131" s="1">
        <v>58</v>
      </c>
      <c r="S131" s="1">
        <v>1</v>
      </c>
      <c r="T131" s="1">
        <v>2</v>
      </c>
      <c r="U131" s="1">
        <v>2</v>
      </c>
      <c r="V131" s="1">
        <v>1</v>
      </c>
      <c r="W131" s="1">
        <v>0</v>
      </c>
    </row>
    <row r="132" spans="1:23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>COUNTIF(A90:A1087,M132)</f>
        <v>10</v>
      </c>
      <c r="O132" s="1">
        <v>4</v>
      </c>
      <c r="P132" s="1" t="s">
        <v>71</v>
      </c>
      <c r="R132" s="1">
        <v>59</v>
      </c>
      <c r="S132" s="1">
        <v>1</v>
      </c>
      <c r="T132" s="1">
        <v>3</v>
      </c>
      <c r="U132" s="1">
        <v>3</v>
      </c>
      <c r="V132" s="1">
        <v>1</v>
      </c>
      <c r="W132" s="1">
        <v>1</v>
      </c>
    </row>
    <row r="133" spans="1:23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>COUNTIF(A91:A1088,M133)</f>
        <v>5</v>
      </c>
      <c r="O133" s="1">
        <v>4</v>
      </c>
      <c r="P133" s="1" t="s">
        <v>71</v>
      </c>
      <c r="R133" s="1">
        <v>60</v>
      </c>
      <c r="S133" s="1">
        <v>1</v>
      </c>
      <c r="T133" s="1">
        <v>2</v>
      </c>
      <c r="U133" s="1">
        <v>2</v>
      </c>
      <c r="V133" s="1">
        <v>1</v>
      </c>
      <c r="W133" s="1">
        <v>1</v>
      </c>
    </row>
    <row r="134" spans="1:23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>COUNTIF(A92:A1089,M134)</f>
        <v>5</v>
      </c>
      <c r="O134" s="1">
        <v>6</v>
      </c>
      <c r="P134" s="1" t="s">
        <v>71</v>
      </c>
      <c r="R134" s="1">
        <v>61</v>
      </c>
      <c r="S134" s="1">
        <v>1</v>
      </c>
      <c r="T134" s="1">
        <v>2</v>
      </c>
      <c r="U134" s="1">
        <v>2</v>
      </c>
      <c r="V134" s="1">
        <v>1</v>
      </c>
      <c r="W134" s="1">
        <v>0</v>
      </c>
    </row>
    <row r="135" spans="1:23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>COUNTIF(A93:A1090,M135)</f>
        <v>6</v>
      </c>
      <c r="O135" s="1">
        <v>6</v>
      </c>
      <c r="P135" s="1" t="s">
        <v>71</v>
      </c>
      <c r="R135" s="1">
        <v>62</v>
      </c>
      <c r="S135" s="1">
        <v>1</v>
      </c>
      <c r="T135" s="1">
        <v>2</v>
      </c>
      <c r="U135" s="1">
        <v>2</v>
      </c>
      <c r="V135" s="1">
        <v>1</v>
      </c>
      <c r="W135" s="1">
        <v>1</v>
      </c>
    </row>
    <row r="136" spans="1:23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>COUNTIF(A94:A1091,M136)</f>
        <v>6</v>
      </c>
      <c r="O136" s="1">
        <v>6</v>
      </c>
      <c r="P136" s="1" t="s">
        <v>71</v>
      </c>
      <c r="R136" s="1">
        <v>63</v>
      </c>
      <c r="S136" s="1">
        <v>1</v>
      </c>
      <c r="T136" s="1">
        <v>2</v>
      </c>
      <c r="U136" s="1">
        <v>3</v>
      </c>
      <c r="V136" s="1">
        <v>1</v>
      </c>
      <c r="W136" s="1">
        <v>1</v>
      </c>
    </row>
    <row r="137" spans="1:23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>COUNTIF(A95:A1092,M137)</f>
        <v>6</v>
      </c>
      <c r="O137" s="1">
        <v>6</v>
      </c>
      <c r="P137" s="1" t="s">
        <v>71</v>
      </c>
      <c r="R137" s="1">
        <v>64</v>
      </c>
      <c r="S137" s="1">
        <v>1</v>
      </c>
      <c r="T137" s="1">
        <v>2</v>
      </c>
      <c r="U137" s="1">
        <v>2</v>
      </c>
      <c r="V137" s="1">
        <v>1</v>
      </c>
      <c r="W137" s="1">
        <v>0</v>
      </c>
    </row>
    <row r="138" spans="1:23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>COUNTIF(A96:A1093,M138)</f>
        <v>4</v>
      </c>
      <c r="O138" s="1">
        <v>4</v>
      </c>
      <c r="P138" s="1" t="s">
        <v>71</v>
      </c>
      <c r="R138" s="1">
        <v>65</v>
      </c>
      <c r="S138" s="1">
        <v>1</v>
      </c>
      <c r="T138" s="1">
        <v>1</v>
      </c>
      <c r="U138" s="1">
        <v>2</v>
      </c>
      <c r="V138" s="1">
        <v>1</v>
      </c>
      <c r="W138" s="1">
        <v>0</v>
      </c>
    </row>
    <row r="139" spans="1:23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>COUNTIF(A97:A1094,M139)</f>
        <v>8</v>
      </c>
      <c r="O139" s="1">
        <v>4</v>
      </c>
      <c r="P139" s="1" t="s">
        <v>71</v>
      </c>
      <c r="R139" s="1">
        <v>66</v>
      </c>
      <c r="S139" s="1">
        <v>1</v>
      </c>
      <c r="T139" s="1">
        <v>4</v>
      </c>
      <c r="U139" s="1">
        <v>3</v>
      </c>
      <c r="V139" s="1">
        <v>2</v>
      </c>
      <c r="W139" s="1">
        <v>0</v>
      </c>
    </row>
    <row r="140" spans="1:23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>COUNTIF(A98:A1095,M140)</f>
        <v>6</v>
      </c>
      <c r="O140" s="1">
        <v>4</v>
      </c>
      <c r="P140" s="1" t="s">
        <v>71</v>
      </c>
      <c r="R140" s="1">
        <v>67</v>
      </c>
      <c r="S140" s="1">
        <v>1</v>
      </c>
      <c r="T140" s="1">
        <v>0</v>
      </c>
      <c r="U140" s="1">
        <v>1</v>
      </c>
      <c r="V140" s="1">
        <v>0</v>
      </c>
      <c r="W140" s="1">
        <v>0</v>
      </c>
    </row>
    <row r="141" spans="1:23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>COUNTIF(A99:A1096,M141)</f>
        <v>7</v>
      </c>
      <c r="O141" s="1">
        <v>4</v>
      </c>
      <c r="P141" s="1" t="s">
        <v>71</v>
      </c>
      <c r="R141" s="1">
        <v>68</v>
      </c>
      <c r="S141" s="1">
        <v>1</v>
      </c>
      <c r="T141" s="1">
        <v>2</v>
      </c>
      <c r="U141" s="1">
        <v>2</v>
      </c>
      <c r="V141" s="1">
        <v>1</v>
      </c>
      <c r="W141" s="1">
        <v>1</v>
      </c>
    </row>
    <row r="142" spans="1:23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>COUNTIF(A100:A1097,M142)</f>
        <v>7</v>
      </c>
      <c r="O142" s="1">
        <v>4</v>
      </c>
      <c r="P142" s="1" t="s">
        <v>71</v>
      </c>
      <c r="R142" s="1">
        <v>69</v>
      </c>
      <c r="S142" s="1">
        <v>1</v>
      </c>
      <c r="T142" s="1">
        <v>2</v>
      </c>
      <c r="U142" s="1">
        <v>3</v>
      </c>
      <c r="V142" s="1">
        <v>1</v>
      </c>
      <c r="W142" s="1">
        <v>1</v>
      </c>
    </row>
    <row r="143" spans="1:23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  <c r="R143" s="1">
        <v>70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</row>
    <row r="144" spans="1:23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  <c r="R144" s="1">
        <v>71</v>
      </c>
      <c r="S144" s="1">
        <v>1</v>
      </c>
      <c r="T144" s="1">
        <v>1</v>
      </c>
      <c r="U144" s="1">
        <v>1</v>
      </c>
      <c r="V144" s="1">
        <v>2</v>
      </c>
      <c r="W144" s="1">
        <v>0</v>
      </c>
    </row>
    <row r="145" spans="1:23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  <c r="R145" s="1">
        <v>72</v>
      </c>
      <c r="S145" s="1">
        <v>1</v>
      </c>
      <c r="T145" s="1">
        <v>1</v>
      </c>
      <c r="U145" s="1">
        <v>2</v>
      </c>
      <c r="V145" s="1">
        <v>2</v>
      </c>
      <c r="W145" s="1">
        <v>1</v>
      </c>
    </row>
    <row r="146" spans="1:23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  <c r="R146" s="1">
        <v>73</v>
      </c>
      <c r="S146" s="1">
        <v>1</v>
      </c>
      <c r="T146" s="1">
        <v>1</v>
      </c>
      <c r="U146" s="1">
        <v>2</v>
      </c>
      <c r="V146" s="1">
        <v>1</v>
      </c>
      <c r="W146" s="1">
        <v>1</v>
      </c>
    </row>
    <row r="147" spans="1:23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  <c r="R147" s="1">
        <v>74</v>
      </c>
      <c r="S147" s="1">
        <v>1</v>
      </c>
      <c r="T147" s="1">
        <v>2</v>
      </c>
      <c r="U147" s="1">
        <v>1</v>
      </c>
      <c r="V147" s="1">
        <v>1</v>
      </c>
      <c r="W147" s="1">
        <v>0</v>
      </c>
    </row>
    <row r="148" spans="1:23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  <c r="R148" s="1">
        <v>75</v>
      </c>
      <c r="S148" s="1">
        <v>1</v>
      </c>
      <c r="T148" s="1">
        <v>2</v>
      </c>
      <c r="U148" s="1">
        <v>1</v>
      </c>
      <c r="V148" s="1">
        <v>1</v>
      </c>
      <c r="W148" s="1">
        <v>0</v>
      </c>
    </row>
    <row r="149" spans="1:23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  <c r="R149" s="1">
        <v>76</v>
      </c>
      <c r="S149" s="1">
        <v>1</v>
      </c>
      <c r="T149" s="1">
        <v>2</v>
      </c>
      <c r="U149" s="1">
        <v>2</v>
      </c>
      <c r="V149" s="1">
        <v>2</v>
      </c>
      <c r="W149" s="1">
        <v>1</v>
      </c>
    </row>
    <row r="150" spans="1:23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  <c r="R150" s="1">
        <v>77</v>
      </c>
      <c r="S150" s="1">
        <v>1</v>
      </c>
      <c r="T150" s="1">
        <v>1</v>
      </c>
      <c r="U150" s="1">
        <v>1</v>
      </c>
      <c r="V150" s="1">
        <v>2</v>
      </c>
      <c r="W150" s="1">
        <v>0</v>
      </c>
    </row>
    <row r="151" spans="1:23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  <c r="R151" s="1">
        <v>78</v>
      </c>
      <c r="S151" s="1">
        <v>1</v>
      </c>
      <c r="T151" s="1">
        <v>2</v>
      </c>
      <c r="U151" s="1">
        <v>2</v>
      </c>
      <c r="V151" s="1">
        <v>1</v>
      </c>
      <c r="W151" s="1">
        <v>1</v>
      </c>
    </row>
    <row r="152" spans="1:23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  <c r="R152" s="1">
        <v>79</v>
      </c>
      <c r="S152" s="1">
        <v>1</v>
      </c>
      <c r="T152" s="1">
        <v>2</v>
      </c>
      <c r="U152" s="1">
        <v>4</v>
      </c>
      <c r="V152" s="1">
        <v>2</v>
      </c>
      <c r="W152" s="1">
        <v>1</v>
      </c>
    </row>
    <row r="153" spans="1:23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  <c r="R153" s="1">
        <v>80</v>
      </c>
      <c r="S153" s="1">
        <v>1</v>
      </c>
      <c r="T153" s="1">
        <v>3</v>
      </c>
      <c r="U153" s="1">
        <v>1</v>
      </c>
      <c r="V153" s="1">
        <v>2</v>
      </c>
      <c r="W153" s="1">
        <v>1</v>
      </c>
    </row>
    <row r="154" spans="1:23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  <c r="R154" s="1">
        <v>81</v>
      </c>
      <c r="S154" s="1">
        <v>1</v>
      </c>
      <c r="T154" s="1">
        <v>2</v>
      </c>
      <c r="U154" s="1">
        <v>1</v>
      </c>
      <c r="V154" s="1">
        <v>1</v>
      </c>
      <c r="W154" s="1">
        <v>0</v>
      </c>
    </row>
    <row r="155" spans="1:23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  <c r="R155" s="1">
        <v>82</v>
      </c>
      <c r="S155" s="1">
        <v>1</v>
      </c>
      <c r="T155" s="1">
        <v>2</v>
      </c>
      <c r="U155" s="1">
        <v>1</v>
      </c>
      <c r="V155" s="1">
        <v>0</v>
      </c>
      <c r="W155" s="1">
        <v>0</v>
      </c>
    </row>
    <row r="156" spans="1:23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  <c r="R156" s="1">
        <v>83</v>
      </c>
      <c r="S156" s="1">
        <v>1</v>
      </c>
      <c r="T156" s="1">
        <v>1</v>
      </c>
      <c r="U156" s="1">
        <v>1</v>
      </c>
      <c r="V156" s="1">
        <v>1</v>
      </c>
      <c r="W156" s="1">
        <v>0</v>
      </c>
    </row>
    <row r="157" spans="1:23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  <c r="R157" s="1">
        <v>84</v>
      </c>
      <c r="S157" s="1">
        <v>1</v>
      </c>
      <c r="T157" s="1">
        <v>2</v>
      </c>
      <c r="U157" s="1">
        <v>1</v>
      </c>
      <c r="V157" s="1">
        <v>0</v>
      </c>
      <c r="W157" s="1">
        <v>0</v>
      </c>
    </row>
    <row r="158" spans="1:23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  <c r="R158" s="1">
        <v>85</v>
      </c>
      <c r="S158" s="1">
        <v>1</v>
      </c>
      <c r="T158" s="1">
        <v>1</v>
      </c>
      <c r="U158" s="1">
        <v>1</v>
      </c>
      <c r="V158" s="1">
        <v>0</v>
      </c>
      <c r="W158" s="1">
        <v>0</v>
      </c>
    </row>
    <row r="159" spans="1:23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  <c r="R159" s="1">
        <v>86</v>
      </c>
      <c r="S159" s="1">
        <v>1</v>
      </c>
      <c r="T159" s="1">
        <v>1</v>
      </c>
      <c r="U159" s="1">
        <v>0</v>
      </c>
      <c r="V159" s="1">
        <v>1</v>
      </c>
      <c r="W159" s="1">
        <v>0</v>
      </c>
    </row>
    <row r="160" spans="1:23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  <c r="R160" s="1">
        <v>87</v>
      </c>
      <c r="S160" s="1">
        <v>1</v>
      </c>
      <c r="T160" s="1">
        <v>2</v>
      </c>
      <c r="U160" s="1">
        <v>1</v>
      </c>
      <c r="V160" s="1">
        <v>1</v>
      </c>
      <c r="W160" s="1">
        <v>0</v>
      </c>
    </row>
    <row r="161" spans="1:23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  <c r="R161" s="1">
        <v>88</v>
      </c>
      <c r="S161" s="1">
        <v>2</v>
      </c>
      <c r="T161" s="1">
        <v>2</v>
      </c>
      <c r="U161" s="1">
        <v>1</v>
      </c>
      <c r="V161" s="1">
        <v>1</v>
      </c>
      <c r="W161" s="1">
        <v>0</v>
      </c>
    </row>
    <row r="162" spans="1:23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  <c r="R162" s="1">
        <v>89</v>
      </c>
      <c r="S162" s="1">
        <v>2</v>
      </c>
      <c r="T162" s="1">
        <v>1</v>
      </c>
      <c r="U162" s="1">
        <v>1</v>
      </c>
      <c r="V162" s="1">
        <v>1</v>
      </c>
      <c r="W162" s="1">
        <v>0</v>
      </c>
    </row>
    <row r="163" spans="1:23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  <c r="R163" s="1">
        <v>90</v>
      </c>
      <c r="S163" s="1">
        <v>1</v>
      </c>
      <c r="T163" s="1">
        <v>3</v>
      </c>
      <c r="U163" s="1">
        <v>2</v>
      </c>
      <c r="V163" s="1">
        <v>1</v>
      </c>
      <c r="W163" s="1">
        <v>1</v>
      </c>
    </row>
    <row r="164" spans="1:23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  <c r="R164" s="1">
        <v>91</v>
      </c>
      <c r="S164" s="1">
        <v>1</v>
      </c>
      <c r="T164" s="1">
        <v>2</v>
      </c>
      <c r="U164" s="1">
        <v>1</v>
      </c>
      <c r="V164" s="1">
        <v>1</v>
      </c>
      <c r="W164" s="1">
        <v>0</v>
      </c>
    </row>
    <row r="165" spans="1:23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  <c r="R165" s="1">
        <v>92</v>
      </c>
      <c r="S165" s="1">
        <v>1</v>
      </c>
      <c r="T165" s="1">
        <v>3</v>
      </c>
      <c r="U165" s="1">
        <v>1</v>
      </c>
      <c r="V165" s="1">
        <v>0</v>
      </c>
      <c r="W165" s="1">
        <v>0</v>
      </c>
    </row>
    <row r="166" spans="1:23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  <c r="R166" s="1">
        <v>93</v>
      </c>
      <c r="S166" s="1">
        <v>1</v>
      </c>
      <c r="T166" s="1">
        <v>2</v>
      </c>
      <c r="U166" s="1">
        <v>3</v>
      </c>
      <c r="V166" s="1">
        <v>0</v>
      </c>
      <c r="W166" s="1">
        <v>0</v>
      </c>
    </row>
    <row r="167" spans="1:23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  <c r="R167" s="1">
        <v>94</v>
      </c>
      <c r="S167" s="1">
        <v>1</v>
      </c>
      <c r="T167" s="1">
        <v>2</v>
      </c>
      <c r="U167" s="1">
        <v>1</v>
      </c>
      <c r="V167" s="1">
        <v>1</v>
      </c>
      <c r="W167" s="1">
        <v>0</v>
      </c>
    </row>
    <row r="168" spans="1:23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  <c r="R168" s="1">
        <v>95</v>
      </c>
      <c r="S168" s="1">
        <v>1</v>
      </c>
      <c r="T168" s="1">
        <v>0</v>
      </c>
      <c r="U168" s="1">
        <v>1</v>
      </c>
      <c r="V168" s="1">
        <v>1</v>
      </c>
      <c r="W168" s="1">
        <v>1</v>
      </c>
    </row>
    <row r="169" spans="1:23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  <c r="R169" s="1">
        <v>96</v>
      </c>
      <c r="S169" s="1">
        <v>1</v>
      </c>
      <c r="T169" s="1">
        <v>3</v>
      </c>
      <c r="U169" s="1">
        <v>0</v>
      </c>
      <c r="V169" s="1">
        <v>0</v>
      </c>
      <c r="W169" s="1">
        <v>0</v>
      </c>
    </row>
    <row r="170" spans="1:23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  <c r="R170" s="1">
        <v>97</v>
      </c>
      <c r="S170" s="1">
        <v>1</v>
      </c>
      <c r="T170" s="1">
        <v>2</v>
      </c>
      <c r="U170" s="1">
        <v>2</v>
      </c>
      <c r="V170" s="1">
        <v>1</v>
      </c>
      <c r="W170" s="1">
        <v>0</v>
      </c>
    </row>
    <row r="171" spans="1:23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  <c r="R171" s="1">
        <v>98</v>
      </c>
      <c r="S171" s="1">
        <v>1</v>
      </c>
      <c r="T171" s="1">
        <v>2</v>
      </c>
      <c r="U171" s="1">
        <v>2</v>
      </c>
      <c r="V171" s="1">
        <v>1</v>
      </c>
      <c r="W171" s="1">
        <v>0</v>
      </c>
    </row>
    <row r="172" spans="1:23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  <c r="R172" s="1">
        <v>99</v>
      </c>
      <c r="S172" s="1">
        <v>1</v>
      </c>
      <c r="T172" s="1">
        <v>2</v>
      </c>
      <c r="U172" s="1">
        <v>2</v>
      </c>
      <c r="V172" s="1">
        <v>1</v>
      </c>
      <c r="W172" s="1">
        <v>1</v>
      </c>
    </row>
    <row r="173" spans="1:23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  <c r="R173" s="1">
        <v>100</v>
      </c>
      <c r="S173" s="1">
        <v>1</v>
      </c>
      <c r="T173" s="1">
        <v>2</v>
      </c>
      <c r="U173" s="1">
        <v>2</v>
      </c>
      <c r="V173" s="1">
        <v>1</v>
      </c>
      <c r="W173" s="1">
        <v>1</v>
      </c>
    </row>
    <row r="174" spans="1:23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23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23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>
      <c r="A326" s="1">
        <v>66</v>
      </c>
      <c r="B326" s="1" t="s">
        <v>10</v>
      </c>
      <c r="C326" s="1">
        <v>5</v>
      </c>
      <c r="D326" s="1" t="s">
        <v>35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>
      <c r="A357" s="1">
        <v>71</v>
      </c>
      <c r="B357" s="1" t="s">
        <v>10</v>
      </c>
      <c r="C357" s="1">
        <v>5</v>
      </c>
      <c r="D357" s="1" t="s">
        <v>36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>
      <c r="A378" s="1">
        <v>74</v>
      </c>
      <c r="B378" s="1" t="s">
        <v>10</v>
      </c>
      <c r="C378" s="1">
        <v>5</v>
      </c>
      <c r="D378" s="1" t="s">
        <v>37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>
      <c r="A406" s="1">
        <v>78</v>
      </c>
      <c r="B406" s="1" t="s">
        <v>10</v>
      </c>
      <c r="C406" s="1">
        <v>5</v>
      </c>
      <c r="D406" s="1" t="s">
        <v>38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>
      <c r="A429" s="13">
        <v>81</v>
      </c>
      <c r="B429" s="13" t="s">
        <v>71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>
      <c r="A430" s="13">
        <v>81</v>
      </c>
      <c r="B430" s="13" t="s">
        <v>71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>
      <c r="A431" s="13">
        <v>81</v>
      </c>
      <c r="B431" s="13" t="s">
        <v>71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>
      <c r="A432" s="13">
        <v>81</v>
      </c>
      <c r="B432" s="13" t="s">
        <v>71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>
      <c r="A433" s="13">
        <v>81</v>
      </c>
      <c r="B433" s="13" t="s">
        <v>71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>
      <c r="A434" s="13">
        <v>82</v>
      </c>
      <c r="B434" s="13" t="s">
        <v>71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>
      <c r="A435" s="13">
        <v>82</v>
      </c>
      <c r="B435" s="13" t="s">
        <v>71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>
      <c r="A436" s="13">
        <v>82</v>
      </c>
      <c r="B436" s="13" t="s">
        <v>71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>
      <c r="A437" s="13">
        <v>82</v>
      </c>
      <c r="B437" s="13" t="s">
        <v>71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>
      <c r="A438" s="13">
        <v>83</v>
      </c>
      <c r="B438" s="13" t="s">
        <v>71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>
      <c r="A439" s="13">
        <v>83</v>
      </c>
      <c r="B439" s="13" t="s">
        <v>71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>
      <c r="A440" s="13">
        <v>83</v>
      </c>
      <c r="B440" s="13" t="s">
        <v>71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>
      <c r="A441" s="13">
        <v>83</v>
      </c>
      <c r="B441" s="13" t="s">
        <v>71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>
      <c r="A442" s="13">
        <v>84</v>
      </c>
      <c r="B442" s="13" t="s">
        <v>71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>
      <c r="A443" s="13">
        <v>84</v>
      </c>
      <c r="B443" s="13" t="s">
        <v>71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>
      <c r="A444" s="13">
        <v>84</v>
      </c>
      <c r="B444" s="13" t="s">
        <v>71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>
      <c r="A445" s="13">
        <v>84</v>
      </c>
      <c r="B445" s="13" t="s">
        <v>71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>
      <c r="A446" s="13">
        <v>85</v>
      </c>
      <c r="B446" s="13" t="s">
        <v>71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>
      <c r="A447" s="13">
        <v>85</v>
      </c>
      <c r="B447" s="13" t="s">
        <v>71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>
      <c r="A448" s="13">
        <v>85</v>
      </c>
      <c r="B448" s="13" t="s">
        <v>71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>
      <c r="A449" s="13">
        <v>86</v>
      </c>
      <c r="B449" s="13" t="s">
        <v>71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>
      <c r="A450" s="13">
        <v>86</v>
      </c>
      <c r="B450" s="13" t="s">
        <v>71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>
      <c r="A451" s="13">
        <v>86</v>
      </c>
      <c r="B451" s="13" t="s">
        <v>71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>
      <c r="A452" s="1">
        <v>87</v>
      </c>
      <c r="B452" s="1" t="s">
        <v>71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>
      <c r="A453" s="1">
        <v>87</v>
      </c>
      <c r="B453" s="1" t="s">
        <v>71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>
      <c r="A454" s="1">
        <v>87</v>
      </c>
      <c r="B454" s="1" t="s">
        <v>71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>
      <c r="A455" s="1">
        <v>87</v>
      </c>
      <c r="B455" s="1" t="s">
        <v>71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>
      <c r="A456" s="1">
        <v>87</v>
      </c>
      <c r="B456" s="1" t="s">
        <v>71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>
      <c r="A457" s="1">
        <v>87</v>
      </c>
      <c r="B457" s="1" t="s">
        <v>71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>
      <c r="A458" s="1">
        <v>88</v>
      </c>
      <c r="B458" s="1" t="s">
        <v>71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>
      <c r="A459" s="1">
        <v>88</v>
      </c>
      <c r="B459" s="1" t="s">
        <v>71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>
      <c r="A460" s="1">
        <v>88</v>
      </c>
      <c r="B460" s="1" t="s">
        <v>71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>
      <c r="A461" s="1">
        <v>88</v>
      </c>
      <c r="B461" s="1" t="s">
        <v>71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>
      <c r="A462" s="1">
        <v>88</v>
      </c>
      <c r="B462" s="1" t="s">
        <v>71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>
      <c r="A463" s="1">
        <v>88</v>
      </c>
      <c r="B463" s="1" t="s">
        <v>71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>
      <c r="A464" s="1">
        <v>89</v>
      </c>
      <c r="B464" s="1" t="s">
        <v>71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>
      <c r="A465" s="1">
        <v>89</v>
      </c>
      <c r="B465" s="1" t="s">
        <v>71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>
      <c r="A466" s="1">
        <v>89</v>
      </c>
      <c r="B466" s="1" t="s">
        <v>71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>
      <c r="A467" s="1">
        <v>89</v>
      </c>
      <c r="B467" s="1" t="s">
        <v>71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>
      <c r="A468" s="1">
        <v>89</v>
      </c>
      <c r="B468" s="1" t="s">
        <v>71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>
      <c r="A469" s="1">
        <v>90</v>
      </c>
      <c r="B469" s="1" t="s">
        <v>71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>
      <c r="A470" s="1">
        <v>90</v>
      </c>
      <c r="B470" s="1" t="s">
        <v>71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>
      <c r="A471" s="1">
        <v>90</v>
      </c>
      <c r="B471" s="1" t="s">
        <v>71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>
      <c r="A472" s="1">
        <v>90</v>
      </c>
      <c r="B472" s="1" t="s">
        <v>71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>
      <c r="A473" s="1">
        <v>90</v>
      </c>
      <c r="B473" s="1" t="s">
        <v>71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>
      <c r="A474" s="1">
        <v>90</v>
      </c>
      <c r="B474" s="1" t="s">
        <v>71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>
      <c r="A475" s="1">
        <v>90</v>
      </c>
      <c r="B475" s="1" t="s">
        <v>71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>
      <c r="A476" s="1">
        <v>90</v>
      </c>
      <c r="B476" s="1" t="s">
        <v>71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>
      <c r="A477" s="1">
        <v>90</v>
      </c>
      <c r="B477" s="1" t="s">
        <v>71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>
      <c r="A478" s="1">
        <v>90</v>
      </c>
      <c r="B478" s="1" t="s">
        <v>71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>
      <c r="A479" s="1">
        <v>91</v>
      </c>
      <c r="B479" s="1" t="s">
        <v>71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>
      <c r="A480" s="1">
        <v>91</v>
      </c>
      <c r="B480" s="1" t="s">
        <v>71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>
      <c r="A481" s="1">
        <v>91</v>
      </c>
      <c r="B481" s="1" t="s">
        <v>71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>
      <c r="A482" s="1">
        <v>91</v>
      </c>
      <c r="B482" s="1" t="s">
        <v>71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>
      <c r="A483" s="1">
        <v>91</v>
      </c>
      <c r="B483" s="1" t="s">
        <v>71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>
      <c r="A484" s="1">
        <v>92</v>
      </c>
      <c r="B484" s="1" t="s">
        <v>71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>
      <c r="A485" s="1">
        <v>92</v>
      </c>
      <c r="B485" s="1" t="s">
        <v>71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>
      <c r="A486" s="1">
        <v>92</v>
      </c>
      <c r="B486" s="1" t="s">
        <v>71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>
      <c r="A487" s="1">
        <v>92</v>
      </c>
      <c r="B487" s="1" t="s">
        <v>71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>
      <c r="A488" s="1">
        <v>92</v>
      </c>
      <c r="B488" s="1" t="s">
        <v>71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>
      <c r="A489" s="1">
        <v>93</v>
      </c>
      <c r="B489" s="1" t="s">
        <v>71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>
      <c r="A490" s="1">
        <v>93</v>
      </c>
      <c r="B490" s="1" t="s">
        <v>71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>
      <c r="A491" s="1">
        <v>93</v>
      </c>
      <c r="B491" s="1" t="s">
        <v>71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>
      <c r="A492" s="1">
        <v>93</v>
      </c>
      <c r="B492" s="1" t="s">
        <v>71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>
      <c r="A493" s="1">
        <v>93</v>
      </c>
      <c r="B493" s="1" t="s">
        <v>71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>
      <c r="A494" s="1">
        <v>93</v>
      </c>
      <c r="B494" s="1" t="s">
        <v>71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>
      <c r="A495" s="1">
        <v>94</v>
      </c>
      <c r="B495" s="1" t="s">
        <v>71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>
      <c r="A496" s="1">
        <v>94</v>
      </c>
      <c r="B496" s="1" t="s">
        <v>71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>
      <c r="A497" s="1">
        <v>94</v>
      </c>
      <c r="B497" s="1" t="s">
        <v>71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>
      <c r="A498" s="1">
        <v>94</v>
      </c>
      <c r="B498" s="1" t="s">
        <v>71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>
      <c r="A499" s="1">
        <v>94</v>
      </c>
      <c r="B499" s="1" t="s">
        <v>71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>
      <c r="A500" s="1">
        <v>94</v>
      </c>
      <c r="B500" s="1" t="s">
        <v>71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>
      <c r="A501" s="1">
        <v>95</v>
      </c>
      <c r="B501" s="1" t="s">
        <v>71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>
      <c r="A502" s="1">
        <v>95</v>
      </c>
      <c r="B502" s="1" t="s">
        <v>71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>
      <c r="A503" s="1">
        <v>95</v>
      </c>
      <c r="B503" s="1" t="s">
        <v>71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>
      <c r="A504" s="1">
        <v>95</v>
      </c>
      <c r="B504" s="1" t="s">
        <v>71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>
      <c r="A505" s="1">
        <v>95</v>
      </c>
      <c r="B505" s="1" t="s">
        <v>71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>
      <c r="A506" s="1">
        <v>95</v>
      </c>
      <c r="B506" s="1" t="s">
        <v>71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>
      <c r="A507" s="1">
        <v>96</v>
      </c>
      <c r="B507" s="1" t="s">
        <v>71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>
      <c r="A508" s="1">
        <v>96</v>
      </c>
      <c r="B508" s="1" t="s">
        <v>71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>
      <c r="A509" s="1">
        <v>96</v>
      </c>
      <c r="B509" s="1" t="s">
        <v>71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>
      <c r="A510" s="1">
        <v>96</v>
      </c>
      <c r="B510" s="1" t="s">
        <v>71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>
      <c r="A511" s="1">
        <v>97</v>
      </c>
      <c r="B511" s="1" t="s">
        <v>71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>
      <c r="A512" s="1">
        <v>97</v>
      </c>
      <c r="B512" s="1" t="s">
        <v>71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>
      <c r="A513" s="1">
        <v>97</v>
      </c>
      <c r="B513" s="1" t="s">
        <v>71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>
      <c r="A514" s="1">
        <v>97</v>
      </c>
      <c r="B514" s="1" t="s">
        <v>71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>
      <c r="A515" s="1">
        <v>97</v>
      </c>
      <c r="B515" s="1" t="s">
        <v>71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>
      <c r="A516" s="1">
        <v>97</v>
      </c>
      <c r="B516" s="1" t="s">
        <v>71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>
      <c r="A517" s="1">
        <v>97</v>
      </c>
      <c r="B517" s="1" t="s">
        <v>71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>
      <c r="A518" s="1">
        <v>97</v>
      </c>
      <c r="B518" s="1" t="s">
        <v>71</v>
      </c>
      <c r="C518" s="1">
        <v>4</v>
      </c>
      <c r="D518" s="1" t="s">
        <v>72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>
      <c r="A519" s="1">
        <v>98</v>
      </c>
      <c r="B519" s="1" t="s">
        <v>71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>
      <c r="A520" s="1">
        <v>98</v>
      </c>
      <c r="B520" s="1" t="s">
        <v>71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>
      <c r="A521" s="1">
        <v>98</v>
      </c>
      <c r="B521" s="1" t="s">
        <v>71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>
      <c r="A522" s="1">
        <v>98</v>
      </c>
      <c r="B522" s="1" t="s">
        <v>71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>
      <c r="A523" s="1">
        <v>98</v>
      </c>
      <c r="B523" s="1" t="s">
        <v>71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>
      <c r="A524" s="1">
        <v>98</v>
      </c>
      <c r="B524" s="1" t="s">
        <v>71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>
      <c r="A525" s="1">
        <v>99</v>
      </c>
      <c r="B525" s="1" t="s">
        <v>71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>
      <c r="A526" s="1">
        <v>99</v>
      </c>
      <c r="B526" s="1" t="s">
        <v>71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>
      <c r="A527" s="1">
        <v>99</v>
      </c>
      <c r="B527" s="1" t="s">
        <v>71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>
      <c r="A528" s="1">
        <v>99</v>
      </c>
      <c r="B528" s="1" t="s">
        <v>71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>
      <c r="A529" s="1">
        <v>99</v>
      </c>
      <c r="B529" s="1" t="s">
        <v>71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>
      <c r="A530" s="1">
        <v>99</v>
      </c>
      <c r="B530" s="1" t="s">
        <v>71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>
      <c r="A531" s="1">
        <v>99</v>
      </c>
      <c r="B531" s="1" t="s">
        <v>71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>
      <c r="A532" s="1">
        <v>100</v>
      </c>
      <c r="B532" s="1" t="s">
        <v>71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>
      <c r="A533" s="1">
        <v>100</v>
      </c>
      <c r="B533" s="1" t="s">
        <v>71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>
      <c r="A534" s="1">
        <v>100</v>
      </c>
      <c r="B534" s="1" t="s">
        <v>71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>
      <c r="A535" s="1">
        <v>100</v>
      </c>
      <c r="B535" s="1" t="s">
        <v>71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>
      <c r="A536" s="1">
        <v>100</v>
      </c>
      <c r="B536" s="1" t="s">
        <v>71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>
      <c r="A537" s="1">
        <v>100</v>
      </c>
      <c r="B537" s="1" t="s">
        <v>71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>
      <c r="A538" s="1">
        <v>100</v>
      </c>
      <c r="B538" s="1" t="s">
        <v>71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autoFilter ref="M3:AO26">
    <sortState ref="M4:AO26">
      <sortCondition descending="1" ref="P3:P26"/>
    </sortState>
  </autoFilter>
  <sortState ref="M3:AI25">
    <sortCondition descending="1" ref="O3:O25"/>
  </sortState>
  <conditionalFormatting sqref="V3:AO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R31"/>
  <sheetViews>
    <sheetView workbookViewId="0">
      <selection activeCell="I44" sqref="I44"/>
    </sheetView>
  </sheetViews>
  <sheetFormatPr baseColWidth="10" defaultColWidth="10.83203125" defaultRowHeight="15" x14ac:dyDescent="0"/>
  <cols>
    <col min="1" max="16384" width="10.83203125" style="15"/>
  </cols>
  <sheetData>
    <row r="5" spans="9:18">
      <c r="I5" s="15" t="s">
        <v>79</v>
      </c>
      <c r="R5" s="15" t="s">
        <v>79</v>
      </c>
    </row>
    <row r="6" spans="9:18">
      <c r="I6" s="15">
        <f>CORREL(Daten!AE3:AE26,Daten!AH3:AH26)</f>
        <v>0.94860250185481065</v>
      </c>
      <c r="R6" s="15">
        <f>CORREL(Daten!T3:T26,Daten!Z3:Z26)</f>
        <v>0.47706779982670605</v>
      </c>
    </row>
    <row r="29" spans="9:18">
      <c r="I29" s="15" t="s">
        <v>79</v>
      </c>
    </row>
    <row r="30" spans="9:18">
      <c r="I30" s="15">
        <f>CORREL(Daten!R43:R49,Daten!U43:U49)</f>
        <v>0.6317346250958954</v>
      </c>
      <c r="R30" s="15" t="s">
        <v>79</v>
      </c>
    </row>
    <row r="31" spans="9:18">
      <c r="R31" s="15">
        <f>CORREL(Daten!P3:P26,Daten!T3:T26)</f>
        <v>-5.5587839827627765E-2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39" sqref="T3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Korrelationen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2016-06-07T07:28:35Z</dcterms:created>
  <dcterms:modified xsi:type="dcterms:W3CDTF">2016-10-10T15:22:11Z</dcterms:modified>
</cp:coreProperties>
</file>