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720" windowHeight="16060" tabRatio="500" activeTab="2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Daten!$D$3:$D$518</definedName>
    <definedName name="_xlnm.Extract" localSheetId="0">Daten!$M$40:$M$70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9" i="1" l="1"/>
  <c r="AM29" i="1"/>
  <c r="AN29" i="1"/>
  <c r="AK29" i="1"/>
  <c r="AN28" i="1"/>
  <c r="AM28" i="1"/>
  <c r="AL28" i="1"/>
  <c r="AK28" i="1"/>
  <c r="R31" i="2"/>
  <c r="I6" i="2"/>
  <c r="R6" i="2"/>
  <c r="I30" i="2"/>
  <c r="U44" i="1"/>
  <c r="U45" i="1"/>
  <c r="U46" i="1"/>
  <c r="U47" i="1"/>
  <c r="U48" i="1"/>
  <c r="U49" i="1"/>
  <c r="U43" i="1"/>
  <c r="T44" i="1"/>
  <c r="T45" i="1"/>
  <c r="T46" i="1"/>
  <c r="T47" i="1"/>
  <c r="T48" i="1"/>
  <c r="T49" i="1"/>
  <c r="T50" i="1"/>
  <c r="T51" i="1"/>
  <c r="T43" i="1"/>
  <c r="S44" i="1"/>
  <c r="S45" i="1"/>
  <c r="S46" i="1"/>
  <c r="S47" i="1"/>
  <c r="S48" i="1"/>
  <c r="S49" i="1"/>
  <c r="S50" i="1"/>
  <c r="S51" i="1"/>
  <c r="S43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51" i="1"/>
  <c r="N46" i="1"/>
  <c r="N47" i="1"/>
  <c r="N48" i="1"/>
  <c r="N49" i="1"/>
  <c r="N50" i="1"/>
  <c r="N44" i="1"/>
  <c r="N45" i="1"/>
  <c r="N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N26" i="1"/>
  <c r="AN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N25" i="1"/>
  <c r="AN25" i="1"/>
  <c r="M32" i="1"/>
  <c r="O26" i="1"/>
  <c r="Q26" i="1"/>
  <c r="R26" i="1"/>
  <c r="S26" i="1"/>
  <c r="N3" i="1"/>
  <c r="O3" i="1"/>
  <c r="Q3" i="1"/>
  <c r="R3" i="1"/>
  <c r="S3" i="1"/>
  <c r="X3" i="1"/>
  <c r="Y3" i="1"/>
  <c r="N4" i="1"/>
  <c r="O4" i="1"/>
  <c r="Q4" i="1"/>
  <c r="R4" i="1"/>
  <c r="S4" i="1"/>
  <c r="X4" i="1"/>
  <c r="Y4" i="1"/>
  <c r="N5" i="1"/>
  <c r="O5" i="1"/>
  <c r="Q5" i="1"/>
  <c r="R5" i="1"/>
  <c r="S5" i="1"/>
  <c r="X5" i="1"/>
  <c r="Y5" i="1"/>
  <c r="N6" i="1"/>
  <c r="O6" i="1"/>
  <c r="Q6" i="1"/>
  <c r="R6" i="1"/>
  <c r="S6" i="1"/>
  <c r="X6" i="1"/>
  <c r="Y6" i="1"/>
  <c r="N7" i="1"/>
  <c r="O7" i="1"/>
  <c r="Q7" i="1"/>
  <c r="R7" i="1"/>
  <c r="S7" i="1"/>
  <c r="X7" i="1"/>
  <c r="Y7" i="1"/>
  <c r="N8" i="1"/>
  <c r="O8" i="1"/>
  <c r="Q8" i="1"/>
  <c r="R8" i="1"/>
  <c r="S8" i="1"/>
  <c r="X8" i="1"/>
  <c r="Y8" i="1"/>
  <c r="N9" i="1"/>
  <c r="O9" i="1"/>
  <c r="Q9" i="1"/>
  <c r="R9" i="1"/>
  <c r="S9" i="1"/>
  <c r="X9" i="1"/>
  <c r="Y9" i="1"/>
  <c r="N10" i="1"/>
  <c r="O10" i="1"/>
  <c r="Q10" i="1"/>
  <c r="R10" i="1"/>
  <c r="S10" i="1"/>
  <c r="X10" i="1"/>
  <c r="Y10" i="1"/>
  <c r="N11" i="1"/>
  <c r="O11" i="1"/>
  <c r="Q11" i="1"/>
  <c r="R11" i="1"/>
  <c r="S11" i="1"/>
  <c r="X11" i="1"/>
  <c r="Y11" i="1"/>
  <c r="N12" i="1"/>
  <c r="O12" i="1"/>
  <c r="Q12" i="1"/>
  <c r="R12" i="1"/>
  <c r="S12" i="1"/>
  <c r="X12" i="1"/>
  <c r="Y12" i="1"/>
  <c r="N13" i="1"/>
  <c r="O13" i="1"/>
  <c r="Q13" i="1"/>
  <c r="R13" i="1"/>
  <c r="S13" i="1"/>
  <c r="X13" i="1"/>
  <c r="Y13" i="1"/>
  <c r="N14" i="1"/>
  <c r="O14" i="1"/>
  <c r="Q14" i="1"/>
  <c r="R14" i="1"/>
  <c r="S14" i="1"/>
  <c r="X14" i="1"/>
  <c r="Y14" i="1"/>
  <c r="N15" i="1"/>
  <c r="O15" i="1"/>
  <c r="Q15" i="1"/>
  <c r="R15" i="1"/>
  <c r="S15" i="1"/>
  <c r="X15" i="1"/>
  <c r="Y15" i="1"/>
  <c r="N16" i="1"/>
  <c r="O16" i="1"/>
  <c r="Q16" i="1"/>
  <c r="R16" i="1"/>
  <c r="S16" i="1"/>
  <c r="X16" i="1"/>
  <c r="Y16" i="1"/>
  <c r="N17" i="1"/>
  <c r="O17" i="1"/>
  <c r="Q17" i="1"/>
  <c r="R17" i="1"/>
  <c r="S17" i="1"/>
  <c r="X17" i="1"/>
  <c r="Y17" i="1"/>
  <c r="N18" i="1"/>
  <c r="O18" i="1"/>
  <c r="Q18" i="1"/>
  <c r="R18" i="1"/>
  <c r="S18" i="1"/>
  <c r="X18" i="1"/>
  <c r="Y18" i="1"/>
  <c r="N19" i="1"/>
  <c r="O19" i="1"/>
  <c r="Q19" i="1"/>
  <c r="R19" i="1"/>
  <c r="S19" i="1"/>
  <c r="X19" i="1"/>
  <c r="Y19" i="1"/>
  <c r="N20" i="1"/>
  <c r="O20" i="1"/>
  <c r="Q20" i="1"/>
  <c r="R20" i="1"/>
  <c r="S20" i="1"/>
  <c r="X20" i="1"/>
  <c r="Y20" i="1"/>
  <c r="N21" i="1"/>
  <c r="O21" i="1"/>
  <c r="Q21" i="1"/>
  <c r="R21" i="1"/>
  <c r="S21" i="1"/>
  <c r="X21" i="1"/>
  <c r="Y21" i="1"/>
  <c r="N22" i="1"/>
  <c r="O22" i="1"/>
  <c r="Q22" i="1"/>
  <c r="R22" i="1"/>
  <c r="S22" i="1"/>
  <c r="X22" i="1"/>
  <c r="Y22" i="1"/>
  <c r="N23" i="1"/>
  <c r="O23" i="1"/>
  <c r="Q23" i="1"/>
  <c r="R23" i="1"/>
  <c r="S23" i="1"/>
  <c r="X23" i="1"/>
  <c r="Y23" i="1"/>
  <c r="N24" i="1"/>
  <c r="O24" i="1"/>
  <c r="Q24" i="1"/>
  <c r="R24" i="1"/>
  <c r="S24" i="1"/>
  <c r="X24" i="1"/>
  <c r="Y24" i="1"/>
  <c r="O25" i="1"/>
  <c r="Q25" i="1"/>
  <c r="R25" i="1"/>
  <c r="S25" i="1"/>
  <c r="X25" i="1"/>
  <c r="Y25" i="1"/>
  <c r="U6" i="1"/>
  <c r="V6" i="1"/>
  <c r="W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U14" i="1"/>
  <c r="V14" i="1"/>
  <c r="W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U10" i="1"/>
  <c r="V10" i="1"/>
  <c r="W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U8" i="1"/>
  <c r="V8" i="1"/>
  <c r="W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U9" i="1"/>
  <c r="V9" i="1"/>
  <c r="W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U19" i="1"/>
  <c r="V19" i="1"/>
  <c r="W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U7" i="1"/>
  <c r="V7" i="1"/>
  <c r="W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U16" i="1"/>
  <c r="V16" i="1"/>
  <c r="W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U17" i="1"/>
  <c r="V17" i="1"/>
  <c r="W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U13" i="1"/>
  <c r="V13" i="1"/>
  <c r="W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U20" i="1"/>
  <c r="V20" i="1"/>
  <c r="W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U12" i="1"/>
  <c r="V12" i="1"/>
  <c r="W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U18" i="1"/>
  <c r="V18" i="1"/>
  <c r="W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U15" i="1"/>
  <c r="V15" i="1"/>
  <c r="W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U11" i="1"/>
  <c r="V11" i="1"/>
  <c r="W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U21" i="1"/>
  <c r="V21" i="1"/>
  <c r="W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U22" i="1"/>
  <c r="V22" i="1"/>
  <c r="W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U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U24" i="1"/>
  <c r="V24" i="1"/>
  <c r="W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K3" i="1"/>
  <c r="AL3" i="1"/>
  <c r="AM3" i="1"/>
  <c r="AN3" i="1"/>
  <c r="AK5" i="1"/>
  <c r="AL5" i="1"/>
  <c r="AM5" i="1"/>
  <c r="AN5" i="1"/>
  <c r="AN4" i="1"/>
  <c r="AM4" i="1"/>
  <c r="AL4" i="1"/>
  <c r="AK4" i="1"/>
  <c r="AH3" i="1"/>
  <c r="AI3" i="1"/>
  <c r="AJ3" i="1"/>
  <c r="AH5" i="1"/>
  <c r="AI5" i="1"/>
  <c r="AJ5" i="1"/>
  <c r="AJ4" i="1"/>
  <c r="AI4" i="1"/>
  <c r="AH4" i="1"/>
  <c r="AE3" i="1"/>
  <c r="AF3" i="1"/>
  <c r="AG3" i="1"/>
  <c r="AE5" i="1"/>
  <c r="AF5" i="1"/>
  <c r="AG5" i="1"/>
  <c r="AG4" i="1"/>
  <c r="AF4" i="1"/>
  <c r="AE4" i="1"/>
  <c r="AD3" i="1"/>
  <c r="AD5" i="1"/>
  <c r="AC3" i="1"/>
  <c r="AC5" i="1"/>
  <c r="AC4" i="1"/>
  <c r="AD4" i="1"/>
  <c r="AB3" i="1"/>
  <c r="AB5" i="1"/>
  <c r="AA3" i="1"/>
  <c r="AA5" i="1"/>
  <c r="Z3" i="1"/>
  <c r="Z5" i="1"/>
  <c r="AB4" i="1"/>
  <c r="AA4" i="1"/>
  <c r="Z4" i="1"/>
  <c r="W3" i="1"/>
  <c r="W5" i="1"/>
  <c r="V3" i="1"/>
  <c r="V5" i="1"/>
  <c r="W4" i="1"/>
  <c r="V4" i="1"/>
  <c r="U3" i="1"/>
  <c r="U5" i="1"/>
  <c r="U4" i="1"/>
</calcChain>
</file>

<file path=xl/sharedStrings.xml><?xml version="1.0" encoding="utf-8"?>
<sst xmlns="http://schemas.openxmlformats.org/spreadsheetml/2006/main" count="1371" uniqueCount="85">
  <si>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</si>
  <si>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</si>
  <si>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</si>
  <si>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</si>
  <si>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</si>
  <si>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</si>
  <si>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</si>
  <si>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</si>
  <si>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</si>
  <si>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</si>
  <si>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</si>
  <si>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</si>
  <si>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</si>
  <si>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</si>
  <si>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</si>
  <si>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</si>
  <si>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</si>
  <si>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</si>
  <si>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</si>
  <si>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</si>
  <si>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</si>
  <si>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</si>
  <si>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</si>
  <si>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</si>
  <si>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</si>
  <si>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</si>
  <si>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</si>
  <si>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</si>
  <si>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</si>
  <si>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</si>
  <si>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</si>
  <si>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</si>
  <si>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</si>
  <si>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Stimmen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</si>
  <si>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</si>
  <si>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</si>
  <si>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</si>
  <si>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</si>
  <si>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</si>
  <si>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</si>
  <si>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</si>
  <si>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</si>
  <si>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Anzahl TI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</si>
  <si>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</si>
  <si>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</si>
  <si>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</si>
  <si>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</si>
  <si>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</si>
  <si>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</si>
  <si>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</si>
  <si>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</si>
  <si>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</si>
  <si>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</si>
  <si>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</si>
  <si>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</si>
  <si>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</si>
  <si>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</si>
  <si>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</si>
  <si>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</si>
  <si>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</si>
  <si>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</si>
  <si>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</si>
  <si>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</si>
  <si>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</si>
  <si>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</si>
  <si>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</si>
  <si>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Anzahl AI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</si>
  <si>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</si>
  <si>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</si>
  <si>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</si>
  <si>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</si>
  <si>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</si>
  <si>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</si>
  <si>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</si>
  <si>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</si>
  <si>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</si>
  <si>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Anzahl WI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</si>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</sst>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</cellXfs>
  <cellStyles count="250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1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Daten!$AD$3:$AD$26</c:f>
              <c:numCache>
                <c:formatCode>0%</c:formatCode>
                <c:ptCount val="24"/>
                <c:pt idx="0">
                  <c:v>0.319587628865979</c:v>
                </c:pt>
                <c:pt idx="1">
                  <c:v>0.152173913043478</c:v>
                </c:pt>
                <c:pt idx="2">
                  <c:v>0.987341772151899</c:v>
                </c:pt>
                <c:pt idx="3">
                  <c:v>0.684210526315789</c:v>
                </c:pt>
                <c:pt idx="4">
                  <c:v>0.107142857142857</c:v>
                </c:pt>
                <c:pt idx="5">
                  <c:v>0.0769230769230769</c:v>
                </c:pt>
                <c:pt idx="6">
                  <c:v>0.241379310344828</c:v>
                </c:pt>
                <c:pt idx="7">
                  <c:v>0.346153846153846</c:v>
                </c:pt>
                <c:pt idx="8">
                  <c:v>0.740740740740741</c:v>
                </c:pt>
                <c:pt idx="9">
                  <c:v>0.764705882352941</c:v>
                </c:pt>
                <c:pt idx="10">
                  <c:v>0.888888888888889</c:v>
                </c:pt>
                <c:pt idx="11">
                  <c:v>0.5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0.666666666666667</c:v>
                </c:pt>
                <c:pt idx="16">
                  <c:v>1.0</c:v>
                </c:pt>
                <c:pt idx="17">
                  <c:v>1.0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xVal>
          <c:yVal>
            <c:numRef>
              <c:f>Daten!$AG$3:$AG$26</c:f>
              <c:numCache>
                <c:formatCode>0%</c:formatCode>
                <c:ptCount val="24"/>
                <c:pt idx="0">
                  <c:v>0.0618556701030928</c:v>
                </c:pt>
                <c:pt idx="1">
                  <c:v>0.119565217391304</c:v>
                </c:pt>
                <c:pt idx="2">
                  <c:v>0.936708860759494</c:v>
                </c:pt>
                <c:pt idx="3">
                  <c:v>0.614035087719298</c:v>
                </c:pt>
                <c:pt idx="4">
                  <c:v>0.0714285714285714</c:v>
                </c:pt>
                <c:pt idx="5">
                  <c:v>0.0256410256410256</c:v>
                </c:pt>
                <c:pt idx="6">
                  <c:v>0.172413793103448</c:v>
                </c:pt>
                <c:pt idx="7">
                  <c:v>0.115384615384615</c:v>
                </c:pt>
                <c:pt idx="8">
                  <c:v>0.703703703703704</c:v>
                </c:pt>
                <c:pt idx="9">
                  <c:v>0.823529411764706</c:v>
                </c:pt>
                <c:pt idx="10">
                  <c:v>0.888888888888889</c:v>
                </c:pt>
                <c:pt idx="11">
                  <c:v>0.333333333333333</c:v>
                </c:pt>
                <c:pt idx="12">
                  <c:v>0.0</c:v>
                </c:pt>
                <c:pt idx="13">
                  <c:v>0.5</c:v>
                </c:pt>
                <c:pt idx="14">
                  <c:v>1.0</c:v>
                </c:pt>
                <c:pt idx="15">
                  <c:v>0.666666666666667</c:v>
                </c:pt>
                <c:pt idx="16">
                  <c:v>1.0</c:v>
                </c:pt>
                <c:pt idx="17">
                  <c:v>0.5</c:v>
                </c:pt>
                <c:pt idx="18">
                  <c:v>0.25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88408"/>
        <c:axId val="2125212376"/>
      </c:scatterChart>
      <c:valAx>
        <c:axId val="212508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5212376"/>
        <c:crosses val="autoZero"/>
        <c:crossBetween val="midCat"/>
      </c:valAx>
      <c:valAx>
        <c:axId val="212521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508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8"/>
                  <c:y val="-0.288924266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Daten!$S$3:$S$26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0.75</c:v>
                </c:pt>
                <c:pt idx="5">
                  <c:v>0.724358974358974</c:v>
                </c:pt>
                <c:pt idx="6">
                  <c:v>0.71551724137931</c:v>
                </c:pt>
                <c:pt idx="7">
                  <c:v>0.682692307692308</c:v>
                </c:pt>
                <c:pt idx="8">
                  <c:v>0.75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</c:v>
                </c:pt>
                <c:pt idx="15">
                  <c:v>0.666666666666667</c:v>
                </c:pt>
                <c:pt idx="16">
                  <c:v>0.75</c:v>
                </c:pt>
                <c:pt idx="17">
                  <c:v>1.0</c:v>
                </c:pt>
                <c:pt idx="18">
                  <c:v>0.875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xVal>
          <c:yVal>
            <c:numRef>
              <c:f>Daten!$Y$3:$Y$26</c:f>
              <c:numCache>
                <c:formatCode>0%</c:formatCode>
                <c:ptCount val="24"/>
                <c:pt idx="0">
                  <c:v>0.520618556701031</c:v>
                </c:pt>
                <c:pt idx="1">
                  <c:v>0.456521739130435</c:v>
                </c:pt>
                <c:pt idx="2">
                  <c:v>0.981012658227848</c:v>
                </c:pt>
                <c:pt idx="3">
                  <c:v>0.62280701754386</c:v>
                </c:pt>
                <c:pt idx="4">
                  <c:v>0.660714285714286</c:v>
                </c:pt>
                <c:pt idx="5">
                  <c:v>0.461538461538461</c:v>
                </c:pt>
                <c:pt idx="6">
                  <c:v>0.362068965517241</c:v>
                </c:pt>
                <c:pt idx="7">
                  <c:v>0.0384615384615385</c:v>
                </c:pt>
                <c:pt idx="8">
                  <c:v>0.555555555555556</c:v>
                </c:pt>
                <c:pt idx="9">
                  <c:v>0.558823529411765</c:v>
                </c:pt>
                <c:pt idx="10">
                  <c:v>0.888888888888889</c:v>
                </c:pt>
                <c:pt idx="11">
                  <c:v>0.666666666666667</c:v>
                </c:pt>
                <c:pt idx="12">
                  <c:v>0.5</c:v>
                </c:pt>
                <c:pt idx="13">
                  <c:v>0.75</c:v>
                </c:pt>
                <c:pt idx="14">
                  <c:v>1.0</c:v>
                </c:pt>
                <c:pt idx="15">
                  <c:v>0.833333333333333</c:v>
                </c:pt>
                <c:pt idx="16">
                  <c:v>0.25</c:v>
                </c:pt>
                <c:pt idx="17">
                  <c:v>1.0</c:v>
                </c:pt>
                <c:pt idx="18">
                  <c:v>0.125</c:v>
                </c:pt>
                <c:pt idx="19">
                  <c:v>0.0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91592"/>
        <c:axId val="2124434536"/>
      </c:scatterChart>
      <c:valAx>
        <c:axId val="20856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4434536"/>
        <c:crosses val="autoZero"/>
        <c:crossBetween val="midCat"/>
      </c:valAx>
      <c:valAx>
        <c:axId val="21244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69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</c:v>
                </c:pt>
                <c:pt idx="1">
                  <c:v>4.571428571428571</c:v>
                </c:pt>
                <c:pt idx="2">
                  <c:v>6.117647058823529</c:v>
                </c:pt>
                <c:pt idx="3">
                  <c:v>5.636363636363636</c:v>
                </c:pt>
                <c:pt idx="4">
                  <c:v>7.466666666666666</c:v>
                </c:pt>
                <c:pt idx="5">
                  <c:v>5.4</c:v>
                </c:pt>
                <c:pt idx="6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99560"/>
        <c:axId val="2020985144"/>
      </c:scatterChart>
      <c:valAx>
        <c:axId val="20209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Semster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985144"/>
        <c:crosses val="autoZero"/>
        <c:crossBetween val="midCat"/>
      </c:valAx>
      <c:valAx>
        <c:axId val="20209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rgbClr val="000000"/>
                    </a:solidFill>
                  </a:rPr>
                  <a:t>Dienste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99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319620024561"/>
                  <c:y val="-0.300755050967466"/>
                </c:manualLayout>
              </c:layout>
              <c:numFmt formatCode="General" sourceLinked="0"/>
            </c:trendlineLbl>
          </c:trendline>
          <c:xVal>
            <c:numRef>
              <c:f>Daten!$O$3:$O$26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0.57</c:v>
                </c:pt>
                <c:pt idx="4">
                  <c:v>0.28</c:v>
                </c:pt>
                <c:pt idx="5">
                  <c:v>0.39</c:v>
                </c:pt>
                <c:pt idx="6">
                  <c:v>0.29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Daten!$S$3:$S$26</c:f>
              <c:numCache>
                <c:formatCode>0%</c:formatCode>
                <c:ptCount val="24"/>
                <c:pt idx="0">
                  <c:v>0.626288659793814</c:v>
                </c:pt>
                <c:pt idx="1">
                  <c:v>0.652173913043478</c:v>
                </c:pt>
                <c:pt idx="2">
                  <c:v>0.765822784810126</c:v>
                </c:pt>
                <c:pt idx="3">
                  <c:v>0.81140350877193</c:v>
                </c:pt>
                <c:pt idx="4">
                  <c:v>0.75</c:v>
                </c:pt>
                <c:pt idx="5">
                  <c:v>0.724358974358974</c:v>
                </c:pt>
                <c:pt idx="6">
                  <c:v>0.71551724137931</c:v>
                </c:pt>
                <c:pt idx="7">
                  <c:v>0.682692307692308</c:v>
                </c:pt>
                <c:pt idx="8">
                  <c:v>0.75</c:v>
                </c:pt>
                <c:pt idx="9">
                  <c:v>0.838235294117647</c:v>
                </c:pt>
                <c:pt idx="10">
                  <c:v>0.805555555555556</c:v>
                </c:pt>
                <c:pt idx="11">
                  <c:v>0.666666666666667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</c:v>
                </c:pt>
                <c:pt idx="15">
                  <c:v>0.666666666666667</c:v>
                </c:pt>
                <c:pt idx="16">
                  <c:v>0.75</c:v>
                </c:pt>
                <c:pt idx="17">
                  <c:v>1.0</c:v>
                </c:pt>
                <c:pt idx="18">
                  <c:v>0.875</c:v>
                </c:pt>
                <c:pt idx="19">
                  <c:v>0.0</c:v>
                </c:pt>
                <c:pt idx="20">
                  <c:v>0.75</c:v>
                </c:pt>
                <c:pt idx="21">
                  <c:v>0.75</c:v>
                </c:pt>
                <c:pt idx="22">
                  <c:v>1.0</c:v>
                </c:pt>
                <c:pt idx="23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70920"/>
        <c:axId val="2022543128"/>
      </c:scatterChart>
      <c:valAx>
        <c:axId val="2022570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2543128"/>
        <c:crosses val="autoZero"/>
        <c:crossBetween val="midCat"/>
      </c:valAx>
      <c:valAx>
        <c:axId val="2022543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57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9"/>
          <c:y val="0.0377343977836104"/>
          <c:w val="0.747424321959755"/>
          <c:h val="0.868068314377369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Daten!$N$3:$N$25</c:f>
              <c:numCache>
                <c:formatCode>General</c:formatCode>
                <c:ptCount val="23"/>
                <c:pt idx="0">
                  <c:v>97.0</c:v>
                </c:pt>
                <c:pt idx="1">
                  <c:v>92.0</c:v>
                </c:pt>
                <c:pt idx="2">
                  <c:v>79.0</c:v>
                </c:pt>
                <c:pt idx="3">
                  <c:v>57.0</c:v>
                </c:pt>
                <c:pt idx="4">
                  <c:v>28.0</c:v>
                </c:pt>
                <c:pt idx="5">
                  <c:v>39.0</c:v>
                </c:pt>
                <c:pt idx="6">
                  <c:v>29.0</c:v>
                </c:pt>
                <c:pt idx="7">
                  <c:v>26.0</c:v>
                </c:pt>
                <c:pt idx="8">
                  <c:v>27.0</c:v>
                </c:pt>
                <c:pt idx="9">
                  <c:v>17.0</c:v>
                </c:pt>
                <c:pt idx="10">
                  <c:v>9.0</c:v>
                </c:pt>
                <c:pt idx="11">
                  <c:v>6.0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59384"/>
        <c:axId val="2078898536"/>
      </c:barChart>
      <c:catAx>
        <c:axId val="2125759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0.0383802375168265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78898536"/>
        <c:crosses val="autoZero"/>
        <c:auto val="1"/>
        <c:lblAlgn val="ctr"/>
        <c:lblOffset val="100"/>
        <c:noMultiLvlLbl val="0"/>
      </c:catAx>
      <c:valAx>
        <c:axId val="2078898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6"/>
              <c:y val="0.93892200573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75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Daten!$AK$2:$AN$2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Daten!$AK$29:$AN$29</c:f>
              <c:numCache>
                <c:formatCode>0%</c:formatCode>
                <c:ptCount val="4"/>
                <c:pt idx="0">
                  <c:v>0.547663551401869</c:v>
                </c:pt>
                <c:pt idx="1">
                  <c:v>0.231775700934579</c:v>
                </c:pt>
                <c:pt idx="2">
                  <c:v>0.0429906542056075</c:v>
                </c:pt>
                <c:pt idx="3">
                  <c:v>0.175700934579439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opLeftCell="X1" zoomScale="80" zoomScaleNormal="80" zoomScalePageLayoutView="80" workbookViewId="0">
      <selection activeCell="AQ19" sqref="AQ19"/>
    </sheetView>
  </sheetViews>
  <sheetFormatPr baseColWidth="10" defaultColWidth="10.83203125" defaultRowHeight="15" x14ac:dyDescent="0"/>
  <cols>
    <col min="1" max="1" width="8.33203125" style="1" customWidth="1"/>
    <col min="2" max="2" width="10.1640625" style="1" customWidth="1"/>
    <col min="3" max="4" width="15.33203125" style="1" customWidth="1"/>
    <col min="5" max="5" width="9.1640625" style="1" customWidth="1"/>
    <col min="6" max="6" width="9.5" style="1" customWidth="1"/>
    <col min="7" max="7" width="9.83203125" style="1" customWidth="1"/>
    <col min="8" max="8" width="7.1640625" style="1" customWidth="1"/>
    <col min="9" max="9" width="15.33203125" style="1" customWidth="1"/>
    <col min="10" max="10" width="10.1640625" style="1" customWidth="1"/>
    <col min="11" max="11" width="9.5" style="1" customWidth="1"/>
    <col min="12" max="12" width="14.6640625" style="1" customWidth="1"/>
    <col min="13" max="13" width="17.33203125" style="1" customWidth="1"/>
    <col min="14" max="16" width="14.33203125" style="1" customWidth="1"/>
    <col min="17" max="17" width="16.6640625" style="1" customWidth="1"/>
    <col min="18" max="18" width="16.83203125" style="1" customWidth="1"/>
    <col min="19" max="20" width="19.6640625" style="1" customWidth="1"/>
    <col min="21" max="21" width="14.33203125" style="1" customWidth="1"/>
    <col min="22" max="24" width="10.83203125" style="1"/>
    <col min="25" max="25" width="16.6640625" style="1" customWidth="1"/>
    <col min="26" max="16384" width="10.83203125" style="1"/>
  </cols>
  <sheetData>
    <row r="1" spans="1:40">
      <c r="N1" s="4"/>
      <c r="O1" s="4"/>
      <c r="P1" s="4"/>
      <c r="Q1" s="4" t="s">
        <v>67</v>
      </c>
      <c r="R1" s="4"/>
      <c r="S1" s="4"/>
      <c r="T1" s="4"/>
      <c r="U1" s="11"/>
      <c r="V1" s="4" t="s">
        <v>43</v>
      </c>
      <c r="W1" s="4"/>
      <c r="X1" s="4"/>
      <c r="Y1" s="4"/>
      <c r="Z1" s="11"/>
      <c r="AA1" s="4" t="s">
        <v>47</v>
      </c>
      <c r="AB1" s="4"/>
      <c r="AC1" s="7" t="s">
        <v>68</v>
      </c>
      <c r="AD1" s="4"/>
      <c r="AE1" s="11"/>
      <c r="AF1" s="4" t="s">
        <v>53</v>
      </c>
      <c r="AG1" s="4"/>
      <c r="AH1" s="11"/>
      <c r="AI1" s="4" t="s">
        <v>57</v>
      </c>
      <c r="AJ1" s="4"/>
      <c r="AK1" s="7"/>
      <c r="AL1" s="4" t="s">
        <v>61</v>
      </c>
      <c r="AM1" s="4"/>
      <c r="AN1" s="4"/>
    </row>
    <row r="2" spans="1:40" ht="63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35</v>
      </c>
      <c r="N2" s="5" t="s">
        <v>33</v>
      </c>
      <c r="O2" s="5" t="s">
        <v>69</v>
      </c>
      <c r="P2" s="6" t="s">
        <v>70</v>
      </c>
      <c r="Q2" s="5" t="s">
        <v>40</v>
      </c>
      <c r="R2" s="5" t="s">
        <v>41</v>
      </c>
      <c r="S2" s="5" t="s">
        <v>72</v>
      </c>
      <c r="T2" s="6" t="s">
        <v>73</v>
      </c>
      <c r="U2" s="8" t="s">
        <v>44</v>
      </c>
      <c r="V2" s="5" t="s">
        <v>45</v>
      </c>
      <c r="W2" s="5" t="s">
        <v>46</v>
      </c>
      <c r="X2" s="5" t="s">
        <v>71</v>
      </c>
      <c r="Y2" s="5" t="s">
        <v>77</v>
      </c>
      <c r="Z2" s="8" t="s">
        <v>48</v>
      </c>
      <c r="AA2" s="5" t="s">
        <v>49</v>
      </c>
      <c r="AB2" s="5" t="s">
        <v>50</v>
      </c>
      <c r="AC2" s="8" t="s">
        <v>51</v>
      </c>
      <c r="AD2" s="6" t="s">
        <v>52</v>
      </c>
      <c r="AE2" s="8" t="s">
        <v>54</v>
      </c>
      <c r="AF2" s="5" t="s">
        <v>55</v>
      </c>
      <c r="AG2" s="5" t="s">
        <v>56</v>
      </c>
      <c r="AH2" s="8" t="s">
        <v>58</v>
      </c>
      <c r="AI2" s="5" t="s">
        <v>59</v>
      </c>
      <c r="AJ2" s="5" t="s">
        <v>60</v>
      </c>
      <c r="AK2" s="8" t="s">
        <v>62</v>
      </c>
      <c r="AL2" s="6" t="s">
        <v>63</v>
      </c>
      <c r="AM2" s="5" t="s">
        <v>64</v>
      </c>
      <c r="AN2" s="5" t="s">
        <v>65</v>
      </c>
    </row>
    <row r="3" spans="1:40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>
        <f>COUNTIF(D3:D1001,M3)</f>
        <v>97</v>
      </c>
      <c r="O3" s="3">
        <f>N3/M32</f>
        <v>0.97</v>
      </c>
      <c r="P3" s="3" t="str">
        <f>IF(O3&gt;0.7,"A",IF(O3&gt;0.1,"B","C"))</f>
        <v>A</v>
      </c>
      <c r="Q3" s="1">
        <f>SUMIFS(F3:F1001,D3:D1001,M3)</f>
        <v>242</v>
      </c>
      <c r="R3" s="1">
        <f t="shared" ref="R3:R25" si="0">Q3/N3</f>
        <v>2.4948453608247423</v>
      </c>
      <c r="S3" s="3">
        <f>1-((R3-1)/4)</f>
        <v>0.62628865979381443</v>
      </c>
      <c r="T3" s="3">
        <f>(O3+S3+Y3)/3</f>
        <v>0.70563573883161512</v>
      </c>
      <c r="U3" s="9">
        <f>COUNTIFS(D2:D1000,M3,E2:E1000,"1")/N3</f>
        <v>0.20618556701030927</v>
      </c>
      <c r="V3" s="3">
        <f>COUNTIFS(D2:D1000,M3,E2:E1000,"2")/N3</f>
        <v>0.62886597938144329</v>
      </c>
      <c r="W3" s="3">
        <f>COUNTIFS(D2:D1000,M3,E2:E1000,"3")/N3</f>
        <v>0.16494845360824742</v>
      </c>
      <c r="X3" s="12">
        <f>SUMIFS(E3:E1001,D3:D1001,M3)/N3</f>
        <v>1.9587628865979381</v>
      </c>
      <c r="Y3" s="3">
        <f>1-((X3-1)/2)</f>
        <v>0.52061855670103097</v>
      </c>
      <c r="Z3" s="9">
        <f>COUNTIFS(D2:D1000,M3,G2:G1000,"1")/N3</f>
        <v>0.80412371134020622</v>
      </c>
      <c r="AA3" s="3">
        <f>COUNTIFS(D2:D1000,M3,G2:G1000,"2")/N3</f>
        <v>3.0927835051546393E-2</v>
      </c>
      <c r="AB3" s="3">
        <f>COUNTIFS(D2:D1000,M3,G2:G1000,"3")/N3</f>
        <v>0.12371134020618557</v>
      </c>
      <c r="AC3" s="9">
        <f>(COUNTIFS(D3:D1000,M3,H3:H1000,"1")+COUNTIFS(D3:D1000,M3,H3:H1000,"1,2"))/N3</f>
        <v>0.96907216494845361</v>
      </c>
      <c r="AD3" s="3">
        <f>(COUNTIFS(D3:D1000,M3,H3:H1000,"2")+COUNTIFS(D3:D1000,M3,H3:H1000,"1,2"))/N3</f>
        <v>0.31958762886597936</v>
      </c>
      <c r="AE3" s="9">
        <f>(COUNTIFS(D3:D1000,M3,I3:I1000,"1")+COUNTIFS(D3:D1000,M3,I3:I1000,"1,2")+COUNTIFS(D3:D1000,M3,I3:I1000,"1,3")+COUNTIFS(D3:D1000,M3,I3:I1000,"1,2,3"))/N3</f>
        <v>4.1237113402061855E-2</v>
      </c>
      <c r="AF3" s="3">
        <f>(COUNTIFS(D3:D1000,M3,I3:I1000,"2")+COUNTIFS(D3:D1000,M3,I3:I1000,"1,2")+COUNTIFS(D3:D1000,M3,I3:I1000,"2,3")+COUNTIFS(D3:D1000,M3,I3:I1000,"1,2,3"))/N3</f>
        <v>0.97938144329896903</v>
      </c>
      <c r="AG3" s="3">
        <f>(COUNTIFS(D3:D1000,M3,I3:I1000,"3")+COUNTIFS(D3:D1000,M3,I3:I1000,"1,3")+COUNTIFS(D3:D1000,M3,I3:I1000,"2,3")+COUNTIFS(D3:D1000,M3,I3:I1000,"1,2,3"))/N3</f>
        <v>6.1855670103092786E-2</v>
      </c>
      <c r="AH3" s="9">
        <f>(COUNTIFS(D3:D1000,M3,J3:J1000,"1")+COUNTIFS(D3:D1000,M3,J3:J1000,"1,2")+COUNTIFS(D3:D1000,M3,J3:J1000,"1,3")+COUNTIFS(D3:D1000,M3,J3:J1000,"1,2,3"))/N3</f>
        <v>0.98969072164948457</v>
      </c>
      <c r="AI3" s="3">
        <f>(COUNTIFS(D3:D1000,M3,J3:J1000,"2")+COUNTIFS(D3:D1000,M3,J3:J1000,"1,2")+COUNTIFS(D3:D1000,M3,J3:J1000,"2,3")+COUNTIFS(D3:D1000,M3,J3:J1000,"1,2,3"))/N3</f>
        <v>0</v>
      </c>
      <c r="AJ3" s="3">
        <f>(COUNTIFS(D3:D1000,M3,J3:J1000,"3+X3")+COUNTIFS(D3:D1000,M3,J3:J1000,"1,3")+COUNTIFS(D3:D1000,M3,J3:J1000,"2,3")+COUNTIFS(D3:D1000,M3,J3:J1000,"1,2,3"))/N3</f>
        <v>5.1546391752577317E-2</v>
      </c>
      <c r="AK3" s="9">
        <f>COUNTIFS(D2:D1000,M3,K2:K1000,"1")/N3</f>
        <v>0.62886597938144329</v>
      </c>
      <c r="AL3" s="3">
        <f>COUNTIFS(D2:D1000,M3,K2:K1000,"2")/N3</f>
        <v>0.12371134020618557</v>
      </c>
      <c r="AM3" s="3">
        <f>COUNTIFS(D2:D1000,M3,K2:K1000,"3")/N3</f>
        <v>4.1237113402061855E-2</v>
      </c>
      <c r="AN3" s="3">
        <f>COUNTIFS(D2:D1000,M3,K2:K1000,"4")/N3</f>
        <v>0.20618556701030927</v>
      </c>
    </row>
    <row r="4" spans="1:40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>
        <f>COUNTIF(D4:D1002,M4)</f>
        <v>92</v>
      </c>
      <c r="O4" s="3">
        <f>N4/M32</f>
        <v>0.92</v>
      </c>
      <c r="P4" s="3" t="str">
        <f>IF(O4&gt;0.7,"A",IF(O4&gt;0.1,"B","C"))</f>
        <v>A</v>
      </c>
      <c r="Q4" s="1">
        <f>SUMIFS(F4:F1002,D4:D1002,M4)</f>
        <v>220</v>
      </c>
      <c r="R4" s="1">
        <f t="shared" si="0"/>
        <v>2.3913043478260869</v>
      </c>
      <c r="S4" s="3">
        <f t="shared" ref="S4:S25" si="1">1-((R4-1)/4)</f>
        <v>0.65217391304347827</v>
      </c>
      <c r="T4" s="3">
        <f t="shared" ref="T4:T25" si="2">(O4+S4+Y4)/3</f>
        <v>0.67623188405797097</v>
      </c>
      <c r="U4" s="9">
        <f>COUNTIFS(D3:D1001,M4,E3:E1001,"1")/N4</f>
        <v>0.25</v>
      </c>
      <c r="V4" s="3">
        <f>COUNTIFS(D3:D1001,M4,E3:E1001,"2")/N4</f>
        <v>0.42391304347826086</v>
      </c>
      <c r="W4" s="3">
        <f>COUNTIFS(D3:D1001,M4,E3:E1001,"3")/N4</f>
        <v>0.33695652173913043</v>
      </c>
      <c r="X4" s="12">
        <f t="shared" ref="X4:X25" si="3">SUMIFS(E4:E1002,D4:D1002,M4)/N4</f>
        <v>2.0869565217391304</v>
      </c>
      <c r="Y4" s="3">
        <f t="shared" ref="Y4:Y25" si="4">1-((X4-1)/2)</f>
        <v>0.45652173913043481</v>
      </c>
      <c r="Z4" s="9">
        <f>COUNTIFS(D3:D1001,M4,G3:G1001,"1")/N4</f>
        <v>0.45652173913043476</v>
      </c>
      <c r="AA4" s="3">
        <f>COUNTIFS(D3:D1001,M4,G3:G1001,"2")/N4</f>
        <v>0.32608695652173914</v>
      </c>
      <c r="AB4" s="3">
        <f>COUNTIFS(D3:D1001,M4,G3:G1001,"3")/N4</f>
        <v>0.14130434782608695</v>
      </c>
      <c r="AC4" s="9">
        <f>(COUNTIFS(D4:D1001,M4,H4:H1001,"1")+COUNTIFS(D4:D1001,M4,H4:H1001,"1,2"))/N4</f>
        <v>0.97826086956521741</v>
      </c>
      <c r="AD4" s="3">
        <f>(COUNTIFS(D4:D1001,M4,H4:H1001,"2")+COUNTIFS(D4:D1001,M4,H4:H1001,"1,2"))/N4</f>
        <v>0.15217391304347827</v>
      </c>
      <c r="AE4" s="9">
        <f>(COUNTIFS(D4:D1001,M4,I4:I1001,"1")+COUNTIFS(D4:D1001,M4,I4:I1001,"1,2")+COUNTIFS(D4:D1001,M4,I4:I1001,"1,3")+COUNTIFS(D4:D1001,M4,I4:I1001,"1,2,3"))/N4</f>
        <v>0.22826086956521738</v>
      </c>
      <c r="AF4" s="3">
        <f>(COUNTIFS(D4:D1001,M4,I4:I1001,"2")+COUNTIFS(D4:D1001,M4,I4:I1001,"1,2")+COUNTIFS(D4:D1001,M4,I4:I1001,"2,3")+COUNTIFS(D4:D1001,M4,I4:I1001,"1,2,3"))/N4</f>
        <v>0.91304347826086951</v>
      </c>
      <c r="AG4" s="3">
        <f>(COUNTIFS(D4:D1001,M4,I4:I1001,"3")+COUNTIFS(D4:D1001,M4,I4:I1001,"1,3")+COUNTIFS(D4:D1001,M4,I4:I1001,"2,3")+COUNTIFS(D4:D1001,M4,I4:I1001,"1,2,3"))/N4</f>
        <v>0.11956521739130435</v>
      </c>
      <c r="AH4" s="9">
        <f>(COUNTIFS(D4:D1001,M4,J4:J1001,"1")+COUNTIFS(D4:D1001,M4,J4:J1001,"1,2")+COUNTIFS(D4:D1001,M4,J4:J1001,"1,3")+COUNTIFS(D4:D1001,M4,J4:J1001,"1,2,3"))/N4</f>
        <v>0.96739130434782605</v>
      </c>
      <c r="AI4" s="3">
        <f>(COUNTIFS(D4:D1001,M4,J4:J1001,"2")+COUNTIFS(D4:D1001,M4,J4:J1001,"1,2")+COUNTIFS(D4:D1001,M4,J4:J1001,"2,3")+COUNTIFS(D4:D1001,M4,J4:J1001,"1,2,3"))/N4</f>
        <v>3.2608695652173912E-2</v>
      </c>
      <c r="AJ4" s="3">
        <f>(COUNTIFS(D4:D1001,M4,J4:J1001,"3+X3")+COUNTIFS(D4:D1001,M4,J4:J1001,"1,3")+COUNTIFS(D4:D1001,M4,J4:J1001,"2,3")+COUNTIFS(D4:D1001,M4,J4:J1001,"1,2,3"))/N4</f>
        <v>0.16304347826086957</v>
      </c>
      <c r="AK4" s="9">
        <f>COUNTIFS(D3:D1001,M4,K3:K1001,"1")/N4</f>
        <v>0.54347826086956519</v>
      </c>
      <c r="AL4" s="3">
        <f>COUNTIFS(D3:D1001,M4,K3:K1001,"2")/N4</f>
        <v>0.18478260869565216</v>
      </c>
      <c r="AM4" s="3">
        <f>COUNTIFS(D3:D1001,M4,K3:K1001,"3")/N4</f>
        <v>3.2608695652173912E-2</v>
      </c>
      <c r="AN4" s="3">
        <f>COUNTIFS(D3:D1001,M4,K3:K1001,"4")/N4</f>
        <v>0.2391304347826087</v>
      </c>
    </row>
    <row r="5" spans="1:40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>
        <f t="shared" ref="N5:N25" si="5">COUNTIF(D6:D1004,M5)</f>
        <v>79</v>
      </c>
      <c r="O5" s="3">
        <f>N5/M32</f>
        <v>0.79</v>
      </c>
      <c r="P5" s="3" t="str">
        <f t="shared" ref="P5:P25" si="6">IF(O5&gt;0.7,"A",IF(O5&gt;0.1,"B","C"))</f>
        <v>A</v>
      </c>
      <c r="Q5" s="1">
        <f t="shared" ref="Q5:Q25" si="7">SUMIFS(F6:F1004,D6:D1004,M5)</f>
        <v>153</v>
      </c>
      <c r="R5" s="1">
        <f t="shared" si="0"/>
        <v>1.9367088607594938</v>
      </c>
      <c r="S5" s="3">
        <f t="shared" si="1"/>
        <v>0.76582278481012656</v>
      </c>
      <c r="T5" s="3">
        <f t="shared" si="2"/>
        <v>0.84561181434599153</v>
      </c>
      <c r="U5" s="9">
        <f t="shared" ref="U5:U25" si="8">COUNTIFS(D5:D1003,M5,E5:E1003,"1")/N5</f>
        <v>0.96202531645569622</v>
      </c>
      <c r="V5" s="3">
        <f t="shared" ref="V5:V25" si="9">COUNTIFS(D5:D1003,M5,E5:E1003,"2")/N5</f>
        <v>3.7974683544303799E-2</v>
      </c>
      <c r="W5" s="3">
        <f t="shared" ref="W5:W25" si="10">COUNTIFS(D5:D1003,M5,E5:E1003,"3")/N5</f>
        <v>0</v>
      </c>
      <c r="X5" s="12">
        <f t="shared" si="3"/>
        <v>1.0379746835443038</v>
      </c>
      <c r="Y5" s="3">
        <f t="shared" si="4"/>
        <v>0.98101265822784811</v>
      </c>
      <c r="Z5" s="9">
        <f t="shared" ref="Z5:Z25" si="11">COUNTIFS(D5:D1003,M5,G5:G1003,"1")/N5</f>
        <v>0</v>
      </c>
      <c r="AA5" s="3">
        <f t="shared" ref="AA5:AA25" si="12">COUNTIFS(D5:D1003,M5,G5:G1003,"2")/N5</f>
        <v>7.5949367088607597E-2</v>
      </c>
      <c r="AB5" s="3">
        <f t="shared" ref="AB5:AB25" si="13">COUNTIFS(D5:D1003,M5,G5:G1003,"3")/N5</f>
        <v>0.810126582278481</v>
      </c>
      <c r="AC5" s="9">
        <f t="shared" ref="AC5:AC25" si="14">(COUNTIFS(D6:D1003,M5,H6:H1003,"1")+COUNTIFS(D6:D1003,M5,H6:H1003,"1,2"))/N5</f>
        <v>0.379746835443038</v>
      </c>
      <c r="AD5" s="3">
        <f t="shared" ref="AD5:AD25" si="15">(COUNTIFS(D6:D1003,M5,H6:H1003,"2")+COUNTIFS(D6:D1003,M5,H6:H1003,"1,2"))/N5</f>
        <v>0.98734177215189878</v>
      </c>
      <c r="AE5" s="9">
        <f t="shared" ref="AE5:AE25" si="16">(COUNTIFS(D6:D1003,M5,I6:I1003,"1")+COUNTIFS(D6:D1003,M5,I6:I1003,"1,2")+COUNTIFS(D6:D1003,M5,I6:I1003,"1,3")+COUNTIFS(D6:D1003,M5,I6:I1003,"1,2,3"))/N5</f>
        <v>0.29113924050632911</v>
      </c>
      <c r="AF5" s="3">
        <f t="shared" ref="AF5:AF25" si="17">(COUNTIFS(D6:D1003,M5,I6:I1003,"2")+COUNTIFS(D6:D1003,M5,I6:I1003,"1,2")+COUNTIFS(D6:D1003,M5,I6:I1003,"2,3")+COUNTIFS(D6:D1003,M5,I6:I1003,"1,2,3"))/N5</f>
        <v>0.31645569620253167</v>
      </c>
      <c r="AG5" s="3">
        <f t="shared" ref="AG5:AG25" si="18">(COUNTIFS(D6:D1003,M5,I6:I1003,"3")+COUNTIFS(D6:D1003,M5,I6:I1003,"1,3")+COUNTIFS(D6:D1003,M5,I6:I1003,"2,3")+COUNTIFS(D6:D1003,M5,I6:I1003,"1,2,3"))/N5</f>
        <v>0.93670886075949367</v>
      </c>
      <c r="AH5" s="9">
        <f t="shared" ref="AH5:AH25" si="19">(COUNTIFS(D6:D1003,M5,J6:J1003,"1")+COUNTIFS(D6:D1003,M5,J6:J1003,"1,2")+COUNTIFS(D6:D1003,M5,J6:J1003,"1,3")+COUNTIFS(D6:D1003,M5,J6:J1003,"1,2,3"))/N5</f>
        <v>0.73417721518987344</v>
      </c>
      <c r="AI5" s="3">
        <f t="shared" ref="AI5:AI25" si="20">(COUNTIFS(D6:D1003,M5,J6:J1003,"2")+COUNTIFS(D6:D1003,M5,J6:J1003,"1,2")+COUNTIFS(D6:D1003,M5,J6:J1003,"2,3")+COUNTIFS(D6:D1003,M5,J6:J1003,"1,2,3"))/N5</f>
        <v>0.25316455696202533</v>
      </c>
      <c r="AJ5" s="3">
        <f t="shared" ref="AJ5:AJ25" si="21">(COUNTIFS(D6:D1003,M5,J6:J1003,"3+X3")+COUNTIFS(D6:D1003,M5,J6:J1003,"1,3")+COUNTIFS(D6:D1003,M5,J6:J1003,"2,3")+COUNTIFS(D6:D1003,M5,J6:J1003,"1,2,3"))/N5</f>
        <v>0.70886075949367089</v>
      </c>
      <c r="AK5" s="9">
        <f t="shared" ref="AK5:AK25" si="22">COUNTIFS(D5:D1003,M5,K5:K1003,"1")/N5</f>
        <v>0.73417721518987344</v>
      </c>
      <c r="AL5" s="3">
        <f t="shared" ref="AL5:AL25" si="23">COUNTIFS(D5:D1003,M5,K5:K1003,"2")/N5</f>
        <v>0.12658227848101267</v>
      </c>
      <c r="AM5" s="3">
        <f t="shared" ref="AM5:AM25" si="24">COUNTIFS(D5:D1003,M5,K5:K1003,"3")/N5</f>
        <v>0</v>
      </c>
      <c r="AN5" s="3">
        <f t="shared" ref="AN5:AN26" si="25">COUNTIFS(D5:D1003,M5,K5:K1003,"4")/N5</f>
        <v>0.13924050632911392</v>
      </c>
    </row>
    <row r="6" spans="1:40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>
        <f t="shared" si="5"/>
        <v>57</v>
      </c>
      <c r="O6" s="3">
        <f>N6/$M$32</f>
        <v>0.56999999999999995</v>
      </c>
      <c r="P6" s="3" t="str">
        <f t="shared" si="6"/>
        <v>B</v>
      </c>
      <c r="Q6" s="1">
        <f t="shared" si="7"/>
        <v>100</v>
      </c>
      <c r="R6" s="1">
        <f t="shared" si="0"/>
        <v>1.7543859649122806</v>
      </c>
      <c r="S6" s="3">
        <f t="shared" si="1"/>
        <v>0.81140350877192979</v>
      </c>
      <c r="T6" s="3">
        <f t="shared" si="2"/>
        <v>0.66807017543859637</v>
      </c>
      <c r="U6" s="9">
        <f t="shared" si="8"/>
        <v>0.42105263157894735</v>
      </c>
      <c r="V6" s="3">
        <f t="shared" si="9"/>
        <v>0.40350877192982454</v>
      </c>
      <c r="W6" s="3">
        <f t="shared" si="10"/>
        <v>0.17543859649122806</v>
      </c>
      <c r="X6" s="12">
        <f t="shared" si="3"/>
        <v>1.7543859649122806</v>
      </c>
      <c r="Y6" s="3">
        <f t="shared" si="4"/>
        <v>0.6228070175438597</v>
      </c>
      <c r="Z6" s="9">
        <f t="shared" si="11"/>
        <v>0</v>
      </c>
      <c r="AA6" s="3">
        <f t="shared" si="12"/>
        <v>0.21052631578947367</v>
      </c>
      <c r="AB6" s="3">
        <f t="shared" si="13"/>
        <v>0.70175438596491224</v>
      </c>
      <c r="AC6" s="9">
        <f t="shared" si="14"/>
        <v>0.98245614035087714</v>
      </c>
      <c r="AD6" s="3">
        <f t="shared" si="15"/>
        <v>0.68421052631578949</v>
      </c>
      <c r="AE6" s="9">
        <f t="shared" si="16"/>
        <v>0.68421052631578949</v>
      </c>
      <c r="AF6" s="3">
        <f t="shared" si="17"/>
        <v>0.77192982456140347</v>
      </c>
      <c r="AG6" s="3">
        <f t="shared" si="18"/>
        <v>0.61403508771929827</v>
      </c>
      <c r="AH6" s="9">
        <f t="shared" si="19"/>
        <v>0.75438596491228072</v>
      </c>
      <c r="AI6" s="3">
        <f t="shared" si="20"/>
        <v>0.12280701754385964</v>
      </c>
      <c r="AJ6" s="3">
        <f t="shared" si="21"/>
        <v>0.59649122807017541</v>
      </c>
      <c r="AK6" s="9">
        <f t="shared" si="22"/>
        <v>0.61403508771929827</v>
      </c>
      <c r="AL6" s="3">
        <f t="shared" si="23"/>
        <v>0.24561403508771928</v>
      </c>
      <c r="AM6" s="3">
        <f t="shared" si="24"/>
        <v>0</v>
      </c>
      <c r="AN6" s="3">
        <f t="shared" si="25"/>
        <v>0.14035087719298245</v>
      </c>
    </row>
    <row r="7" spans="1:40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22</v>
      </c>
      <c r="N7" s="1">
        <f t="shared" si="5"/>
        <v>28</v>
      </c>
      <c r="O7" s="3">
        <f>N7/$M$32</f>
        <v>0.28000000000000003</v>
      </c>
      <c r="P7" s="3" t="str">
        <f t="shared" si="6"/>
        <v>B</v>
      </c>
      <c r="Q7" s="1">
        <f t="shared" si="7"/>
        <v>56</v>
      </c>
      <c r="R7" s="1">
        <f t="shared" si="0"/>
        <v>2</v>
      </c>
      <c r="S7" s="3">
        <f t="shared" si="1"/>
        <v>0.75</v>
      </c>
      <c r="T7" s="3">
        <f t="shared" si="2"/>
        <v>0.56357142857142861</v>
      </c>
      <c r="U7" s="9">
        <f t="shared" si="8"/>
        <v>0.39285714285714285</v>
      </c>
      <c r="V7" s="3">
        <f t="shared" si="9"/>
        <v>0.5357142857142857</v>
      </c>
      <c r="W7" s="3">
        <f t="shared" si="10"/>
        <v>7.1428571428571425E-2</v>
      </c>
      <c r="X7" s="12">
        <f t="shared" si="3"/>
        <v>1.6785714285714286</v>
      </c>
      <c r="Y7" s="3">
        <f t="shared" si="4"/>
        <v>0.6607142857142857</v>
      </c>
      <c r="Z7" s="9">
        <f t="shared" si="11"/>
        <v>0.32142857142857145</v>
      </c>
      <c r="AA7" s="3">
        <f t="shared" si="12"/>
        <v>0.14285714285714285</v>
      </c>
      <c r="AB7" s="3">
        <f t="shared" si="13"/>
        <v>0.32142857142857145</v>
      </c>
      <c r="AC7" s="9">
        <f t="shared" si="14"/>
        <v>1</v>
      </c>
      <c r="AD7" s="3">
        <f t="shared" si="15"/>
        <v>0.10714285714285714</v>
      </c>
      <c r="AE7" s="9">
        <f t="shared" si="16"/>
        <v>0.35714285714285715</v>
      </c>
      <c r="AF7" s="3">
        <f t="shared" si="17"/>
        <v>0.9642857142857143</v>
      </c>
      <c r="AG7" s="3">
        <f t="shared" si="18"/>
        <v>7.1428571428571425E-2</v>
      </c>
      <c r="AH7" s="9">
        <f t="shared" si="19"/>
        <v>0.9642857142857143</v>
      </c>
      <c r="AI7" s="3">
        <f t="shared" si="20"/>
        <v>0.10714285714285714</v>
      </c>
      <c r="AJ7" s="3">
        <f t="shared" si="21"/>
        <v>0.35714285714285715</v>
      </c>
      <c r="AK7" s="9">
        <f t="shared" si="22"/>
        <v>0.5</v>
      </c>
      <c r="AL7" s="3">
        <f t="shared" si="23"/>
        <v>0.32142857142857145</v>
      </c>
      <c r="AM7" s="3">
        <f t="shared" si="24"/>
        <v>3.5714285714285712E-2</v>
      </c>
      <c r="AN7" s="3">
        <f t="shared" si="25"/>
        <v>0.14285714285714285</v>
      </c>
    </row>
    <row r="8" spans="1:40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18</v>
      </c>
      <c r="N8" s="1">
        <f t="shared" si="5"/>
        <v>39</v>
      </c>
      <c r="O8" s="3">
        <f t="shared" ref="O8:O25" si="26">N8/$M$32</f>
        <v>0.39</v>
      </c>
      <c r="P8" s="3" t="str">
        <f t="shared" si="6"/>
        <v>B</v>
      </c>
      <c r="Q8" s="1">
        <f t="shared" si="7"/>
        <v>82</v>
      </c>
      <c r="R8" s="1">
        <f t="shared" si="0"/>
        <v>2.1025641025641026</v>
      </c>
      <c r="S8" s="3">
        <f t="shared" si="1"/>
        <v>0.72435897435897434</v>
      </c>
      <c r="T8" s="3">
        <f t="shared" si="2"/>
        <v>0.52529914529914523</v>
      </c>
      <c r="U8" s="9">
        <f t="shared" si="8"/>
        <v>0.25641025641025639</v>
      </c>
      <c r="V8" s="3">
        <f t="shared" si="9"/>
        <v>0.41025641025641024</v>
      </c>
      <c r="W8" s="3">
        <f t="shared" si="10"/>
        <v>0.33333333333333331</v>
      </c>
      <c r="X8" s="12">
        <f t="shared" si="3"/>
        <v>2.0769230769230771</v>
      </c>
      <c r="Y8" s="3">
        <f t="shared" si="4"/>
        <v>0.46153846153846145</v>
      </c>
      <c r="Z8" s="9">
        <f t="shared" si="11"/>
        <v>7.6923076923076927E-2</v>
      </c>
      <c r="AA8" s="3">
        <f t="shared" si="12"/>
        <v>0.4358974358974359</v>
      </c>
      <c r="AB8" s="3">
        <f t="shared" si="13"/>
        <v>0.38461538461538464</v>
      </c>
      <c r="AC8" s="9">
        <f t="shared" si="14"/>
        <v>1</v>
      </c>
      <c r="AD8" s="3">
        <f t="shared" si="15"/>
        <v>7.6923076923076927E-2</v>
      </c>
      <c r="AE8" s="9">
        <f t="shared" si="16"/>
        <v>0.58974358974358976</v>
      </c>
      <c r="AF8" s="3">
        <f t="shared" si="17"/>
        <v>0.82051282051282048</v>
      </c>
      <c r="AG8" s="3">
        <f t="shared" si="18"/>
        <v>2.564102564102564E-2</v>
      </c>
      <c r="AH8" s="9">
        <f t="shared" si="19"/>
        <v>0.94871794871794868</v>
      </c>
      <c r="AI8" s="3">
        <f t="shared" si="20"/>
        <v>0.23076923076923078</v>
      </c>
      <c r="AJ8" s="3">
        <f t="shared" si="21"/>
        <v>0.46153846153846156</v>
      </c>
      <c r="AK8" s="9">
        <f t="shared" si="22"/>
        <v>0.33333333333333331</v>
      </c>
      <c r="AL8" s="3">
        <f t="shared" si="23"/>
        <v>0.35897435897435898</v>
      </c>
      <c r="AM8" s="3">
        <f t="shared" si="24"/>
        <v>0.10256410256410256</v>
      </c>
      <c r="AN8" s="3">
        <f t="shared" si="25"/>
        <v>0.20512820512820512</v>
      </c>
    </row>
    <row r="9" spans="1:40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19</v>
      </c>
      <c r="N9" s="1">
        <f t="shared" si="5"/>
        <v>29</v>
      </c>
      <c r="O9" s="3">
        <f t="shared" si="26"/>
        <v>0.28999999999999998</v>
      </c>
      <c r="P9" s="3" t="str">
        <f t="shared" si="6"/>
        <v>B</v>
      </c>
      <c r="Q9" s="1">
        <f t="shared" si="7"/>
        <v>62</v>
      </c>
      <c r="R9" s="1">
        <f t="shared" si="0"/>
        <v>2.1379310344827585</v>
      </c>
      <c r="S9" s="3">
        <f t="shared" si="1"/>
        <v>0.71551724137931039</v>
      </c>
      <c r="T9" s="3">
        <f t="shared" si="2"/>
        <v>0.45586206896551723</v>
      </c>
      <c r="U9" s="9">
        <f t="shared" si="8"/>
        <v>0.17241379310344829</v>
      </c>
      <c r="V9" s="3">
        <f t="shared" si="9"/>
        <v>0.37931034482758619</v>
      </c>
      <c r="W9" s="3">
        <f t="shared" si="10"/>
        <v>0.44827586206896552</v>
      </c>
      <c r="X9" s="12">
        <f t="shared" si="3"/>
        <v>2.2758620689655173</v>
      </c>
      <c r="Y9" s="3">
        <f t="shared" si="4"/>
        <v>0.36206896551724133</v>
      </c>
      <c r="Z9" s="9">
        <f t="shared" si="11"/>
        <v>3.4482758620689655E-2</v>
      </c>
      <c r="AA9" s="3">
        <f t="shared" si="12"/>
        <v>0.55172413793103448</v>
      </c>
      <c r="AB9" s="3">
        <f t="shared" si="13"/>
        <v>0.34482758620689657</v>
      </c>
      <c r="AC9" s="9">
        <f t="shared" si="14"/>
        <v>0.96551724137931039</v>
      </c>
      <c r="AD9" s="3">
        <f t="shared" si="15"/>
        <v>0.2413793103448276</v>
      </c>
      <c r="AE9" s="9">
        <f t="shared" si="16"/>
        <v>3.4482758620689655E-2</v>
      </c>
      <c r="AF9" s="3">
        <f t="shared" si="17"/>
        <v>1</v>
      </c>
      <c r="AG9" s="3">
        <f t="shared" si="18"/>
        <v>0.17241379310344829</v>
      </c>
      <c r="AH9" s="9">
        <f t="shared" si="19"/>
        <v>0.89655172413793105</v>
      </c>
      <c r="AI9" s="3">
        <f t="shared" si="20"/>
        <v>0.13793103448275862</v>
      </c>
      <c r="AJ9" s="3">
        <f t="shared" si="21"/>
        <v>0.44827586206896552</v>
      </c>
      <c r="AK9" s="9">
        <f t="shared" si="22"/>
        <v>0.31034482758620691</v>
      </c>
      <c r="AL9" s="3">
        <f t="shared" si="23"/>
        <v>0.34482758620689657</v>
      </c>
      <c r="AM9" s="3">
        <f t="shared" si="24"/>
        <v>0.10344827586206896</v>
      </c>
      <c r="AN9" s="3">
        <f t="shared" si="25"/>
        <v>0.2413793103448276</v>
      </c>
    </row>
    <row r="10" spans="1:40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17</v>
      </c>
      <c r="N10" s="1">
        <f t="shared" si="5"/>
        <v>26</v>
      </c>
      <c r="O10" s="3">
        <f t="shared" si="26"/>
        <v>0.26</v>
      </c>
      <c r="P10" s="3" t="str">
        <f t="shared" si="6"/>
        <v>B</v>
      </c>
      <c r="Q10" s="1">
        <f t="shared" si="7"/>
        <v>59</v>
      </c>
      <c r="R10" s="1">
        <f t="shared" si="0"/>
        <v>2.2692307692307692</v>
      </c>
      <c r="S10" s="3">
        <f t="shared" si="1"/>
        <v>0.68269230769230771</v>
      </c>
      <c r="T10" s="3">
        <f t="shared" si="2"/>
        <v>0.32705128205128209</v>
      </c>
      <c r="U10" s="9">
        <f t="shared" si="8"/>
        <v>0</v>
      </c>
      <c r="V10" s="3">
        <f t="shared" si="9"/>
        <v>7.6923076923076927E-2</v>
      </c>
      <c r="W10" s="3">
        <f t="shared" si="10"/>
        <v>0.92307692307692313</v>
      </c>
      <c r="X10" s="12">
        <f t="shared" si="3"/>
        <v>2.9230769230769229</v>
      </c>
      <c r="Y10" s="3">
        <f t="shared" si="4"/>
        <v>3.8461538461538547E-2</v>
      </c>
      <c r="Z10" s="9">
        <f t="shared" si="11"/>
        <v>0.15384615384615385</v>
      </c>
      <c r="AA10" s="3">
        <f t="shared" si="12"/>
        <v>0.26923076923076922</v>
      </c>
      <c r="AB10" s="3">
        <f t="shared" si="13"/>
        <v>0.53846153846153844</v>
      </c>
      <c r="AC10" s="9">
        <f t="shared" si="14"/>
        <v>0.96153846153846156</v>
      </c>
      <c r="AD10" s="3">
        <f t="shared" si="15"/>
        <v>0.34615384615384615</v>
      </c>
      <c r="AE10" s="9">
        <f t="shared" si="16"/>
        <v>0.11538461538461539</v>
      </c>
      <c r="AF10" s="3">
        <f t="shared" si="17"/>
        <v>0.92307692307692313</v>
      </c>
      <c r="AG10" s="3">
        <f t="shared" si="18"/>
        <v>0.11538461538461539</v>
      </c>
      <c r="AH10" s="9">
        <f t="shared" si="19"/>
        <v>0.57692307692307687</v>
      </c>
      <c r="AI10" s="3">
        <f t="shared" si="20"/>
        <v>0.15384615384615385</v>
      </c>
      <c r="AJ10" s="3">
        <f t="shared" si="21"/>
        <v>0.23076923076923078</v>
      </c>
      <c r="AK10" s="9">
        <f t="shared" si="22"/>
        <v>0.38461538461538464</v>
      </c>
      <c r="AL10" s="3">
        <f t="shared" si="23"/>
        <v>0.30769230769230771</v>
      </c>
      <c r="AM10" s="3">
        <f t="shared" si="24"/>
        <v>0.15384615384615385</v>
      </c>
      <c r="AN10" s="3">
        <f t="shared" si="25"/>
        <v>0.11538461538461539</v>
      </c>
    </row>
    <row r="11" spans="1:40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31</v>
      </c>
      <c r="N11" s="1">
        <f t="shared" si="5"/>
        <v>27</v>
      </c>
      <c r="O11" s="3">
        <f t="shared" si="26"/>
        <v>0.27</v>
      </c>
      <c r="P11" s="3" t="str">
        <f t="shared" si="6"/>
        <v>B</v>
      </c>
      <c r="Q11" s="1">
        <f t="shared" si="7"/>
        <v>54</v>
      </c>
      <c r="R11" s="1">
        <f t="shared" si="0"/>
        <v>2</v>
      </c>
      <c r="S11" s="3">
        <f t="shared" si="1"/>
        <v>0.75</v>
      </c>
      <c r="T11" s="3">
        <f t="shared" si="2"/>
        <v>0.5251851851851852</v>
      </c>
      <c r="U11" s="9">
        <f t="shared" si="8"/>
        <v>0.33333333333333331</v>
      </c>
      <c r="V11" s="3">
        <f t="shared" si="9"/>
        <v>0.44444444444444442</v>
      </c>
      <c r="W11" s="3">
        <f t="shared" si="10"/>
        <v>0.22222222222222221</v>
      </c>
      <c r="X11" s="12">
        <f t="shared" si="3"/>
        <v>1.8888888888888888</v>
      </c>
      <c r="Y11" s="3">
        <f t="shared" si="4"/>
        <v>0.55555555555555558</v>
      </c>
      <c r="Z11" s="9">
        <f t="shared" si="11"/>
        <v>7.407407407407407E-2</v>
      </c>
      <c r="AA11" s="3">
        <f t="shared" si="12"/>
        <v>0.66666666666666663</v>
      </c>
      <c r="AB11" s="3">
        <f t="shared" si="13"/>
        <v>0.18518518518518517</v>
      </c>
      <c r="AC11" s="9">
        <f t="shared" si="14"/>
        <v>0.92592592592592593</v>
      </c>
      <c r="AD11" s="3">
        <f t="shared" si="15"/>
        <v>0.7407407407407407</v>
      </c>
      <c r="AE11" s="9">
        <f t="shared" si="16"/>
        <v>0.44444444444444442</v>
      </c>
      <c r="AF11" s="3">
        <f t="shared" si="17"/>
        <v>0.70370370370370372</v>
      </c>
      <c r="AG11" s="3">
        <f t="shared" si="18"/>
        <v>0.70370370370370372</v>
      </c>
      <c r="AH11" s="9">
        <f t="shared" si="19"/>
        <v>1</v>
      </c>
      <c r="AI11" s="3">
        <f t="shared" si="20"/>
        <v>0.1111111111111111</v>
      </c>
      <c r="AJ11" s="3">
        <f t="shared" si="21"/>
        <v>0.29629629629629628</v>
      </c>
      <c r="AK11" s="9">
        <f t="shared" si="22"/>
        <v>0.40740740740740738</v>
      </c>
      <c r="AL11" s="3">
        <f t="shared" si="23"/>
        <v>0.40740740740740738</v>
      </c>
      <c r="AM11" s="3">
        <f t="shared" si="24"/>
        <v>7.407407407407407E-2</v>
      </c>
      <c r="AN11" s="3">
        <f t="shared" si="25"/>
        <v>0.1111111111111111</v>
      </c>
    </row>
    <row r="12" spans="1:40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>
        <f t="shared" si="5"/>
        <v>17</v>
      </c>
      <c r="O12" s="3">
        <f t="shared" si="26"/>
        <v>0.17</v>
      </c>
      <c r="P12" s="3" t="str">
        <f t="shared" si="6"/>
        <v>B</v>
      </c>
      <c r="Q12" s="1">
        <f t="shared" si="7"/>
        <v>28</v>
      </c>
      <c r="R12" s="1">
        <f t="shared" si="0"/>
        <v>1.6470588235294117</v>
      </c>
      <c r="S12" s="3">
        <f t="shared" si="1"/>
        <v>0.83823529411764708</v>
      </c>
      <c r="T12" s="3">
        <f t="shared" si="2"/>
        <v>0.52235294117647058</v>
      </c>
      <c r="U12" s="9">
        <f t="shared" si="8"/>
        <v>0.47058823529411764</v>
      </c>
      <c r="V12" s="3">
        <f t="shared" si="9"/>
        <v>0.17647058823529413</v>
      </c>
      <c r="W12" s="3">
        <f t="shared" si="10"/>
        <v>0.35294117647058826</v>
      </c>
      <c r="X12" s="12">
        <f t="shared" si="3"/>
        <v>1.8823529411764706</v>
      </c>
      <c r="Y12" s="3">
        <f t="shared" si="4"/>
        <v>0.55882352941176472</v>
      </c>
      <c r="Z12" s="9">
        <f t="shared" si="11"/>
        <v>0</v>
      </c>
      <c r="AA12" s="3">
        <f t="shared" si="12"/>
        <v>0.17647058823529413</v>
      </c>
      <c r="AB12" s="3">
        <f t="shared" si="13"/>
        <v>0.82352941176470584</v>
      </c>
      <c r="AC12" s="9">
        <f t="shared" si="14"/>
        <v>1</v>
      </c>
      <c r="AD12" s="3">
        <f t="shared" si="15"/>
        <v>0.76470588235294112</v>
      </c>
      <c r="AE12" s="9">
        <f t="shared" si="16"/>
        <v>0.47058823529411764</v>
      </c>
      <c r="AF12" s="3">
        <f t="shared" si="17"/>
        <v>0.94117647058823528</v>
      </c>
      <c r="AG12" s="3">
        <f t="shared" si="18"/>
        <v>0.82352941176470584</v>
      </c>
      <c r="AH12" s="9">
        <f t="shared" si="19"/>
        <v>0.6470588235294118</v>
      </c>
      <c r="AI12" s="3">
        <f t="shared" si="20"/>
        <v>0.29411764705882354</v>
      </c>
      <c r="AJ12" s="3">
        <f t="shared" si="21"/>
        <v>0.70588235294117652</v>
      </c>
      <c r="AK12" s="9">
        <f t="shared" si="22"/>
        <v>0.41176470588235292</v>
      </c>
      <c r="AL12" s="3">
        <f t="shared" si="23"/>
        <v>0.35294117647058826</v>
      </c>
      <c r="AM12" s="3">
        <f t="shared" si="24"/>
        <v>0</v>
      </c>
      <c r="AN12" s="3">
        <f t="shared" si="25"/>
        <v>0.23529411764705882</v>
      </c>
    </row>
    <row r="13" spans="1:40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>
        <f t="shared" si="5"/>
        <v>9</v>
      </c>
      <c r="O13" s="3">
        <f t="shared" si="26"/>
        <v>0.09</v>
      </c>
      <c r="P13" s="3" t="str">
        <f t="shared" si="6"/>
        <v>C</v>
      </c>
      <c r="Q13" s="1">
        <f t="shared" si="7"/>
        <v>16</v>
      </c>
      <c r="R13" s="1">
        <f t="shared" si="0"/>
        <v>1.7777777777777777</v>
      </c>
      <c r="S13" s="3">
        <f t="shared" si="1"/>
        <v>0.80555555555555558</v>
      </c>
      <c r="T13" s="3">
        <f t="shared" si="2"/>
        <v>0.5948148148148148</v>
      </c>
      <c r="U13" s="9">
        <f t="shared" si="8"/>
        <v>0.88888888888888884</v>
      </c>
      <c r="V13" s="3">
        <f t="shared" si="9"/>
        <v>0</v>
      </c>
      <c r="W13" s="3">
        <f t="shared" si="10"/>
        <v>0.1111111111111111</v>
      </c>
      <c r="X13" s="12">
        <f t="shared" si="3"/>
        <v>1.2222222222222223</v>
      </c>
      <c r="Y13" s="3">
        <f t="shared" si="4"/>
        <v>0.88888888888888884</v>
      </c>
      <c r="Z13" s="9">
        <f t="shared" si="11"/>
        <v>0</v>
      </c>
      <c r="AA13" s="3">
        <f t="shared" si="12"/>
        <v>0.22222222222222221</v>
      </c>
      <c r="AB13" s="3">
        <f t="shared" si="13"/>
        <v>0.77777777777777779</v>
      </c>
      <c r="AC13" s="9">
        <f t="shared" si="14"/>
        <v>0.66666666666666663</v>
      </c>
      <c r="AD13" s="3">
        <f t="shared" si="15"/>
        <v>0.88888888888888884</v>
      </c>
      <c r="AE13" s="9">
        <f t="shared" si="16"/>
        <v>0.66666666666666663</v>
      </c>
      <c r="AF13" s="3">
        <f t="shared" si="17"/>
        <v>0.22222222222222221</v>
      </c>
      <c r="AG13" s="3">
        <f t="shared" si="18"/>
        <v>0.88888888888888884</v>
      </c>
      <c r="AH13" s="9">
        <f t="shared" si="19"/>
        <v>0.66666666666666663</v>
      </c>
      <c r="AI13" s="3">
        <f t="shared" si="20"/>
        <v>0.33333333333333331</v>
      </c>
      <c r="AJ13" s="3">
        <f t="shared" si="21"/>
        <v>0.55555555555555558</v>
      </c>
      <c r="AK13" s="9">
        <f t="shared" si="22"/>
        <v>0.33333333333333331</v>
      </c>
      <c r="AL13" s="3">
        <f t="shared" si="23"/>
        <v>0.44444444444444442</v>
      </c>
      <c r="AM13" s="3">
        <f t="shared" si="24"/>
        <v>0.22222222222222221</v>
      </c>
      <c r="AN13" s="3">
        <f t="shared" si="25"/>
        <v>0</v>
      </c>
    </row>
    <row r="14" spans="1:40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>
        <f t="shared" si="5"/>
        <v>6</v>
      </c>
      <c r="O14" s="3">
        <f t="shared" si="26"/>
        <v>0.06</v>
      </c>
      <c r="P14" s="3" t="str">
        <f t="shared" si="6"/>
        <v>C</v>
      </c>
      <c r="Q14" s="1">
        <f t="shared" si="7"/>
        <v>14</v>
      </c>
      <c r="R14" s="1">
        <f t="shared" si="0"/>
        <v>2.3333333333333335</v>
      </c>
      <c r="S14" s="3">
        <f t="shared" si="1"/>
        <v>0.66666666666666663</v>
      </c>
      <c r="T14" s="3">
        <f t="shared" si="2"/>
        <v>0.46444444444444438</v>
      </c>
      <c r="U14" s="9">
        <f t="shared" si="8"/>
        <v>0.5</v>
      </c>
      <c r="V14" s="3">
        <f t="shared" si="9"/>
        <v>0.33333333333333331</v>
      </c>
      <c r="W14" s="3">
        <f t="shared" si="10"/>
        <v>0.16666666666666666</v>
      </c>
      <c r="X14" s="12">
        <f t="shared" si="3"/>
        <v>1.6666666666666667</v>
      </c>
      <c r="Y14" s="3">
        <f t="shared" si="4"/>
        <v>0.66666666666666663</v>
      </c>
      <c r="Z14" s="9">
        <f t="shared" si="11"/>
        <v>0</v>
      </c>
      <c r="AA14" s="3">
        <f t="shared" si="12"/>
        <v>0</v>
      </c>
      <c r="AB14" s="3">
        <f t="shared" si="13"/>
        <v>1</v>
      </c>
      <c r="AC14" s="9">
        <f t="shared" si="14"/>
        <v>1</v>
      </c>
      <c r="AD14" s="3">
        <f t="shared" si="15"/>
        <v>0.5</v>
      </c>
      <c r="AE14" s="9">
        <f t="shared" si="16"/>
        <v>0.83333333333333337</v>
      </c>
      <c r="AF14" s="3">
        <f t="shared" si="17"/>
        <v>0.5</v>
      </c>
      <c r="AG14" s="3">
        <f t="shared" si="18"/>
        <v>0.33333333333333331</v>
      </c>
      <c r="AH14" s="9">
        <f t="shared" si="19"/>
        <v>0.5</v>
      </c>
      <c r="AI14" s="3">
        <f t="shared" si="20"/>
        <v>0.16666666666666666</v>
      </c>
      <c r="AJ14" s="3">
        <f t="shared" si="21"/>
        <v>0.5</v>
      </c>
      <c r="AK14" s="9">
        <f t="shared" si="22"/>
        <v>0.66666666666666663</v>
      </c>
      <c r="AL14" s="3">
        <f t="shared" si="23"/>
        <v>0.16666666666666666</v>
      </c>
      <c r="AM14" s="3">
        <f t="shared" si="24"/>
        <v>0</v>
      </c>
      <c r="AN14" s="3">
        <f t="shared" si="25"/>
        <v>0.16666666666666666</v>
      </c>
    </row>
    <row r="15" spans="1:40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>
        <f t="shared" si="5"/>
        <v>5</v>
      </c>
      <c r="O15" s="3">
        <f t="shared" si="26"/>
        <v>0.05</v>
      </c>
      <c r="P15" s="3" t="str">
        <f t="shared" si="6"/>
        <v>C</v>
      </c>
      <c r="Q15" s="1">
        <f t="shared" si="7"/>
        <v>10</v>
      </c>
      <c r="R15" s="1">
        <f t="shared" si="0"/>
        <v>2</v>
      </c>
      <c r="S15" s="3">
        <f t="shared" si="1"/>
        <v>0.75</v>
      </c>
      <c r="T15" s="3">
        <f t="shared" si="2"/>
        <v>0.43333333333333335</v>
      </c>
      <c r="U15" s="9">
        <f t="shared" si="8"/>
        <v>0.2</v>
      </c>
      <c r="V15" s="3">
        <f t="shared" si="9"/>
        <v>0.6</v>
      </c>
      <c r="W15" s="3">
        <f t="shared" si="10"/>
        <v>0.2</v>
      </c>
      <c r="X15" s="12">
        <f t="shared" si="3"/>
        <v>2</v>
      </c>
      <c r="Y15" s="3">
        <f t="shared" si="4"/>
        <v>0.5</v>
      </c>
      <c r="Z15" s="9">
        <f t="shared" si="11"/>
        <v>0</v>
      </c>
      <c r="AA15" s="3">
        <f t="shared" si="12"/>
        <v>0.4</v>
      </c>
      <c r="AB15" s="3">
        <f t="shared" si="13"/>
        <v>0.4</v>
      </c>
      <c r="AC15" s="9">
        <f t="shared" si="14"/>
        <v>1</v>
      </c>
      <c r="AD15" s="3">
        <f t="shared" si="15"/>
        <v>0</v>
      </c>
      <c r="AE15" s="9">
        <f t="shared" si="16"/>
        <v>0.6</v>
      </c>
      <c r="AF15" s="3">
        <f t="shared" si="17"/>
        <v>0.4</v>
      </c>
      <c r="AG15" s="3">
        <f t="shared" si="18"/>
        <v>0</v>
      </c>
      <c r="AH15" s="9">
        <f t="shared" si="19"/>
        <v>0.8</v>
      </c>
      <c r="AI15" s="3">
        <f t="shared" si="20"/>
        <v>0</v>
      </c>
      <c r="AJ15" s="3">
        <f t="shared" si="21"/>
        <v>0.2</v>
      </c>
      <c r="AK15" s="9">
        <f t="shared" si="22"/>
        <v>0.8</v>
      </c>
      <c r="AL15" s="3">
        <f t="shared" si="23"/>
        <v>0</v>
      </c>
      <c r="AM15" s="3">
        <f t="shared" si="24"/>
        <v>0</v>
      </c>
      <c r="AN15" s="3">
        <f t="shared" si="25"/>
        <v>0.2</v>
      </c>
    </row>
    <row r="16" spans="1:40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>
        <f t="shared" si="5"/>
        <v>4</v>
      </c>
      <c r="O16" s="3">
        <f t="shared" si="26"/>
        <v>0.04</v>
      </c>
      <c r="P16" s="3" t="str">
        <f t="shared" si="6"/>
        <v>C</v>
      </c>
      <c r="Q16" s="1">
        <f t="shared" si="7"/>
        <v>11</v>
      </c>
      <c r="R16" s="1">
        <f t="shared" si="0"/>
        <v>2.75</v>
      </c>
      <c r="S16" s="3">
        <f t="shared" si="1"/>
        <v>0.5625</v>
      </c>
      <c r="T16" s="3">
        <f t="shared" si="2"/>
        <v>0.45083333333333336</v>
      </c>
      <c r="U16" s="9">
        <f t="shared" si="8"/>
        <v>0.75</v>
      </c>
      <c r="V16" s="3">
        <f t="shared" si="9"/>
        <v>0</v>
      </c>
      <c r="W16" s="3">
        <f t="shared" si="10"/>
        <v>0.25</v>
      </c>
      <c r="X16" s="12">
        <f t="shared" si="3"/>
        <v>1.5</v>
      </c>
      <c r="Y16" s="3">
        <f t="shared" si="4"/>
        <v>0.75</v>
      </c>
      <c r="Z16" s="9">
        <f t="shared" si="11"/>
        <v>0</v>
      </c>
      <c r="AA16" s="3">
        <f t="shared" si="12"/>
        <v>0.25</v>
      </c>
      <c r="AB16" s="3">
        <f t="shared" si="13"/>
        <v>0.75</v>
      </c>
      <c r="AC16" s="9">
        <f t="shared" si="14"/>
        <v>1</v>
      </c>
      <c r="AD16" s="3">
        <f t="shared" si="15"/>
        <v>0.5</v>
      </c>
      <c r="AE16" s="9">
        <f t="shared" si="16"/>
        <v>0.75</v>
      </c>
      <c r="AF16" s="3">
        <f t="shared" si="17"/>
        <v>0.75</v>
      </c>
      <c r="AG16" s="3">
        <f t="shared" si="18"/>
        <v>0.5</v>
      </c>
      <c r="AH16" s="9">
        <f t="shared" si="19"/>
        <v>0.75</v>
      </c>
      <c r="AI16" s="3">
        <f t="shared" si="20"/>
        <v>0.5</v>
      </c>
      <c r="AJ16" s="3">
        <f t="shared" si="21"/>
        <v>0.5</v>
      </c>
      <c r="AK16" s="9">
        <f t="shared" si="22"/>
        <v>0.5</v>
      </c>
      <c r="AL16" s="3">
        <f t="shared" si="23"/>
        <v>0.25</v>
      </c>
      <c r="AM16" s="3">
        <f t="shared" si="24"/>
        <v>0</v>
      </c>
      <c r="AN16" s="3">
        <f t="shared" si="25"/>
        <v>0.25</v>
      </c>
    </row>
    <row r="17" spans="1:40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24</v>
      </c>
      <c r="N17" s="1">
        <f t="shared" si="5"/>
        <v>3</v>
      </c>
      <c r="O17" s="3">
        <f t="shared" si="26"/>
        <v>0.03</v>
      </c>
      <c r="P17" s="3" t="str">
        <f t="shared" si="6"/>
        <v>C</v>
      </c>
      <c r="Q17" s="1">
        <f t="shared" si="7"/>
        <v>5</v>
      </c>
      <c r="R17" s="1">
        <f t="shared" si="0"/>
        <v>1.6666666666666667</v>
      </c>
      <c r="S17" s="3">
        <f t="shared" si="1"/>
        <v>0.83333333333333326</v>
      </c>
      <c r="T17" s="3">
        <f t="shared" si="2"/>
        <v>0.62111111111111106</v>
      </c>
      <c r="U17" s="9">
        <f t="shared" si="8"/>
        <v>1</v>
      </c>
      <c r="V17" s="3">
        <f t="shared" si="9"/>
        <v>0</v>
      </c>
      <c r="W17" s="3">
        <f t="shared" si="10"/>
        <v>0</v>
      </c>
      <c r="X17" s="12">
        <f t="shared" si="3"/>
        <v>1</v>
      </c>
      <c r="Y17" s="3">
        <f t="shared" si="4"/>
        <v>1</v>
      </c>
      <c r="Z17" s="9">
        <f t="shared" si="11"/>
        <v>0</v>
      </c>
      <c r="AA17" s="3">
        <f t="shared" si="12"/>
        <v>0</v>
      </c>
      <c r="AB17" s="3">
        <f t="shared" si="13"/>
        <v>1</v>
      </c>
      <c r="AC17" s="9">
        <f t="shared" si="14"/>
        <v>1</v>
      </c>
      <c r="AD17" s="3">
        <f t="shared" si="15"/>
        <v>1</v>
      </c>
      <c r="AE17" s="9">
        <f t="shared" si="16"/>
        <v>1</v>
      </c>
      <c r="AF17" s="3">
        <f t="shared" si="17"/>
        <v>0.33333333333333331</v>
      </c>
      <c r="AG17" s="3">
        <f t="shared" si="18"/>
        <v>1</v>
      </c>
      <c r="AH17" s="9">
        <f t="shared" si="19"/>
        <v>1</v>
      </c>
      <c r="AI17" s="3">
        <f t="shared" si="20"/>
        <v>0.66666666666666663</v>
      </c>
      <c r="AJ17" s="3">
        <f t="shared" si="21"/>
        <v>1</v>
      </c>
      <c r="AK17" s="9">
        <f t="shared" si="22"/>
        <v>0.66666666666666663</v>
      </c>
      <c r="AL17" s="3">
        <f t="shared" si="23"/>
        <v>0.33333333333333331</v>
      </c>
      <c r="AM17" s="3">
        <f t="shared" si="24"/>
        <v>0</v>
      </c>
      <c r="AN17" s="3">
        <f t="shared" si="25"/>
        <v>0</v>
      </c>
    </row>
    <row r="18" spans="1:40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28</v>
      </c>
      <c r="N18" s="1">
        <f t="shared" si="5"/>
        <v>3</v>
      </c>
      <c r="O18" s="3">
        <f t="shared" si="26"/>
        <v>0.03</v>
      </c>
      <c r="P18" s="3" t="str">
        <f t="shared" si="6"/>
        <v>C</v>
      </c>
      <c r="Q18" s="1">
        <f t="shared" si="7"/>
        <v>7</v>
      </c>
      <c r="R18" s="1">
        <f t="shared" si="0"/>
        <v>2.3333333333333335</v>
      </c>
      <c r="S18" s="3">
        <f t="shared" si="1"/>
        <v>0.66666666666666663</v>
      </c>
      <c r="T18" s="3">
        <f t="shared" si="2"/>
        <v>0.51</v>
      </c>
      <c r="U18" s="9">
        <f t="shared" si="8"/>
        <v>0.66666666666666663</v>
      </c>
      <c r="V18" s="3">
        <f t="shared" si="9"/>
        <v>0.33333333333333331</v>
      </c>
      <c r="W18" s="3">
        <f t="shared" si="10"/>
        <v>0</v>
      </c>
      <c r="X18" s="12">
        <f t="shared" si="3"/>
        <v>1.3333333333333333</v>
      </c>
      <c r="Y18" s="3">
        <f t="shared" si="4"/>
        <v>0.83333333333333337</v>
      </c>
      <c r="Z18" s="9">
        <f t="shared" si="11"/>
        <v>0</v>
      </c>
      <c r="AA18" s="3">
        <f t="shared" si="12"/>
        <v>0</v>
      </c>
      <c r="AB18" s="3">
        <f t="shared" si="13"/>
        <v>0.66666666666666663</v>
      </c>
      <c r="AC18" s="9">
        <f t="shared" si="14"/>
        <v>1</v>
      </c>
      <c r="AD18" s="3">
        <f t="shared" si="15"/>
        <v>0.66666666666666663</v>
      </c>
      <c r="AE18" s="9">
        <f t="shared" si="16"/>
        <v>0.33333333333333331</v>
      </c>
      <c r="AF18" s="3">
        <f t="shared" si="17"/>
        <v>1</v>
      </c>
      <c r="AG18" s="3">
        <f t="shared" si="18"/>
        <v>0.66666666666666663</v>
      </c>
      <c r="AH18" s="9">
        <f t="shared" si="19"/>
        <v>0.66666666666666663</v>
      </c>
      <c r="AI18" s="3">
        <f t="shared" si="20"/>
        <v>0.33333333333333331</v>
      </c>
      <c r="AJ18" s="3">
        <f t="shared" si="21"/>
        <v>0.66666666666666663</v>
      </c>
      <c r="AK18" s="9">
        <f t="shared" si="22"/>
        <v>0.66666666666666663</v>
      </c>
      <c r="AL18" s="3">
        <f t="shared" si="23"/>
        <v>0</v>
      </c>
      <c r="AM18" s="3">
        <f t="shared" si="24"/>
        <v>0</v>
      </c>
      <c r="AN18" s="3">
        <f t="shared" si="25"/>
        <v>0.33333333333333331</v>
      </c>
    </row>
    <row r="19" spans="1:40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20</v>
      </c>
      <c r="N19" s="1">
        <f t="shared" si="5"/>
        <v>2</v>
      </c>
      <c r="O19" s="3">
        <f t="shared" si="26"/>
        <v>0.02</v>
      </c>
      <c r="P19" s="3" t="str">
        <f t="shared" si="6"/>
        <v>C</v>
      </c>
      <c r="Q19" s="1">
        <f t="shared" si="7"/>
        <v>4</v>
      </c>
      <c r="R19" s="1">
        <f t="shared" si="0"/>
        <v>2</v>
      </c>
      <c r="S19" s="3">
        <f t="shared" si="1"/>
        <v>0.75</v>
      </c>
      <c r="T19" s="3">
        <f t="shared" si="2"/>
        <v>0.34</v>
      </c>
      <c r="U19" s="9">
        <f t="shared" si="8"/>
        <v>0</v>
      </c>
      <c r="V19" s="3">
        <f t="shared" si="9"/>
        <v>0.5</v>
      </c>
      <c r="W19" s="3">
        <f t="shared" si="10"/>
        <v>0.5</v>
      </c>
      <c r="X19" s="12">
        <f t="shared" si="3"/>
        <v>2.5</v>
      </c>
      <c r="Y19" s="3">
        <f t="shared" si="4"/>
        <v>0.25</v>
      </c>
      <c r="Z19" s="9">
        <f t="shared" si="11"/>
        <v>0</v>
      </c>
      <c r="AA19" s="3">
        <f t="shared" si="12"/>
        <v>0.5</v>
      </c>
      <c r="AB19" s="3">
        <f t="shared" si="13"/>
        <v>0</v>
      </c>
      <c r="AC19" s="9">
        <f t="shared" si="14"/>
        <v>1</v>
      </c>
      <c r="AD19" s="3">
        <f t="shared" si="15"/>
        <v>1</v>
      </c>
      <c r="AE19" s="9">
        <f t="shared" si="16"/>
        <v>0</v>
      </c>
      <c r="AF19" s="3">
        <f t="shared" si="17"/>
        <v>1</v>
      </c>
      <c r="AG19" s="3">
        <f t="shared" si="18"/>
        <v>1</v>
      </c>
      <c r="AH19" s="9">
        <f t="shared" si="19"/>
        <v>0.5</v>
      </c>
      <c r="AI19" s="3">
        <f t="shared" si="20"/>
        <v>0</v>
      </c>
      <c r="AJ19" s="3">
        <f t="shared" si="21"/>
        <v>0.5</v>
      </c>
      <c r="AK19" s="9">
        <f t="shared" si="22"/>
        <v>0.5</v>
      </c>
      <c r="AL19" s="3">
        <f t="shared" si="23"/>
        <v>0.5</v>
      </c>
      <c r="AM19" s="3">
        <f t="shared" si="24"/>
        <v>0</v>
      </c>
      <c r="AN19" s="3">
        <f t="shared" si="25"/>
        <v>0</v>
      </c>
    </row>
    <row r="20" spans="1:40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26</v>
      </c>
      <c r="N20" s="1">
        <f t="shared" si="5"/>
        <v>2</v>
      </c>
      <c r="O20" s="3">
        <f t="shared" si="26"/>
        <v>0.02</v>
      </c>
      <c r="P20" s="3" t="str">
        <f t="shared" si="6"/>
        <v>C</v>
      </c>
      <c r="Q20" s="1">
        <f t="shared" si="7"/>
        <v>2</v>
      </c>
      <c r="R20" s="1">
        <f t="shared" si="0"/>
        <v>1</v>
      </c>
      <c r="S20" s="3">
        <f t="shared" si="1"/>
        <v>1</v>
      </c>
      <c r="T20" s="3">
        <f t="shared" si="2"/>
        <v>0.67333333333333334</v>
      </c>
      <c r="U20" s="9">
        <f t="shared" si="8"/>
        <v>1</v>
      </c>
      <c r="V20" s="3">
        <f t="shared" si="9"/>
        <v>0</v>
      </c>
      <c r="W20" s="3">
        <f t="shared" si="10"/>
        <v>0</v>
      </c>
      <c r="X20" s="12">
        <f t="shared" si="3"/>
        <v>1</v>
      </c>
      <c r="Y20" s="3">
        <f t="shared" si="4"/>
        <v>1</v>
      </c>
      <c r="Z20" s="9">
        <f t="shared" si="11"/>
        <v>0</v>
      </c>
      <c r="AA20" s="3">
        <f t="shared" si="12"/>
        <v>0</v>
      </c>
      <c r="AB20" s="3">
        <f t="shared" si="13"/>
        <v>1</v>
      </c>
      <c r="AC20" s="9">
        <f t="shared" si="14"/>
        <v>0</v>
      </c>
      <c r="AD20" s="3">
        <f t="shared" si="15"/>
        <v>1</v>
      </c>
      <c r="AE20" s="9">
        <f t="shared" si="16"/>
        <v>0.5</v>
      </c>
      <c r="AF20" s="3">
        <f t="shared" si="17"/>
        <v>0</v>
      </c>
      <c r="AG20" s="3">
        <f t="shared" si="18"/>
        <v>0.5</v>
      </c>
      <c r="AH20" s="9">
        <f t="shared" si="19"/>
        <v>0.5</v>
      </c>
      <c r="AI20" s="3">
        <f t="shared" si="20"/>
        <v>0</v>
      </c>
      <c r="AJ20" s="3">
        <f t="shared" si="21"/>
        <v>0.5</v>
      </c>
      <c r="AK20" s="9">
        <f t="shared" si="22"/>
        <v>1</v>
      </c>
      <c r="AL20" s="3">
        <f t="shared" si="23"/>
        <v>0</v>
      </c>
      <c r="AM20" s="3">
        <f t="shared" si="24"/>
        <v>0</v>
      </c>
      <c r="AN20" s="3">
        <f t="shared" si="25"/>
        <v>0</v>
      </c>
    </row>
    <row r="21" spans="1:40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32</v>
      </c>
      <c r="N21" s="1">
        <f t="shared" si="5"/>
        <v>4</v>
      </c>
      <c r="O21" s="3">
        <f t="shared" si="26"/>
        <v>0.04</v>
      </c>
      <c r="P21" s="3" t="str">
        <f t="shared" si="6"/>
        <v>C</v>
      </c>
      <c r="Q21" s="1">
        <f t="shared" si="7"/>
        <v>6</v>
      </c>
      <c r="R21" s="1">
        <f t="shared" si="0"/>
        <v>1.5</v>
      </c>
      <c r="S21" s="3">
        <f t="shared" si="1"/>
        <v>0.875</v>
      </c>
      <c r="T21" s="3">
        <f t="shared" si="2"/>
        <v>0.34666666666666668</v>
      </c>
      <c r="U21" s="9">
        <f t="shared" si="8"/>
        <v>0</v>
      </c>
      <c r="V21" s="3">
        <f t="shared" si="9"/>
        <v>0.25</v>
      </c>
      <c r="W21" s="3">
        <f t="shared" si="10"/>
        <v>0.75</v>
      </c>
      <c r="X21" s="12">
        <f t="shared" si="3"/>
        <v>2.75</v>
      </c>
      <c r="Y21" s="3">
        <f t="shared" si="4"/>
        <v>0.125</v>
      </c>
      <c r="Z21" s="9">
        <f t="shared" si="11"/>
        <v>0</v>
      </c>
      <c r="AA21" s="3">
        <f t="shared" si="12"/>
        <v>0.75</v>
      </c>
      <c r="AB21" s="3">
        <f t="shared" si="13"/>
        <v>0.25</v>
      </c>
      <c r="AC21" s="9">
        <f t="shared" si="14"/>
        <v>1</v>
      </c>
      <c r="AD21" s="3">
        <f t="shared" si="15"/>
        <v>0.5</v>
      </c>
      <c r="AE21" s="9">
        <f t="shared" si="16"/>
        <v>0</v>
      </c>
      <c r="AF21" s="3">
        <f t="shared" si="17"/>
        <v>1</v>
      </c>
      <c r="AG21" s="3">
        <f t="shared" si="18"/>
        <v>0.25</v>
      </c>
      <c r="AH21" s="9">
        <f t="shared" si="19"/>
        <v>1</v>
      </c>
      <c r="AI21" s="3">
        <f t="shared" si="20"/>
        <v>0</v>
      </c>
      <c r="AJ21" s="3">
        <f t="shared" si="21"/>
        <v>0</v>
      </c>
      <c r="AK21" s="9">
        <f t="shared" si="22"/>
        <v>0.25</v>
      </c>
      <c r="AL21" s="3">
        <f t="shared" si="23"/>
        <v>0.75</v>
      </c>
      <c r="AM21" s="3">
        <f t="shared" si="24"/>
        <v>0</v>
      </c>
      <c r="AN21" s="3">
        <f t="shared" si="25"/>
        <v>0</v>
      </c>
    </row>
    <row r="22" spans="1:40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36</v>
      </c>
      <c r="N22" s="1">
        <f t="shared" si="5"/>
        <v>1</v>
      </c>
      <c r="O22" s="3">
        <f t="shared" si="26"/>
        <v>0.01</v>
      </c>
      <c r="P22" s="3" t="str">
        <f t="shared" si="6"/>
        <v>C</v>
      </c>
      <c r="Q22" s="1">
        <f t="shared" si="7"/>
        <v>5</v>
      </c>
      <c r="R22" s="1">
        <f t="shared" si="0"/>
        <v>5</v>
      </c>
      <c r="S22" s="3">
        <f t="shared" si="1"/>
        <v>0</v>
      </c>
      <c r="T22" s="3">
        <f t="shared" si="2"/>
        <v>3.3333333333333335E-3</v>
      </c>
      <c r="U22" s="9">
        <f t="shared" si="8"/>
        <v>0</v>
      </c>
      <c r="V22" s="3">
        <f t="shared" si="9"/>
        <v>0</v>
      </c>
      <c r="W22" s="3">
        <f t="shared" si="10"/>
        <v>1</v>
      </c>
      <c r="X22" s="12">
        <f t="shared" si="3"/>
        <v>3</v>
      </c>
      <c r="Y22" s="3">
        <f t="shared" si="4"/>
        <v>0</v>
      </c>
      <c r="Z22" s="9">
        <f t="shared" si="11"/>
        <v>0</v>
      </c>
      <c r="AA22" s="3">
        <f t="shared" si="12"/>
        <v>1</v>
      </c>
      <c r="AB22" s="3">
        <f t="shared" si="13"/>
        <v>0</v>
      </c>
      <c r="AC22" s="9">
        <f t="shared" si="14"/>
        <v>1</v>
      </c>
      <c r="AD22" s="3">
        <f t="shared" si="15"/>
        <v>1</v>
      </c>
      <c r="AE22" s="9">
        <f t="shared" si="16"/>
        <v>0</v>
      </c>
      <c r="AF22" s="3">
        <f t="shared" si="17"/>
        <v>1</v>
      </c>
      <c r="AG22" s="3">
        <f t="shared" si="18"/>
        <v>1</v>
      </c>
      <c r="AH22" s="9">
        <f t="shared" si="19"/>
        <v>1</v>
      </c>
      <c r="AI22" s="3">
        <f t="shared" si="20"/>
        <v>0</v>
      </c>
      <c r="AJ22" s="3">
        <f t="shared" si="21"/>
        <v>0</v>
      </c>
      <c r="AK22" s="9">
        <f t="shared" si="22"/>
        <v>0</v>
      </c>
      <c r="AL22" s="3">
        <f t="shared" si="23"/>
        <v>1</v>
      </c>
      <c r="AM22" s="3">
        <f t="shared" si="24"/>
        <v>0</v>
      </c>
      <c r="AN22" s="3">
        <f t="shared" si="25"/>
        <v>0</v>
      </c>
    </row>
    <row r="23" spans="1:40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37</v>
      </c>
      <c r="N23" s="1">
        <f t="shared" si="5"/>
        <v>1</v>
      </c>
      <c r="O23" s="3">
        <f t="shared" si="26"/>
        <v>0.01</v>
      </c>
      <c r="P23" s="3" t="str">
        <f t="shared" si="6"/>
        <v>C</v>
      </c>
      <c r="Q23" s="1">
        <f t="shared" si="7"/>
        <v>2</v>
      </c>
      <c r="R23" s="1">
        <f t="shared" si="0"/>
        <v>2</v>
      </c>
      <c r="S23" s="3">
        <f t="shared" si="1"/>
        <v>0.75</v>
      </c>
      <c r="T23" s="3">
        <f t="shared" si="2"/>
        <v>0.42</v>
      </c>
      <c r="U23" s="9">
        <f t="shared" si="8"/>
        <v>0</v>
      </c>
      <c r="V23" s="3">
        <f t="shared" si="9"/>
        <v>1</v>
      </c>
      <c r="W23" s="3">
        <f t="shared" si="10"/>
        <v>0</v>
      </c>
      <c r="X23" s="12">
        <f t="shared" si="3"/>
        <v>2</v>
      </c>
      <c r="Y23" s="3">
        <f t="shared" si="4"/>
        <v>0.5</v>
      </c>
      <c r="Z23" s="9">
        <f t="shared" si="11"/>
        <v>1</v>
      </c>
      <c r="AA23" s="3">
        <f t="shared" si="12"/>
        <v>0</v>
      </c>
      <c r="AB23" s="3">
        <f t="shared" si="13"/>
        <v>0</v>
      </c>
      <c r="AC23" s="9">
        <f t="shared" si="14"/>
        <v>1</v>
      </c>
      <c r="AD23" s="3">
        <f t="shared" si="15"/>
        <v>0</v>
      </c>
      <c r="AE23" s="9">
        <f t="shared" si="16"/>
        <v>0</v>
      </c>
      <c r="AF23" s="3">
        <f t="shared" si="17"/>
        <v>1</v>
      </c>
      <c r="AG23" s="3">
        <f t="shared" si="18"/>
        <v>0</v>
      </c>
      <c r="AH23" s="9">
        <f t="shared" si="19"/>
        <v>1</v>
      </c>
      <c r="AI23" s="3">
        <f t="shared" si="20"/>
        <v>0</v>
      </c>
      <c r="AJ23" s="3">
        <f t="shared" si="21"/>
        <v>0</v>
      </c>
      <c r="AK23" s="9">
        <f t="shared" si="22"/>
        <v>1</v>
      </c>
      <c r="AL23" s="3">
        <f t="shared" si="23"/>
        <v>0</v>
      </c>
      <c r="AM23" s="3">
        <f t="shared" si="24"/>
        <v>0</v>
      </c>
      <c r="AN23" s="3">
        <f t="shared" si="25"/>
        <v>0</v>
      </c>
    </row>
    <row r="24" spans="1:40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38</v>
      </c>
      <c r="N24" s="1">
        <f t="shared" si="5"/>
        <v>1</v>
      </c>
      <c r="O24" s="3">
        <f t="shared" si="26"/>
        <v>0.01</v>
      </c>
      <c r="P24" s="3" t="str">
        <f t="shared" si="6"/>
        <v>C</v>
      </c>
      <c r="Q24" s="1">
        <f t="shared" si="7"/>
        <v>2</v>
      </c>
      <c r="R24" s="1">
        <f t="shared" si="0"/>
        <v>2</v>
      </c>
      <c r="S24" s="3">
        <f t="shared" si="1"/>
        <v>0.75</v>
      </c>
      <c r="T24" s="3">
        <f t="shared" si="2"/>
        <v>0.42</v>
      </c>
      <c r="U24" s="9">
        <f t="shared" si="8"/>
        <v>0</v>
      </c>
      <c r="V24" s="3">
        <f t="shared" si="9"/>
        <v>1</v>
      </c>
      <c r="W24" s="3">
        <f t="shared" si="10"/>
        <v>0</v>
      </c>
      <c r="X24" s="12">
        <f t="shared" si="3"/>
        <v>2</v>
      </c>
      <c r="Y24" s="3">
        <f t="shared" si="4"/>
        <v>0.5</v>
      </c>
      <c r="Z24" s="9">
        <f t="shared" si="11"/>
        <v>0</v>
      </c>
      <c r="AA24" s="3">
        <f t="shared" si="12"/>
        <v>0</v>
      </c>
      <c r="AB24" s="3">
        <f t="shared" si="13"/>
        <v>1</v>
      </c>
      <c r="AC24" s="9">
        <f t="shared" si="14"/>
        <v>1</v>
      </c>
      <c r="AD24" s="3">
        <f t="shared" si="15"/>
        <v>1</v>
      </c>
      <c r="AE24" s="9">
        <f t="shared" si="16"/>
        <v>0</v>
      </c>
      <c r="AF24" s="3">
        <f t="shared" si="17"/>
        <v>1</v>
      </c>
      <c r="AG24" s="3">
        <f t="shared" si="18"/>
        <v>1</v>
      </c>
      <c r="AH24" s="9">
        <f t="shared" si="19"/>
        <v>0</v>
      </c>
      <c r="AI24" s="3">
        <f t="shared" si="20"/>
        <v>0</v>
      </c>
      <c r="AJ24" s="3">
        <f t="shared" si="21"/>
        <v>0</v>
      </c>
      <c r="AK24" s="9">
        <f t="shared" si="22"/>
        <v>0</v>
      </c>
      <c r="AL24" s="3">
        <f t="shared" si="23"/>
        <v>1</v>
      </c>
      <c r="AM24" s="3">
        <f t="shared" si="24"/>
        <v>0</v>
      </c>
      <c r="AN24" s="3">
        <f t="shared" si="25"/>
        <v>0</v>
      </c>
    </row>
    <row r="25" spans="1:40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39</v>
      </c>
      <c r="N25" s="1">
        <f t="shared" si="5"/>
        <v>1</v>
      </c>
      <c r="O25" s="3">
        <f t="shared" si="26"/>
        <v>0.01</v>
      </c>
      <c r="P25" s="3" t="str">
        <f t="shared" si="6"/>
        <v>C</v>
      </c>
      <c r="Q25" s="1">
        <f t="shared" si="7"/>
        <v>1</v>
      </c>
      <c r="R25" s="1">
        <f t="shared" si="0"/>
        <v>1</v>
      </c>
      <c r="S25" s="3">
        <f t="shared" si="1"/>
        <v>1</v>
      </c>
      <c r="T25" s="3">
        <f t="shared" si="2"/>
        <v>0.66999999999999993</v>
      </c>
      <c r="U25" s="9">
        <f t="shared" si="8"/>
        <v>1</v>
      </c>
      <c r="V25" s="3">
        <f t="shared" si="9"/>
        <v>0</v>
      </c>
      <c r="W25" s="3">
        <f t="shared" si="10"/>
        <v>0</v>
      </c>
      <c r="X25" s="12">
        <f t="shared" si="3"/>
        <v>1</v>
      </c>
      <c r="Y25" s="3">
        <f t="shared" si="4"/>
        <v>1</v>
      </c>
      <c r="Z25" s="9">
        <f t="shared" si="11"/>
        <v>0</v>
      </c>
      <c r="AA25" s="3">
        <f t="shared" si="12"/>
        <v>0</v>
      </c>
      <c r="AB25" s="3">
        <f t="shared" si="13"/>
        <v>1</v>
      </c>
      <c r="AC25" s="9">
        <f t="shared" si="14"/>
        <v>1</v>
      </c>
      <c r="AD25" s="3">
        <f t="shared" si="15"/>
        <v>0</v>
      </c>
      <c r="AE25" s="9">
        <f t="shared" si="16"/>
        <v>0</v>
      </c>
      <c r="AF25" s="3">
        <f t="shared" si="17"/>
        <v>1</v>
      </c>
      <c r="AG25" s="3">
        <f t="shared" si="18"/>
        <v>0</v>
      </c>
      <c r="AH25" s="9">
        <f t="shared" si="19"/>
        <v>0</v>
      </c>
      <c r="AI25" s="3">
        <f t="shared" si="20"/>
        <v>1</v>
      </c>
      <c r="AJ25" s="3">
        <f t="shared" si="21"/>
        <v>1</v>
      </c>
      <c r="AK25" s="9">
        <f t="shared" si="22"/>
        <v>1</v>
      </c>
      <c r="AL25" s="3">
        <f t="shared" si="23"/>
        <v>0</v>
      </c>
      <c r="AM25" s="3">
        <f t="shared" si="24"/>
        <v>0</v>
      </c>
      <c r="AN25" s="3">
        <f t="shared" si="25"/>
        <v>0</v>
      </c>
    </row>
    <row r="26" spans="1:40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75</v>
      </c>
      <c r="N26" s="1">
        <f t="shared" ref="N26" si="27">COUNTIF(D27:D1025,M26)</f>
        <v>1</v>
      </c>
      <c r="O26" s="3">
        <f t="shared" ref="O26" si="28">N26/$M$32</f>
        <v>0.01</v>
      </c>
      <c r="P26" s="3" t="str">
        <f t="shared" ref="P26" si="29">IF(O26&gt;0.7,"A",IF(O26&gt;0.1,"B","C"))</f>
        <v>C</v>
      </c>
      <c r="Q26" s="1">
        <f t="shared" ref="Q26" si="30">SUMIFS(F27:F1025,D27:D1025,M26)</f>
        <v>2</v>
      </c>
      <c r="R26" s="1">
        <f t="shared" ref="R26" si="31">Q26/N26</f>
        <v>2</v>
      </c>
      <c r="S26" s="3">
        <f t="shared" ref="S26" si="32">1-((R26-1)/4)</f>
        <v>0.75</v>
      </c>
      <c r="T26" s="3">
        <f t="shared" ref="T26" si="33">(O26+S26+Y26)/3</f>
        <v>0.25333333333333335</v>
      </c>
      <c r="U26" s="9">
        <f t="shared" ref="U26" si="34">COUNTIFS(D26:D1024,M26,E26:E1024,"1")/N26</f>
        <v>0</v>
      </c>
      <c r="V26" s="3">
        <f t="shared" ref="V26" si="35">COUNTIFS(D26:D1024,M26,E26:E1024,"2")/N26</f>
        <v>0</v>
      </c>
      <c r="W26" s="3">
        <f t="shared" ref="W26" si="36">COUNTIFS(D26:D1024,M26,E26:E1024,"3")/N26</f>
        <v>1</v>
      </c>
      <c r="X26" s="12">
        <f t="shared" ref="X26" si="37">SUMIFS(E26:E1024,D26:D1024,M26)/N26</f>
        <v>3</v>
      </c>
      <c r="Y26" s="3">
        <f t="shared" ref="Y26" si="38">1-((X26-1)/2)</f>
        <v>0</v>
      </c>
      <c r="Z26" s="9">
        <f t="shared" ref="Z26" si="39">COUNTIFS(D26:D1024,M26,G26:G1024,"1")/N26</f>
        <v>0</v>
      </c>
      <c r="AA26" s="3">
        <f t="shared" ref="AA26" si="40">COUNTIFS(D26:D1024,M26,G26:G1024,"2")/N26</f>
        <v>0</v>
      </c>
      <c r="AB26" s="3">
        <f t="shared" ref="AB26" si="41">COUNTIFS(D26:D1024,M26,G26:G1024,"3")/N26</f>
        <v>1</v>
      </c>
      <c r="AC26" s="9">
        <f t="shared" ref="AC26" si="42">(COUNTIFS(D27:D1024,M26,H27:H1024,"1")+COUNTIFS(D27:D1024,M26,H27:H1024,"1,2"))/N26</f>
        <v>0</v>
      </c>
      <c r="AD26" s="3">
        <f t="shared" ref="AD26" si="43">(COUNTIFS(D27:D1024,M26,H27:H1024,"2")+COUNTIFS(D27:D1024,M26,H27:H1024,"1,2"))/N26</f>
        <v>1</v>
      </c>
      <c r="AE26" s="9">
        <f t="shared" ref="AE26" si="44">(COUNTIFS(D27:D1024,M26,I27:I1024,"1")+COUNTIFS(D27:D1024,M26,I27:I1024,"1,2")+COUNTIFS(D27:D1024,M26,I27:I1024,"1,3")+COUNTIFS(D27:D1024,M26,I27:I1024,"1,2,3"))/N26</f>
        <v>0</v>
      </c>
      <c r="AF26" s="3">
        <f t="shared" ref="AF26" si="45">(COUNTIFS(D27:D1024,M26,I27:I1024,"2")+COUNTIFS(D27:D1024,M26,I27:I1024,"1,2")+COUNTIFS(D27:D1024,M26,I27:I1024,"2,3")+COUNTIFS(D27:D1024,M26,I27:I1024,"1,2,3"))/N26</f>
        <v>0</v>
      </c>
      <c r="AG26" s="3">
        <f t="shared" ref="AG26" si="46">(COUNTIFS(D27:D1024,M26,I27:I1024,"3")+COUNTIFS(D27:D1024,M26,I27:I1024,"1,3")+COUNTIFS(D27:D1024,M26,I27:I1024,"2,3")+COUNTIFS(D27:D1024,M26,I27:I1024,"1,2,3"))/N26</f>
        <v>1</v>
      </c>
      <c r="AH26" s="9">
        <f t="shared" ref="AH26" si="47">(COUNTIFS(D27:D1024,M26,J27:J1024,"1")+COUNTIFS(D27:D1024,M26,J27:J1024,"1,2")+COUNTIFS(D27:D1024,M26,J27:J1024,"1,3")+COUNTIFS(D27:D1024,M26,J27:J1024,"1,2,3"))/N26</f>
        <v>0</v>
      </c>
      <c r="AI26" s="3">
        <f t="shared" ref="AI26" si="48">(COUNTIFS(D27:D1024,M26,J27:J1024,"2")+COUNTIFS(D27:D1024,M26,J27:J1024,"1,2")+COUNTIFS(D27:D1024,M26,J27:J1024,"2,3")+COUNTIFS(D27:D1024,M26,J27:J1024,"1,2,3"))/N26</f>
        <v>0</v>
      </c>
      <c r="AJ26" s="3">
        <f t="shared" ref="AJ26" si="49">(COUNTIFS(D27:D1024,M26,J27:J1024,"3+X3")+COUNTIFS(D27:D1024,M26,J27:J1024,"1,3")+COUNTIFS(D27:D1024,M26,J27:J1024,"2,3")+COUNTIFS(D27:D1024,M26,J27:J1024,"1,2,3"))/N26</f>
        <v>0</v>
      </c>
      <c r="AK26" s="9">
        <f t="shared" ref="AK26" si="50">COUNTIFS(D26:D1024,M26,K26:K1024,"1")/N26</f>
        <v>1</v>
      </c>
      <c r="AL26" s="3">
        <f t="shared" ref="AL26" si="51">COUNTIFS(D26:D1024,M26,K26:K1024,"2")/N26</f>
        <v>0</v>
      </c>
      <c r="AM26" s="3">
        <f t="shared" ref="AM26" si="52">COUNTIFS(D26:D1024,M26,K26:K1024,"3")/N26</f>
        <v>0</v>
      </c>
      <c r="AN26" s="3">
        <f t="shared" si="25"/>
        <v>0</v>
      </c>
    </row>
    <row r="27" spans="1:40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U27" s="10"/>
      <c r="Z27" s="10"/>
      <c r="AC27" s="10"/>
      <c r="AE27" s="10"/>
      <c r="AH27" s="10"/>
      <c r="AK27" s="10"/>
    </row>
    <row r="28" spans="1:40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84</v>
      </c>
      <c r="U28" s="10"/>
      <c r="Z28" s="10"/>
      <c r="AC28" s="10"/>
      <c r="AE28" s="10"/>
      <c r="AH28" s="10"/>
      <c r="AK28" s="17">
        <f>COUNTIF(K2:K1000,1)</f>
        <v>293</v>
      </c>
      <c r="AL28" s="17">
        <f>COUNTIF(K2:K1000,2)</f>
        <v>124</v>
      </c>
      <c r="AM28" s="17">
        <f>COUNTIF(K2:K1000,3)</f>
        <v>23</v>
      </c>
      <c r="AN28" s="17">
        <f>COUNTIF(K2:K1000,4)</f>
        <v>94</v>
      </c>
    </row>
    <row r="29" spans="1:40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U29" s="10"/>
      <c r="Z29" s="10"/>
      <c r="AC29" s="10"/>
      <c r="AE29" s="10"/>
      <c r="AH29" s="10"/>
      <c r="AK29" s="9">
        <f>AK28/535</f>
        <v>0.54766355140186918</v>
      </c>
      <c r="AL29" s="9">
        <f t="shared" ref="AL29:AN29" si="53">AL28/535</f>
        <v>0.23177570093457944</v>
      </c>
      <c r="AM29" s="9">
        <f t="shared" si="53"/>
        <v>4.2990654205607479E-2</v>
      </c>
      <c r="AN29" s="9">
        <f t="shared" si="53"/>
        <v>0.17570093457943925</v>
      </c>
    </row>
    <row r="30" spans="1:40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0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1" t="s">
        <v>34</v>
      </c>
      <c r="N31" s="1" t="s">
        <v>42</v>
      </c>
      <c r="O31" s="1" t="s">
        <v>66</v>
      </c>
      <c r="P31" s="1" t="s">
        <v>76</v>
      </c>
    </row>
    <row r="32" spans="1:40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1">
        <f>MAX(A2:A1001)</f>
        <v>100</v>
      </c>
      <c r="N32" s="1">
        <v>60</v>
      </c>
      <c r="O32" s="1">
        <v>20</v>
      </c>
      <c r="P32" s="1">
        <v>17</v>
      </c>
    </row>
    <row r="33" spans="1:21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</row>
    <row r="34" spans="1:21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1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1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1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1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1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1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1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1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78</v>
      </c>
      <c r="N42" s="1" t="s">
        <v>79</v>
      </c>
      <c r="O42" s="1" t="s">
        <v>80</v>
      </c>
      <c r="P42" s="1" t="s">
        <v>1</v>
      </c>
      <c r="R42" s="1" t="s">
        <v>80</v>
      </c>
      <c r="S42" s="1" t="s">
        <v>79</v>
      </c>
      <c r="T42" s="1" t="s">
        <v>81</v>
      </c>
      <c r="U42" s="1" t="s">
        <v>82</v>
      </c>
    </row>
    <row r="43" spans="1:21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1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54">SUMIFS(N44:N1002,O44:O1002,R44)</f>
        <v>64</v>
      </c>
      <c r="T44" s="1">
        <f t="shared" ref="T44:T51" si="55">COUNTIF(O44:O1002,R44)</f>
        <v>14</v>
      </c>
      <c r="U44" s="1">
        <f t="shared" ref="U44:U49" si="56">S44/T44</f>
        <v>4.5714285714285712</v>
      </c>
    </row>
    <row r="45" spans="1:21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54"/>
        <v>104</v>
      </c>
      <c r="T45" s="1">
        <f t="shared" si="55"/>
        <v>17</v>
      </c>
      <c r="U45" s="1">
        <f t="shared" si="56"/>
        <v>6.117647058823529</v>
      </c>
    </row>
    <row r="46" spans="1:21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57">COUNTIF(A4:A1001,M46)</f>
        <v>4</v>
      </c>
      <c r="O46" s="1">
        <v>1</v>
      </c>
      <c r="P46" s="1" t="s">
        <v>10</v>
      </c>
      <c r="R46" s="1">
        <v>4</v>
      </c>
      <c r="S46" s="1">
        <f t="shared" si="54"/>
        <v>124</v>
      </c>
      <c r="T46" s="1">
        <f t="shared" si="55"/>
        <v>22</v>
      </c>
      <c r="U46" s="1">
        <f t="shared" si="56"/>
        <v>5.6363636363636367</v>
      </c>
    </row>
    <row r="47" spans="1:21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57"/>
        <v>4</v>
      </c>
      <c r="O47" s="1">
        <v>1</v>
      </c>
      <c r="P47" s="1" t="s">
        <v>10</v>
      </c>
      <c r="R47" s="1">
        <v>5</v>
      </c>
      <c r="S47" s="1">
        <f t="shared" si="54"/>
        <v>112</v>
      </c>
      <c r="T47" s="1">
        <f t="shared" si="55"/>
        <v>15</v>
      </c>
      <c r="U47" s="1">
        <f t="shared" si="56"/>
        <v>7.4666666666666668</v>
      </c>
    </row>
    <row r="48" spans="1:21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57"/>
        <v>3</v>
      </c>
      <c r="O48" s="1">
        <v>4</v>
      </c>
      <c r="P48" s="1" t="s">
        <v>10</v>
      </c>
      <c r="R48" s="1">
        <v>6</v>
      </c>
      <c r="S48" s="1">
        <f t="shared" si="54"/>
        <v>27</v>
      </c>
      <c r="T48" s="1">
        <f t="shared" si="55"/>
        <v>5</v>
      </c>
      <c r="U48" s="1">
        <f t="shared" si="56"/>
        <v>5.4</v>
      </c>
    </row>
    <row r="49" spans="1:23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57"/>
        <v>4</v>
      </c>
      <c r="O49" s="1">
        <v>3</v>
      </c>
      <c r="P49" s="1" t="s">
        <v>10</v>
      </c>
      <c r="R49" s="1">
        <v>7</v>
      </c>
      <c r="S49" s="1">
        <f t="shared" si="54"/>
        <v>6</v>
      </c>
      <c r="T49" s="1">
        <f t="shared" si="55"/>
        <v>1</v>
      </c>
      <c r="U49" s="1">
        <f t="shared" si="56"/>
        <v>6</v>
      </c>
    </row>
    <row r="50" spans="1:23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57"/>
        <v>4</v>
      </c>
      <c r="O50" s="1">
        <v>5</v>
      </c>
      <c r="P50" s="1" t="s">
        <v>10</v>
      </c>
      <c r="R50" s="1">
        <v>8</v>
      </c>
      <c r="S50" s="1">
        <f t="shared" si="54"/>
        <v>0</v>
      </c>
      <c r="T50" s="1">
        <f t="shared" si="55"/>
        <v>0</v>
      </c>
      <c r="U50" s="1">
        <v>0</v>
      </c>
    </row>
    <row r="51" spans="1:23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54"/>
        <v>0</v>
      </c>
      <c r="T51" s="1">
        <f t="shared" si="55"/>
        <v>0</v>
      </c>
      <c r="U51" s="1">
        <v>0</v>
      </c>
    </row>
    <row r="52" spans="1:23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58">COUNTIF(A10:A1007,M52)</f>
        <v>1</v>
      </c>
      <c r="O52" s="1">
        <v>1</v>
      </c>
      <c r="P52" s="1" t="s">
        <v>10</v>
      </c>
    </row>
    <row r="53" spans="1:23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58"/>
        <v>3</v>
      </c>
      <c r="O53" s="1">
        <v>1</v>
      </c>
      <c r="P53" s="1" t="s">
        <v>10</v>
      </c>
    </row>
    <row r="54" spans="1:23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58"/>
        <v>3</v>
      </c>
      <c r="O54" s="1">
        <v>1</v>
      </c>
      <c r="P54" s="1" t="s">
        <v>10</v>
      </c>
    </row>
    <row r="55" spans="1:23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58"/>
        <v>3</v>
      </c>
      <c r="O55" s="1">
        <v>1</v>
      </c>
      <c r="P55" s="1" t="s">
        <v>10</v>
      </c>
    </row>
    <row r="56" spans="1:23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58"/>
        <v>4</v>
      </c>
      <c r="O56" s="1">
        <v>1</v>
      </c>
      <c r="P56" s="1" t="s">
        <v>10</v>
      </c>
    </row>
    <row r="57" spans="1:23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58"/>
        <v>3</v>
      </c>
      <c r="O57" s="1">
        <v>1</v>
      </c>
      <c r="P57" s="1" t="s">
        <v>10</v>
      </c>
    </row>
    <row r="58" spans="1:23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58"/>
        <v>7</v>
      </c>
      <c r="O58" s="1">
        <v>1</v>
      </c>
      <c r="P58" s="1" t="s">
        <v>10</v>
      </c>
    </row>
    <row r="59" spans="1:23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58"/>
        <v>4</v>
      </c>
      <c r="O59" s="1">
        <v>1</v>
      </c>
      <c r="P59" s="1" t="s">
        <v>10</v>
      </c>
    </row>
    <row r="60" spans="1:23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58"/>
        <v>3</v>
      </c>
      <c r="O60" s="1">
        <v>1</v>
      </c>
      <c r="P60" s="1" t="s">
        <v>10</v>
      </c>
      <c r="W60" s="16"/>
    </row>
    <row r="61" spans="1:23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58"/>
        <v>4</v>
      </c>
      <c r="O61" s="1">
        <v>1</v>
      </c>
      <c r="P61" s="1" t="s">
        <v>10</v>
      </c>
    </row>
    <row r="62" spans="1:23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58"/>
        <v>6</v>
      </c>
      <c r="O62" s="1">
        <v>1</v>
      </c>
      <c r="P62" s="1" t="s">
        <v>10</v>
      </c>
    </row>
    <row r="63" spans="1:23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58"/>
        <v>4</v>
      </c>
      <c r="O63" s="1">
        <v>1</v>
      </c>
      <c r="P63" s="1" t="s">
        <v>10</v>
      </c>
    </row>
    <row r="64" spans="1:23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58"/>
        <v>2</v>
      </c>
      <c r="O64" s="1">
        <v>1</v>
      </c>
      <c r="P64" s="1" t="s">
        <v>10</v>
      </c>
    </row>
    <row r="65" spans="1:16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58"/>
        <v>5</v>
      </c>
      <c r="O65" s="1">
        <v>1</v>
      </c>
      <c r="P65" s="1" t="s">
        <v>10</v>
      </c>
    </row>
    <row r="66" spans="1:16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58"/>
        <v>4</v>
      </c>
      <c r="O66" s="1">
        <v>1</v>
      </c>
      <c r="P66" s="1" t="s">
        <v>10</v>
      </c>
    </row>
    <row r="67" spans="1:16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58"/>
        <v>4</v>
      </c>
      <c r="O67" s="1">
        <v>1</v>
      </c>
      <c r="P67" s="1" t="s">
        <v>10</v>
      </c>
    </row>
    <row r="68" spans="1:16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58"/>
        <v>4</v>
      </c>
      <c r="O68" s="1">
        <v>1</v>
      </c>
      <c r="P68" s="1" t="s">
        <v>10</v>
      </c>
    </row>
    <row r="69" spans="1:16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58"/>
        <v>3</v>
      </c>
      <c r="O69" s="1">
        <v>4</v>
      </c>
      <c r="P69" s="1" t="s">
        <v>10</v>
      </c>
    </row>
    <row r="70" spans="1:16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58"/>
        <v>4</v>
      </c>
      <c r="O70" s="1">
        <v>1</v>
      </c>
      <c r="P70" s="1" t="s">
        <v>10</v>
      </c>
    </row>
    <row r="71" spans="1:16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58"/>
        <v>5</v>
      </c>
      <c r="O71" s="1">
        <v>1</v>
      </c>
      <c r="P71" s="1" t="s">
        <v>10</v>
      </c>
    </row>
    <row r="72" spans="1:16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58"/>
        <v>4</v>
      </c>
      <c r="O72" s="1">
        <v>1</v>
      </c>
      <c r="P72" s="1" t="s">
        <v>10</v>
      </c>
    </row>
    <row r="73" spans="1:16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58"/>
        <v>7</v>
      </c>
      <c r="O73" s="1">
        <v>2</v>
      </c>
      <c r="P73" s="1" t="s">
        <v>10</v>
      </c>
    </row>
    <row r="74" spans="1:16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58"/>
        <v>8</v>
      </c>
      <c r="O74" s="1">
        <v>2</v>
      </c>
      <c r="P74" s="1" t="s">
        <v>10</v>
      </c>
    </row>
    <row r="75" spans="1:16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58"/>
        <v>8</v>
      </c>
      <c r="O75" s="1">
        <v>2</v>
      </c>
      <c r="P75" s="1" t="s">
        <v>10</v>
      </c>
    </row>
    <row r="76" spans="1:16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58"/>
        <v>3</v>
      </c>
      <c r="O76" s="1">
        <v>2</v>
      </c>
      <c r="P76" s="1" t="s">
        <v>10</v>
      </c>
    </row>
    <row r="77" spans="1:16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58"/>
        <v>2</v>
      </c>
      <c r="O77" s="1">
        <v>2</v>
      </c>
      <c r="P77" s="1" t="s">
        <v>10</v>
      </c>
    </row>
    <row r="78" spans="1:16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58"/>
        <v>3</v>
      </c>
      <c r="O78" s="1">
        <v>2</v>
      </c>
      <c r="P78" s="1" t="s">
        <v>10</v>
      </c>
    </row>
    <row r="79" spans="1:16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58"/>
        <v>2</v>
      </c>
      <c r="O79" s="1">
        <v>2</v>
      </c>
      <c r="P79" s="1" t="s">
        <v>10</v>
      </c>
    </row>
    <row r="80" spans="1:16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58"/>
        <v>8</v>
      </c>
      <c r="O80" s="1">
        <v>2</v>
      </c>
      <c r="P80" s="1" t="s">
        <v>10</v>
      </c>
    </row>
    <row r="81" spans="1:16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58"/>
        <v>4</v>
      </c>
      <c r="O81" s="1">
        <v>2</v>
      </c>
      <c r="P81" s="1" t="s">
        <v>10</v>
      </c>
    </row>
    <row r="82" spans="1:16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58"/>
        <v>1</v>
      </c>
      <c r="O82" s="1">
        <v>2</v>
      </c>
      <c r="P82" s="1" t="s">
        <v>10</v>
      </c>
    </row>
    <row r="83" spans="1:16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58"/>
        <v>4</v>
      </c>
      <c r="O83" s="1">
        <v>2</v>
      </c>
      <c r="P83" s="1" t="s">
        <v>10</v>
      </c>
    </row>
    <row r="84" spans="1:16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58"/>
        <v>4</v>
      </c>
      <c r="O84" s="1">
        <v>1</v>
      </c>
      <c r="P84" s="1" t="s">
        <v>10</v>
      </c>
    </row>
    <row r="85" spans="1:16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58"/>
        <v>3</v>
      </c>
      <c r="O85" s="1">
        <v>2</v>
      </c>
      <c r="P85" s="1" t="s">
        <v>10</v>
      </c>
    </row>
    <row r="86" spans="1:16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58"/>
        <v>6</v>
      </c>
      <c r="O86" s="1">
        <v>3</v>
      </c>
      <c r="P86" s="1" t="s">
        <v>10</v>
      </c>
    </row>
    <row r="87" spans="1:16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58"/>
        <v>7</v>
      </c>
      <c r="O87" s="1">
        <v>2</v>
      </c>
      <c r="P87" s="1" t="s">
        <v>10</v>
      </c>
    </row>
    <row r="88" spans="1:16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58"/>
        <v>4</v>
      </c>
      <c r="O88" s="1">
        <v>3</v>
      </c>
      <c r="P88" s="1" t="s">
        <v>30</v>
      </c>
    </row>
    <row r="89" spans="1:16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58"/>
        <v>5</v>
      </c>
      <c r="O89" s="1">
        <v>3</v>
      </c>
      <c r="P89" s="1" t="s">
        <v>30</v>
      </c>
    </row>
    <row r="90" spans="1:16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58"/>
        <v>6</v>
      </c>
      <c r="O90" s="1">
        <v>3</v>
      </c>
      <c r="P90" s="1" t="s">
        <v>30</v>
      </c>
    </row>
    <row r="91" spans="1:16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58"/>
        <v>10</v>
      </c>
      <c r="O91" s="1">
        <v>3</v>
      </c>
      <c r="P91" s="1" t="s">
        <v>30</v>
      </c>
    </row>
    <row r="92" spans="1:16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58"/>
        <v>7</v>
      </c>
      <c r="O92" s="1">
        <v>3</v>
      </c>
      <c r="P92" s="1" t="s">
        <v>30</v>
      </c>
    </row>
    <row r="93" spans="1:16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58"/>
        <v>6</v>
      </c>
      <c r="O93" s="1">
        <v>4</v>
      </c>
      <c r="P93" s="1" t="s">
        <v>30</v>
      </c>
    </row>
    <row r="94" spans="1:16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58"/>
        <v>5</v>
      </c>
      <c r="O94" s="1">
        <v>3</v>
      </c>
      <c r="P94" s="1" t="s">
        <v>30</v>
      </c>
    </row>
    <row r="95" spans="1:16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58"/>
        <v>7</v>
      </c>
      <c r="O95" s="1">
        <v>4</v>
      </c>
      <c r="P95" s="1" t="s">
        <v>30</v>
      </c>
    </row>
    <row r="96" spans="1:16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58"/>
        <v>6</v>
      </c>
      <c r="O96" s="1">
        <v>3</v>
      </c>
      <c r="P96" s="1" t="s">
        <v>30</v>
      </c>
    </row>
    <row r="97" spans="1:16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58"/>
        <v>5</v>
      </c>
      <c r="O97" s="1">
        <v>3</v>
      </c>
      <c r="P97" s="1" t="s">
        <v>30</v>
      </c>
    </row>
    <row r="98" spans="1:16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58"/>
        <v>3</v>
      </c>
      <c r="O98" s="1">
        <v>3</v>
      </c>
      <c r="P98" s="1" t="s">
        <v>30</v>
      </c>
    </row>
    <row r="99" spans="1:16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58"/>
        <v>9</v>
      </c>
      <c r="O99" s="1">
        <v>4</v>
      </c>
      <c r="P99" s="1" t="s">
        <v>30</v>
      </c>
    </row>
    <row r="100" spans="1:16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58"/>
        <v>7</v>
      </c>
      <c r="O100" s="1">
        <v>3</v>
      </c>
      <c r="P100" s="1" t="s">
        <v>30</v>
      </c>
    </row>
    <row r="101" spans="1:16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58"/>
        <v>9</v>
      </c>
      <c r="O101" s="1">
        <v>3</v>
      </c>
      <c r="P101" s="1" t="s">
        <v>30</v>
      </c>
    </row>
    <row r="102" spans="1:16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58"/>
        <v>7</v>
      </c>
      <c r="O102" s="1">
        <v>4</v>
      </c>
      <c r="P102" s="1" t="s">
        <v>30</v>
      </c>
    </row>
    <row r="103" spans="1:16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58"/>
        <v>6</v>
      </c>
      <c r="O103" s="1">
        <v>3</v>
      </c>
      <c r="P103" s="1" t="s">
        <v>30</v>
      </c>
    </row>
    <row r="104" spans="1:16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58"/>
        <v>7</v>
      </c>
      <c r="O104" s="1">
        <v>3</v>
      </c>
      <c r="P104" s="1" t="s">
        <v>30</v>
      </c>
    </row>
    <row r="105" spans="1:16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58"/>
        <v>8</v>
      </c>
      <c r="O105" s="1">
        <v>3</v>
      </c>
      <c r="P105" s="1" t="s">
        <v>30</v>
      </c>
    </row>
    <row r="106" spans="1:16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58"/>
        <v>6</v>
      </c>
      <c r="O106" s="1">
        <v>4</v>
      </c>
      <c r="P106" s="1" t="s">
        <v>30</v>
      </c>
    </row>
    <row r="107" spans="1:16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58"/>
        <v>6</v>
      </c>
      <c r="O107" s="1">
        <v>3</v>
      </c>
      <c r="P107" s="1" t="s">
        <v>30</v>
      </c>
    </row>
    <row r="108" spans="1:16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58"/>
        <v>12</v>
      </c>
      <c r="O108" s="1">
        <v>5</v>
      </c>
      <c r="P108" s="1" t="s">
        <v>10</v>
      </c>
    </row>
    <row r="109" spans="1:16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58"/>
        <v>2</v>
      </c>
      <c r="O109" s="1">
        <v>5</v>
      </c>
      <c r="P109" s="1" t="s">
        <v>10</v>
      </c>
    </row>
    <row r="110" spans="1:16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58"/>
        <v>7</v>
      </c>
      <c r="O110" s="1">
        <v>5</v>
      </c>
      <c r="P110" s="1" t="s">
        <v>10</v>
      </c>
    </row>
    <row r="111" spans="1:16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58"/>
        <v>9</v>
      </c>
      <c r="O111" s="1">
        <v>5</v>
      </c>
      <c r="P111" s="1" t="s">
        <v>10</v>
      </c>
    </row>
    <row r="112" spans="1:16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58"/>
        <v>6</v>
      </c>
      <c r="O112" s="1">
        <v>5</v>
      </c>
      <c r="P112" s="1" t="s">
        <v>10</v>
      </c>
    </row>
    <row r="113" spans="1:16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58"/>
        <v>7</v>
      </c>
      <c r="O113" s="1">
        <v>5</v>
      </c>
      <c r="P113" s="1" t="s">
        <v>10</v>
      </c>
    </row>
    <row r="114" spans="1:16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58"/>
        <v>8</v>
      </c>
      <c r="O114" s="1">
        <v>5</v>
      </c>
      <c r="P114" s="1" t="s">
        <v>10</v>
      </c>
    </row>
    <row r="115" spans="1:16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58"/>
        <v>6</v>
      </c>
      <c r="O115" s="1">
        <v>5</v>
      </c>
      <c r="P115" s="1" t="s">
        <v>10</v>
      </c>
    </row>
    <row r="116" spans="1:16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59">COUNTIF(A74:A1071,M116)</f>
        <v>7</v>
      </c>
      <c r="O116" s="1">
        <v>5</v>
      </c>
      <c r="P116" s="1" t="s">
        <v>10</v>
      </c>
    </row>
    <row r="117" spans="1:16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59"/>
        <v>7</v>
      </c>
      <c r="O117" s="1">
        <v>5</v>
      </c>
      <c r="P117" s="1" t="s">
        <v>10</v>
      </c>
    </row>
    <row r="118" spans="1:16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59"/>
        <v>9</v>
      </c>
      <c r="O118" s="1">
        <v>5</v>
      </c>
      <c r="P118" s="1" t="s">
        <v>10</v>
      </c>
    </row>
    <row r="119" spans="1:16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59"/>
        <v>6</v>
      </c>
      <c r="O119" s="1">
        <v>7</v>
      </c>
      <c r="P119" s="1" t="s">
        <v>10</v>
      </c>
    </row>
    <row r="120" spans="1:16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59"/>
        <v>8</v>
      </c>
      <c r="O120" s="1">
        <v>5</v>
      </c>
      <c r="P120" s="1" t="s">
        <v>10</v>
      </c>
    </row>
    <row r="121" spans="1:16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59"/>
        <v>11</v>
      </c>
      <c r="O121" s="1">
        <v>5</v>
      </c>
      <c r="P121" s="1" t="s">
        <v>10</v>
      </c>
    </row>
    <row r="122" spans="1:16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59"/>
        <v>9</v>
      </c>
      <c r="O122" s="1">
        <v>5</v>
      </c>
      <c r="P122" s="1" t="s">
        <v>10</v>
      </c>
    </row>
    <row r="123" spans="1:16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59"/>
        <v>5</v>
      </c>
      <c r="O123" s="1">
        <v>4</v>
      </c>
      <c r="P123" s="1" t="s">
        <v>74</v>
      </c>
    </row>
    <row r="124" spans="1:16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59"/>
        <v>4</v>
      </c>
      <c r="O124" s="1">
        <v>4</v>
      </c>
      <c r="P124" s="1" t="s">
        <v>74</v>
      </c>
    </row>
    <row r="125" spans="1:16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59"/>
        <v>4</v>
      </c>
      <c r="O125" s="1">
        <v>4</v>
      </c>
      <c r="P125" s="1" t="s">
        <v>74</v>
      </c>
    </row>
    <row r="126" spans="1:16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59"/>
        <v>4</v>
      </c>
      <c r="O126" s="1">
        <v>6</v>
      </c>
      <c r="P126" s="1" t="s">
        <v>74</v>
      </c>
    </row>
    <row r="127" spans="1:16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59"/>
        <v>3</v>
      </c>
      <c r="O127" s="1">
        <v>4</v>
      </c>
      <c r="P127" s="1" t="s">
        <v>74</v>
      </c>
    </row>
    <row r="128" spans="1:16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59"/>
        <v>3</v>
      </c>
      <c r="O128" s="1">
        <v>4</v>
      </c>
      <c r="P128" s="1" t="s">
        <v>74</v>
      </c>
    </row>
    <row r="129" spans="1:16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59"/>
        <v>6</v>
      </c>
      <c r="O129" s="1">
        <v>4</v>
      </c>
      <c r="P129" s="1" t="s">
        <v>74</v>
      </c>
    </row>
    <row r="130" spans="1:16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59"/>
        <v>6</v>
      </c>
      <c r="O130" s="1">
        <v>4</v>
      </c>
      <c r="P130" s="1" t="s">
        <v>74</v>
      </c>
    </row>
    <row r="131" spans="1:16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59"/>
        <v>5</v>
      </c>
      <c r="O131" s="1">
        <v>4</v>
      </c>
      <c r="P131" s="1" t="s">
        <v>74</v>
      </c>
    </row>
    <row r="132" spans="1:16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59"/>
        <v>10</v>
      </c>
      <c r="O132" s="1">
        <v>4</v>
      </c>
      <c r="P132" s="1" t="s">
        <v>74</v>
      </c>
    </row>
    <row r="133" spans="1:16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59"/>
        <v>5</v>
      </c>
      <c r="O133" s="1">
        <v>4</v>
      </c>
      <c r="P133" s="1" t="s">
        <v>74</v>
      </c>
    </row>
    <row r="134" spans="1:16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59"/>
        <v>5</v>
      </c>
      <c r="O134" s="1">
        <v>6</v>
      </c>
      <c r="P134" s="1" t="s">
        <v>74</v>
      </c>
    </row>
    <row r="135" spans="1:16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59"/>
        <v>6</v>
      </c>
      <c r="O135" s="1">
        <v>6</v>
      </c>
      <c r="P135" s="1" t="s">
        <v>74</v>
      </c>
    </row>
    <row r="136" spans="1:16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59"/>
        <v>6</v>
      </c>
      <c r="O136" s="1">
        <v>6</v>
      </c>
      <c r="P136" s="1" t="s">
        <v>74</v>
      </c>
    </row>
    <row r="137" spans="1:16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59"/>
        <v>6</v>
      </c>
      <c r="O137" s="1">
        <v>6</v>
      </c>
      <c r="P137" s="1" t="s">
        <v>74</v>
      </c>
    </row>
    <row r="138" spans="1:16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59"/>
        <v>4</v>
      </c>
      <c r="O138" s="1">
        <v>4</v>
      </c>
      <c r="P138" s="1" t="s">
        <v>74</v>
      </c>
    </row>
    <row r="139" spans="1:16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59"/>
        <v>8</v>
      </c>
      <c r="O139" s="1">
        <v>4</v>
      </c>
      <c r="P139" s="1" t="s">
        <v>74</v>
      </c>
    </row>
    <row r="140" spans="1:16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59"/>
        <v>6</v>
      </c>
      <c r="O140" s="1">
        <v>4</v>
      </c>
      <c r="P140" s="1" t="s">
        <v>74</v>
      </c>
    </row>
    <row r="141" spans="1:16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59"/>
        <v>7</v>
      </c>
      <c r="O141" s="1">
        <v>4</v>
      </c>
      <c r="P141" s="1" t="s">
        <v>74</v>
      </c>
    </row>
    <row r="142" spans="1:16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59"/>
        <v>7</v>
      </c>
      <c r="O142" s="1">
        <v>4</v>
      </c>
      <c r="P142" s="1" t="s">
        <v>74</v>
      </c>
    </row>
    <row r="143" spans="1:16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>
      <c r="A326" s="1">
        <v>66</v>
      </c>
      <c r="B326" s="1" t="s">
        <v>10</v>
      </c>
      <c r="C326" s="1">
        <v>5</v>
      </c>
      <c r="D326" s="1" t="s">
        <v>36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>
      <c r="A357" s="1">
        <v>71</v>
      </c>
      <c r="B357" s="1" t="s">
        <v>10</v>
      </c>
      <c r="C357" s="1">
        <v>5</v>
      </c>
      <c r="D357" s="1" t="s">
        <v>37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>
      <c r="A378" s="1">
        <v>74</v>
      </c>
      <c r="B378" s="1" t="s">
        <v>10</v>
      </c>
      <c r="C378" s="1">
        <v>5</v>
      </c>
      <c r="D378" s="1" t="s">
        <v>38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>
      <c r="A406" s="1">
        <v>78</v>
      </c>
      <c r="B406" s="1" t="s">
        <v>10</v>
      </c>
      <c r="C406" s="1">
        <v>5</v>
      </c>
      <c r="D406" s="1" t="s">
        <v>39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>
      <c r="A429" s="13">
        <v>81</v>
      </c>
      <c r="B429" s="13" t="s">
        <v>74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>
      <c r="A430" s="13">
        <v>81</v>
      </c>
      <c r="B430" s="13" t="s">
        <v>74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>
      <c r="A431" s="13">
        <v>81</v>
      </c>
      <c r="B431" s="13" t="s">
        <v>74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>
      <c r="A432" s="13">
        <v>81</v>
      </c>
      <c r="B432" s="13" t="s">
        <v>74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>
      <c r="A433" s="13">
        <v>81</v>
      </c>
      <c r="B433" s="13" t="s">
        <v>74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>
      <c r="A434" s="13">
        <v>82</v>
      </c>
      <c r="B434" s="13" t="s">
        <v>74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>
      <c r="A435" s="13">
        <v>82</v>
      </c>
      <c r="B435" s="13" t="s">
        <v>74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>
      <c r="A436" s="13">
        <v>82</v>
      </c>
      <c r="B436" s="13" t="s">
        <v>74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>
      <c r="A437" s="13">
        <v>82</v>
      </c>
      <c r="B437" s="13" t="s">
        <v>74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>
      <c r="A438" s="13">
        <v>83</v>
      </c>
      <c r="B438" s="13" t="s">
        <v>74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>
      <c r="A439" s="13">
        <v>83</v>
      </c>
      <c r="B439" s="13" t="s">
        <v>74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>
      <c r="A440" s="13">
        <v>83</v>
      </c>
      <c r="B440" s="13" t="s">
        <v>74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>
      <c r="A441" s="13">
        <v>83</v>
      </c>
      <c r="B441" s="13" t="s">
        <v>74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>
      <c r="A442" s="13">
        <v>84</v>
      </c>
      <c r="B442" s="13" t="s">
        <v>74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>
      <c r="A443" s="13">
        <v>84</v>
      </c>
      <c r="B443" s="13" t="s">
        <v>74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>
      <c r="A444" s="13">
        <v>84</v>
      </c>
      <c r="B444" s="13" t="s">
        <v>74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>
      <c r="A445" s="13">
        <v>84</v>
      </c>
      <c r="B445" s="13" t="s">
        <v>74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>
      <c r="A446" s="13">
        <v>85</v>
      </c>
      <c r="B446" s="13" t="s">
        <v>74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>
      <c r="A447" s="13">
        <v>85</v>
      </c>
      <c r="B447" s="13" t="s">
        <v>74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>
      <c r="A448" s="13">
        <v>85</v>
      </c>
      <c r="B448" s="13" t="s">
        <v>74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>
      <c r="A449" s="13">
        <v>86</v>
      </c>
      <c r="B449" s="13" t="s">
        <v>74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>
      <c r="A450" s="13">
        <v>86</v>
      </c>
      <c r="B450" s="13" t="s">
        <v>74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>
      <c r="A451" s="13">
        <v>86</v>
      </c>
      <c r="B451" s="13" t="s">
        <v>74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>
      <c r="A452" s="1">
        <v>87</v>
      </c>
      <c r="B452" s="1" t="s">
        <v>74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>
      <c r="A453" s="1">
        <v>87</v>
      </c>
      <c r="B453" s="1" t="s">
        <v>74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>
      <c r="A454" s="1">
        <v>87</v>
      </c>
      <c r="B454" s="1" t="s">
        <v>74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>
      <c r="A455" s="1">
        <v>87</v>
      </c>
      <c r="B455" s="1" t="s">
        <v>74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>
      <c r="A456" s="1">
        <v>87</v>
      </c>
      <c r="B456" s="1" t="s">
        <v>74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>
      <c r="A457" s="1">
        <v>87</v>
      </c>
      <c r="B457" s="1" t="s">
        <v>74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>
      <c r="A458" s="1">
        <v>88</v>
      </c>
      <c r="B458" s="1" t="s">
        <v>74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>
      <c r="A459" s="1">
        <v>88</v>
      </c>
      <c r="B459" s="1" t="s">
        <v>74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>
      <c r="A460" s="1">
        <v>88</v>
      </c>
      <c r="B460" s="1" t="s">
        <v>74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>
      <c r="A461" s="1">
        <v>88</v>
      </c>
      <c r="B461" s="1" t="s">
        <v>74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>
      <c r="A462" s="1">
        <v>88</v>
      </c>
      <c r="B462" s="1" t="s">
        <v>74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>
      <c r="A463" s="1">
        <v>88</v>
      </c>
      <c r="B463" s="1" t="s">
        <v>74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>
      <c r="A464" s="1">
        <v>89</v>
      </c>
      <c r="B464" s="1" t="s">
        <v>74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>
      <c r="A465" s="1">
        <v>89</v>
      </c>
      <c r="B465" s="1" t="s">
        <v>74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>
      <c r="A466" s="1">
        <v>89</v>
      </c>
      <c r="B466" s="1" t="s">
        <v>74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>
      <c r="A467" s="1">
        <v>89</v>
      </c>
      <c r="B467" s="1" t="s">
        <v>74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>
      <c r="A468" s="1">
        <v>89</v>
      </c>
      <c r="B468" s="1" t="s">
        <v>74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>
      <c r="A469" s="1">
        <v>90</v>
      </c>
      <c r="B469" s="1" t="s">
        <v>74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>
      <c r="A470" s="1">
        <v>90</v>
      </c>
      <c r="B470" s="1" t="s">
        <v>74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>
      <c r="A471" s="1">
        <v>90</v>
      </c>
      <c r="B471" s="1" t="s">
        <v>74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>
      <c r="A472" s="1">
        <v>90</v>
      </c>
      <c r="B472" s="1" t="s">
        <v>74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>
      <c r="A473" s="1">
        <v>90</v>
      </c>
      <c r="B473" s="1" t="s">
        <v>74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>
      <c r="A474" s="1">
        <v>90</v>
      </c>
      <c r="B474" s="1" t="s">
        <v>74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>
      <c r="A475" s="1">
        <v>90</v>
      </c>
      <c r="B475" s="1" t="s">
        <v>74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>
      <c r="A476" s="1">
        <v>90</v>
      </c>
      <c r="B476" s="1" t="s">
        <v>74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>
      <c r="A477" s="1">
        <v>90</v>
      </c>
      <c r="B477" s="1" t="s">
        <v>74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>
      <c r="A478" s="1">
        <v>90</v>
      </c>
      <c r="B478" s="1" t="s">
        <v>74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>
      <c r="A479" s="1">
        <v>91</v>
      </c>
      <c r="B479" s="1" t="s">
        <v>74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>
      <c r="A480" s="1">
        <v>91</v>
      </c>
      <c r="B480" s="1" t="s">
        <v>74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>
      <c r="A481" s="1">
        <v>91</v>
      </c>
      <c r="B481" s="1" t="s">
        <v>74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>
      <c r="A482" s="1">
        <v>91</v>
      </c>
      <c r="B482" s="1" t="s">
        <v>74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>
      <c r="A483" s="1">
        <v>91</v>
      </c>
      <c r="B483" s="1" t="s">
        <v>74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>
      <c r="A484" s="1">
        <v>92</v>
      </c>
      <c r="B484" s="1" t="s">
        <v>74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>
      <c r="A485" s="1">
        <v>92</v>
      </c>
      <c r="B485" s="1" t="s">
        <v>74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>
      <c r="A486" s="1">
        <v>92</v>
      </c>
      <c r="B486" s="1" t="s">
        <v>74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>
      <c r="A487" s="1">
        <v>92</v>
      </c>
      <c r="B487" s="1" t="s">
        <v>74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>
      <c r="A488" s="1">
        <v>92</v>
      </c>
      <c r="B488" s="1" t="s">
        <v>74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>
      <c r="A489" s="1">
        <v>93</v>
      </c>
      <c r="B489" s="1" t="s">
        <v>74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>
      <c r="A490" s="1">
        <v>93</v>
      </c>
      <c r="B490" s="1" t="s">
        <v>74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>
      <c r="A491" s="1">
        <v>93</v>
      </c>
      <c r="B491" s="1" t="s">
        <v>74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>
      <c r="A492" s="1">
        <v>93</v>
      </c>
      <c r="B492" s="1" t="s">
        <v>74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>
      <c r="A493" s="1">
        <v>93</v>
      </c>
      <c r="B493" s="1" t="s">
        <v>74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>
      <c r="A494" s="1">
        <v>93</v>
      </c>
      <c r="B494" s="1" t="s">
        <v>74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>
      <c r="A495" s="1">
        <v>94</v>
      </c>
      <c r="B495" s="1" t="s">
        <v>74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>
      <c r="A496" s="1">
        <v>94</v>
      </c>
      <c r="B496" s="1" t="s">
        <v>74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>
      <c r="A497" s="1">
        <v>94</v>
      </c>
      <c r="B497" s="1" t="s">
        <v>74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>
      <c r="A498" s="1">
        <v>94</v>
      </c>
      <c r="B498" s="1" t="s">
        <v>74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>
      <c r="A499" s="1">
        <v>94</v>
      </c>
      <c r="B499" s="1" t="s">
        <v>74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>
      <c r="A500" s="1">
        <v>94</v>
      </c>
      <c r="B500" s="1" t="s">
        <v>74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>
      <c r="A501" s="1">
        <v>95</v>
      </c>
      <c r="B501" s="1" t="s">
        <v>74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>
      <c r="A502" s="1">
        <v>95</v>
      </c>
      <c r="B502" s="1" t="s">
        <v>74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>
      <c r="A503" s="1">
        <v>95</v>
      </c>
      <c r="B503" s="1" t="s">
        <v>74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>
      <c r="A504" s="1">
        <v>95</v>
      </c>
      <c r="B504" s="1" t="s">
        <v>74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>
      <c r="A505" s="1">
        <v>95</v>
      </c>
      <c r="B505" s="1" t="s">
        <v>74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>
      <c r="A506" s="1">
        <v>95</v>
      </c>
      <c r="B506" s="1" t="s">
        <v>74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>
      <c r="A507" s="1">
        <v>96</v>
      </c>
      <c r="B507" s="1" t="s">
        <v>74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>
      <c r="A508" s="1">
        <v>96</v>
      </c>
      <c r="B508" s="1" t="s">
        <v>74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>
      <c r="A509" s="1">
        <v>96</v>
      </c>
      <c r="B509" s="1" t="s">
        <v>74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>
      <c r="A510" s="1">
        <v>96</v>
      </c>
      <c r="B510" s="1" t="s">
        <v>74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>
      <c r="A511" s="1">
        <v>97</v>
      </c>
      <c r="B511" s="1" t="s">
        <v>74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>
      <c r="A512" s="1">
        <v>97</v>
      </c>
      <c r="B512" s="1" t="s">
        <v>74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>
      <c r="A513" s="1">
        <v>97</v>
      </c>
      <c r="B513" s="1" t="s">
        <v>74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>
      <c r="A514" s="1">
        <v>97</v>
      </c>
      <c r="B514" s="1" t="s">
        <v>74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>
      <c r="A515" s="1">
        <v>97</v>
      </c>
      <c r="B515" s="1" t="s">
        <v>74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>
      <c r="A516" s="1">
        <v>97</v>
      </c>
      <c r="B516" s="1" t="s">
        <v>74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>
      <c r="A517" s="1">
        <v>97</v>
      </c>
      <c r="B517" s="1" t="s">
        <v>74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>
      <c r="A518" s="1">
        <v>97</v>
      </c>
      <c r="B518" s="1" t="s">
        <v>74</v>
      </c>
      <c r="C518" s="1">
        <v>4</v>
      </c>
      <c r="D518" s="1" t="s">
        <v>75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>
      <c r="A519" s="1">
        <v>98</v>
      </c>
      <c r="B519" s="1" t="s">
        <v>74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>
      <c r="A520" s="1">
        <v>98</v>
      </c>
      <c r="B520" s="1" t="s">
        <v>74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>
      <c r="A521" s="1">
        <v>98</v>
      </c>
      <c r="B521" s="1" t="s">
        <v>74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>
      <c r="A522" s="1">
        <v>98</v>
      </c>
      <c r="B522" s="1" t="s">
        <v>74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>
      <c r="A523" s="1">
        <v>98</v>
      </c>
      <c r="B523" s="1" t="s">
        <v>74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>
      <c r="A524" s="1">
        <v>98</v>
      </c>
      <c r="B524" s="1" t="s">
        <v>74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>
      <c r="A525" s="1">
        <v>99</v>
      </c>
      <c r="B525" s="1" t="s">
        <v>74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>
      <c r="A526" s="1">
        <v>99</v>
      </c>
      <c r="B526" s="1" t="s">
        <v>74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>
      <c r="A527" s="1">
        <v>99</v>
      </c>
      <c r="B527" s="1" t="s">
        <v>74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>
      <c r="A528" s="1">
        <v>99</v>
      </c>
      <c r="B528" s="1" t="s">
        <v>74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>
      <c r="A529" s="1">
        <v>99</v>
      </c>
      <c r="B529" s="1" t="s">
        <v>74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>
      <c r="A530" s="1">
        <v>99</v>
      </c>
      <c r="B530" s="1" t="s">
        <v>74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>
      <c r="A531" s="1">
        <v>99</v>
      </c>
      <c r="B531" s="1" t="s">
        <v>74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>
      <c r="A532" s="1">
        <v>100</v>
      </c>
      <c r="B532" s="1" t="s">
        <v>74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>
      <c r="A533" s="1">
        <v>100</v>
      </c>
      <c r="B533" s="1" t="s">
        <v>74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>
      <c r="A534" s="1">
        <v>100</v>
      </c>
      <c r="B534" s="1" t="s">
        <v>74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>
      <c r="A535" s="1">
        <v>100</v>
      </c>
      <c r="B535" s="1" t="s">
        <v>74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>
      <c r="A536" s="1">
        <v>100</v>
      </c>
      <c r="B536" s="1" t="s">
        <v>74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>
      <c r="A537" s="1">
        <v>100</v>
      </c>
      <c r="B537" s="1" t="s">
        <v>74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>
      <c r="A538" s="1">
        <v>100</v>
      </c>
      <c r="B538" s="1" t="s">
        <v>74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sortState ref="M3:AH25">
    <sortCondition descending="1" ref="N3:N25"/>
  </sortState>
  <conditionalFormatting sqref="U3:AN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topLeftCell="B9" workbookViewId="0">
      <selection activeCell="S33" sqref="S33"/>
    </sheetView>
  </sheetViews>
  <sheetFormatPr baseColWidth="10" defaultRowHeight="15" x14ac:dyDescent="0"/>
  <cols>
    <col min="1" max="16384" width="10.83203125" style="15"/>
  </cols>
  <sheetData>
    <row r="5" spans="9:18">
      <c r="I5" s="15" t="s">
        <v>83</v>
      </c>
      <c r="R5" s="15" t="s">
        <v>83</v>
      </c>
    </row>
    <row r="6" spans="9:18">
      <c r="I6" s="15">
        <f>CORREL(Daten!AD3:AD26,Daten!AG3:AG26)</f>
        <v>0.94860250185481054</v>
      </c>
      <c r="R6" s="15">
        <f>CORREL(Daten!S3:S26,Daten!Y3:Y26)</f>
        <v>0.47706779982670605</v>
      </c>
    </row>
    <row r="29" spans="9:18">
      <c r="I29" s="15" t="s">
        <v>83</v>
      </c>
    </row>
    <row r="30" spans="9:18">
      <c r="I30" s="15">
        <f>CORREL(Daten!R43:R49,Daten!U43:U49)</f>
        <v>0.6317346250958954</v>
      </c>
      <c r="R30" s="15" t="s">
        <v>83</v>
      </c>
    </row>
    <row r="31" spans="9:18">
      <c r="R31" s="15">
        <f>CORREL(Daten!O3:O26,Daten!S3:S26)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4" sqref="O3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Korrelationen</vt:lpstr>
      <vt:lpstr>Diagramme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2016-06-07T07:28:35Z</dcterms:created>
  <dcterms:modified xsi:type="dcterms:W3CDTF">2016-06-28T14:00:32Z</dcterms:modified>
</cp:coreProperties>
</file>