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s\OneDrive\Documentos\Evellin 25.03.25\Anaconda\"/>
    </mc:Choice>
  </mc:AlternateContent>
  <xr:revisionPtr revIDLastSave="0" documentId="13_ncr:1_{5083063F-3812-43E3-ABDA-6689002A2A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T 2025" sheetId="10" r:id="rId1"/>
    <sheet name="Varejo (Evellin)" sheetId="14" state="hidden" r:id="rId2"/>
    <sheet name="Inter e Atacado" sheetId="1" state="hidden" r:id="rId3"/>
  </sheets>
  <definedNames>
    <definedName name="_xlnm._FilterDatabase" localSheetId="0" hidden="1">'AT 2025'!$A$1:$AU$53</definedName>
    <definedName name="_xlnm._FilterDatabase" localSheetId="2" hidden="1">'Inter e Atacado'!$A$4:$O$506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8" i="10" l="1"/>
  <c r="O49" i="10"/>
  <c r="K48" i="10"/>
  <c r="K39" i="10"/>
  <c r="O30" i="10"/>
  <c r="K49" i="10"/>
  <c r="K50" i="10"/>
  <c r="L50" i="10"/>
  <c r="M50" i="10"/>
  <c r="K51" i="10"/>
  <c r="L51" i="10"/>
  <c r="M51" i="10"/>
  <c r="K52" i="10"/>
  <c r="L52" i="10"/>
  <c r="M52" i="10"/>
  <c r="K53" i="10"/>
  <c r="M53" i="10"/>
  <c r="N24" i="10"/>
  <c r="N21" i="10"/>
  <c r="K24" i="10"/>
  <c r="L24" i="10"/>
  <c r="M24" i="10"/>
  <c r="L2" i="10"/>
  <c r="M2" i="10"/>
  <c r="L3" i="10"/>
  <c r="M3" i="10"/>
  <c r="N3" i="10"/>
  <c r="L4" i="10"/>
  <c r="M4" i="10"/>
  <c r="O5" i="10"/>
  <c r="O6" i="10"/>
  <c r="L7" i="10"/>
  <c r="M7" i="10"/>
  <c r="N7" i="10"/>
  <c r="L8" i="10"/>
  <c r="M8" i="10"/>
  <c r="L9" i="10"/>
  <c r="M9" i="10"/>
  <c r="N10" i="10"/>
  <c r="O10" i="10"/>
  <c r="L11" i="10"/>
  <c r="M11" i="10"/>
  <c r="N11" i="10"/>
  <c r="L12" i="10"/>
  <c r="M12" i="10"/>
  <c r="M13" i="10"/>
  <c r="N13" i="10"/>
  <c r="L14" i="10"/>
  <c r="M14" i="10"/>
  <c r="M15" i="10"/>
  <c r="L16" i="10"/>
  <c r="M16" i="10"/>
  <c r="L17" i="10"/>
  <c r="M17" i="10"/>
  <c r="L18" i="10"/>
  <c r="M18" i="10"/>
  <c r="L19" i="10"/>
  <c r="M19" i="10"/>
  <c r="L21" i="10"/>
  <c r="M21" i="10"/>
  <c r="L22" i="10"/>
  <c r="M22" i="10"/>
  <c r="L23" i="10"/>
  <c r="M23" i="10"/>
  <c r="L25" i="10"/>
  <c r="M25" i="10"/>
  <c r="L26" i="10"/>
  <c r="M26" i="10"/>
  <c r="L27" i="10"/>
  <c r="M27" i="10"/>
  <c r="L28" i="10"/>
  <c r="M28" i="10"/>
  <c r="N28" i="10"/>
  <c r="L29" i="10"/>
  <c r="M29" i="10"/>
  <c r="L31" i="10"/>
  <c r="M31" i="10"/>
  <c r="L32" i="10"/>
  <c r="M32" i="10"/>
  <c r="L33" i="10"/>
  <c r="M33" i="10"/>
  <c r="L34" i="10"/>
  <c r="M34" i="10"/>
  <c r="L35" i="10"/>
  <c r="M35" i="10"/>
  <c r="L36" i="10"/>
  <c r="M36" i="10"/>
  <c r="N36" i="10"/>
  <c r="L37" i="10"/>
  <c r="M37" i="10"/>
  <c r="N37" i="10"/>
  <c r="L38" i="10"/>
  <c r="M38" i="10"/>
  <c r="L39" i="10"/>
  <c r="M39" i="10"/>
  <c r="L40" i="10"/>
  <c r="M40" i="10"/>
  <c r="L41" i="10"/>
  <c r="M41" i="10"/>
  <c r="L42" i="10"/>
  <c r="M42" i="10"/>
  <c r="L43" i="10"/>
  <c r="M43" i="10"/>
  <c r="L44" i="10"/>
  <c r="M44" i="10"/>
  <c r="L45" i="10"/>
  <c r="M45" i="10"/>
  <c r="L46" i="10"/>
  <c r="M46" i="10"/>
  <c r="L47" i="10"/>
  <c r="M47" i="10"/>
  <c r="K23" i="10"/>
  <c r="K31" i="10"/>
  <c r="I86" i="14"/>
  <c r="J86" i="14" s="1"/>
  <c r="I87" i="14"/>
  <c r="J87" i="14" s="1"/>
  <c r="I88" i="14"/>
  <c r="J88" i="14" s="1"/>
  <c r="I89" i="14"/>
  <c r="J89" i="14" s="1"/>
  <c r="I90" i="14"/>
  <c r="J90" i="14" s="1"/>
  <c r="T84" i="14"/>
  <c r="W84" i="14" s="1"/>
  <c r="U84" i="14"/>
  <c r="V84" i="14"/>
  <c r="T81" i="14"/>
  <c r="U81" i="14"/>
  <c r="V81" i="14" s="1"/>
  <c r="AC32" i="14"/>
  <c r="AC56" i="14"/>
  <c r="AC73" i="14"/>
  <c r="AC77" i="14"/>
  <c r="AC82" i="14"/>
  <c r="AC89" i="14"/>
  <c r="AC90" i="14"/>
  <c r="AC91" i="14"/>
  <c r="AC94" i="14"/>
  <c r="AC95" i="14"/>
  <c r="AC99" i="14"/>
  <c r="AC102" i="14"/>
  <c r="AC108" i="14"/>
  <c r="AC123" i="14"/>
  <c r="AC124" i="14"/>
  <c r="AC125" i="14"/>
  <c r="AC126" i="14"/>
  <c r="W32" i="14"/>
  <c r="W56" i="14"/>
  <c r="W73" i="14"/>
  <c r="W77" i="14"/>
  <c r="W82" i="14"/>
  <c r="W89" i="14"/>
  <c r="W90" i="14"/>
  <c r="W91" i="14"/>
  <c r="W94" i="14"/>
  <c r="W95" i="14"/>
  <c r="W99" i="14"/>
  <c r="W102" i="14"/>
  <c r="W108" i="14"/>
  <c r="W123" i="14"/>
  <c r="W124" i="14"/>
  <c r="W125" i="14"/>
  <c r="W126" i="14"/>
  <c r="Q102" i="14"/>
  <c r="Q32" i="14"/>
  <c r="Q56" i="14"/>
  <c r="Q73" i="14"/>
  <c r="Q77" i="14"/>
  <c r="Q82" i="14"/>
  <c r="Q89" i="14"/>
  <c r="Q90" i="14"/>
  <c r="Q91" i="14"/>
  <c r="Q94" i="14"/>
  <c r="Q95" i="14"/>
  <c r="Q99" i="14"/>
  <c r="Q108" i="14"/>
  <c r="Q123" i="14"/>
  <c r="Q124" i="14"/>
  <c r="Q125" i="14"/>
  <c r="Q126" i="14"/>
  <c r="K32" i="14"/>
  <c r="K39" i="14"/>
  <c r="K56" i="14"/>
  <c r="K73" i="14"/>
  <c r="K77" i="14"/>
  <c r="K82" i="14"/>
  <c r="K89" i="14"/>
  <c r="K90" i="14"/>
  <c r="K91" i="14"/>
  <c r="K94" i="14"/>
  <c r="K95" i="14"/>
  <c r="K98" i="14"/>
  <c r="K99" i="14"/>
  <c r="K102" i="14"/>
  <c r="K108" i="14"/>
  <c r="K123" i="14"/>
  <c r="K124" i="14"/>
  <c r="K125" i="14"/>
  <c r="K126" i="14"/>
  <c r="E6" i="14"/>
  <c r="E7" i="14"/>
  <c r="E8" i="14"/>
  <c r="E9" i="14"/>
  <c r="E10" i="14"/>
  <c r="E11" i="14"/>
  <c r="E12" i="14"/>
  <c r="E13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4" i="14"/>
  <c r="E35" i="14"/>
  <c r="E36" i="14"/>
  <c r="E37" i="14"/>
  <c r="E38" i="14"/>
  <c r="E39" i="14"/>
  <c r="E40" i="14"/>
  <c r="E42" i="14"/>
  <c r="E43" i="14"/>
  <c r="E44" i="14"/>
  <c r="E45" i="14"/>
  <c r="E46" i="14"/>
  <c r="E47" i="14"/>
  <c r="E48" i="14"/>
  <c r="E49" i="14"/>
  <c r="E51" i="14"/>
  <c r="E52" i="14"/>
  <c r="E53" i="14"/>
  <c r="E54" i="14"/>
  <c r="E55" i="14"/>
  <c r="E60" i="14"/>
  <c r="E59" i="14"/>
  <c r="E61" i="14"/>
  <c r="E58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5" i="14"/>
  <c r="E76" i="14"/>
  <c r="E77" i="14"/>
  <c r="E79" i="14"/>
  <c r="E80" i="14"/>
  <c r="E81" i="14"/>
  <c r="E82" i="14"/>
  <c r="E84" i="14"/>
  <c r="E85" i="14"/>
  <c r="E86" i="14"/>
  <c r="E87" i="14"/>
  <c r="E88" i="14"/>
  <c r="E89" i="14"/>
  <c r="E90" i="14"/>
  <c r="E91" i="14"/>
  <c r="E93" i="14"/>
  <c r="E94" i="14"/>
  <c r="E95" i="14"/>
  <c r="E97" i="14"/>
  <c r="E98" i="14"/>
  <c r="E99" i="14"/>
  <c r="E101" i="14"/>
  <c r="E102" i="14"/>
  <c r="E104" i="14"/>
  <c r="E105" i="14"/>
  <c r="E106" i="14"/>
  <c r="E107" i="14"/>
  <c r="E108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4" i="14"/>
  <c r="E125" i="14"/>
  <c r="E126" i="14"/>
  <c r="AA22" i="14"/>
  <c r="AB22" i="14" s="1"/>
  <c r="AA23" i="14"/>
  <c r="AB23" i="14" s="1"/>
  <c r="AA24" i="14"/>
  <c r="AB24" i="14" s="1"/>
  <c r="AA25" i="14"/>
  <c r="AB25" i="14" s="1"/>
  <c r="AA26" i="14"/>
  <c r="AA27" i="14"/>
  <c r="AA28" i="14"/>
  <c r="Z21" i="14"/>
  <c r="Z22" i="14"/>
  <c r="Z23" i="14"/>
  <c r="Z24" i="14"/>
  <c r="Z25" i="14"/>
  <c r="Z26" i="14"/>
  <c r="Z27" i="14"/>
  <c r="Y23" i="14"/>
  <c r="Y24" i="14"/>
  <c r="Y25" i="14"/>
  <c r="U23" i="14"/>
  <c r="V23" i="14" s="1"/>
  <c r="U24" i="14"/>
  <c r="V24" i="14" s="1"/>
  <c r="U25" i="14"/>
  <c r="V25" i="14" s="1"/>
  <c r="U26" i="14"/>
  <c r="V26" i="14" s="1"/>
  <c r="U27" i="14"/>
  <c r="T22" i="14"/>
  <c r="T23" i="14"/>
  <c r="T24" i="14"/>
  <c r="T25" i="14"/>
  <c r="T26" i="14"/>
  <c r="S22" i="14"/>
  <c r="S23" i="14"/>
  <c r="S24" i="14"/>
  <c r="S25" i="14"/>
  <c r="S26" i="14"/>
  <c r="S27" i="14"/>
  <c r="O22" i="14"/>
  <c r="P22" i="14" s="1"/>
  <c r="O23" i="14"/>
  <c r="P23" i="14" s="1"/>
  <c r="O24" i="14"/>
  <c r="P24" i="14" s="1"/>
  <c r="O25" i="14"/>
  <c r="P25" i="14" s="1"/>
  <c r="N22" i="14"/>
  <c r="Q22" i="14" s="1"/>
  <c r="N23" i="14"/>
  <c r="Q23" i="14" s="1"/>
  <c r="N24" i="14"/>
  <c r="N25" i="14"/>
  <c r="M22" i="14"/>
  <c r="M23" i="14"/>
  <c r="M24" i="14"/>
  <c r="M25" i="14"/>
  <c r="I22" i="14"/>
  <c r="J22" i="14" s="1"/>
  <c r="I23" i="14"/>
  <c r="J23" i="14" s="1"/>
  <c r="I24" i="14"/>
  <c r="J24" i="14" s="1"/>
  <c r="I25" i="14"/>
  <c r="J25" i="14" s="1"/>
  <c r="I26" i="14"/>
  <c r="J26" i="14" s="1"/>
  <c r="H22" i="14"/>
  <c r="K22" i="14" s="1"/>
  <c r="H23" i="14"/>
  <c r="K23" i="14" s="1"/>
  <c r="H24" i="14"/>
  <c r="H25" i="14"/>
  <c r="H26" i="14"/>
  <c r="H27" i="14"/>
  <c r="H28" i="14"/>
  <c r="G21" i="14"/>
  <c r="G22" i="14"/>
  <c r="G23" i="14"/>
  <c r="G24" i="14"/>
  <c r="G25" i="14"/>
  <c r="G26" i="14"/>
  <c r="AA67" i="14"/>
  <c r="AA68" i="14"/>
  <c r="AB68" i="14" s="1"/>
  <c r="AA69" i="14"/>
  <c r="AB69" i="14" s="1"/>
  <c r="AA70" i="14"/>
  <c r="AB70" i="14" s="1"/>
  <c r="AA71" i="14"/>
  <c r="AB71" i="14" s="1"/>
  <c r="Z68" i="14"/>
  <c r="AC68" i="14" s="1"/>
  <c r="Z69" i="14"/>
  <c r="Z70" i="14"/>
  <c r="Z71" i="14"/>
  <c r="Y68" i="14"/>
  <c r="Y69" i="14"/>
  <c r="Y70" i="14"/>
  <c r="Y71" i="14"/>
  <c r="U68" i="14"/>
  <c r="V68" i="14" s="1"/>
  <c r="U69" i="14"/>
  <c r="V69" i="14" s="1"/>
  <c r="U70" i="14"/>
  <c r="V70" i="14" s="1"/>
  <c r="U71" i="14"/>
  <c r="V71" i="14" s="1"/>
  <c r="T67" i="14"/>
  <c r="T68" i="14"/>
  <c r="W68" i="14" s="1"/>
  <c r="T69" i="14"/>
  <c r="T70" i="14"/>
  <c r="T71" i="14"/>
  <c r="S65" i="14"/>
  <c r="S66" i="14"/>
  <c r="S67" i="14"/>
  <c r="S68" i="14"/>
  <c r="S69" i="14"/>
  <c r="S70" i="14"/>
  <c r="S71" i="14"/>
  <c r="O68" i="14"/>
  <c r="P68" i="14" s="1"/>
  <c r="O69" i="14"/>
  <c r="P69" i="14" s="1"/>
  <c r="O70" i="14"/>
  <c r="P70" i="14" s="1"/>
  <c r="O71" i="14"/>
  <c r="P71" i="14" s="1"/>
  <c r="O72" i="14"/>
  <c r="N68" i="14"/>
  <c r="N69" i="14"/>
  <c r="N70" i="14"/>
  <c r="N71" i="14"/>
  <c r="H67" i="14"/>
  <c r="H68" i="14"/>
  <c r="H69" i="14"/>
  <c r="H70" i="14"/>
  <c r="H71" i="14"/>
  <c r="H72" i="14"/>
  <c r="I68" i="14"/>
  <c r="I69" i="14"/>
  <c r="J69" i="14" s="1"/>
  <c r="I70" i="14"/>
  <c r="J70" i="14" s="1"/>
  <c r="I71" i="14"/>
  <c r="J71" i="14" s="1"/>
  <c r="I72" i="14"/>
  <c r="M67" i="14"/>
  <c r="M68" i="14"/>
  <c r="M69" i="14"/>
  <c r="M70" i="14"/>
  <c r="M71" i="14"/>
  <c r="M72" i="14"/>
  <c r="G67" i="14"/>
  <c r="G68" i="14"/>
  <c r="G69" i="14"/>
  <c r="G70" i="14"/>
  <c r="G71" i="14"/>
  <c r="I34" i="14"/>
  <c r="I35" i="14"/>
  <c r="I36" i="14"/>
  <c r="J36" i="14" s="1"/>
  <c r="I37" i="14"/>
  <c r="I38" i="14"/>
  <c r="I39" i="14"/>
  <c r="I59" i="14"/>
  <c r="P94" i="14"/>
  <c r="Y22" i="14"/>
  <c r="U22" i="14"/>
  <c r="V22" i="14" s="1"/>
  <c r="I84" i="14"/>
  <c r="I20" i="14"/>
  <c r="D199" i="14"/>
  <c r="U199" i="14"/>
  <c r="V199" i="14" s="1"/>
  <c r="U198" i="14"/>
  <c r="V198" i="14" s="1"/>
  <c r="O198" i="14"/>
  <c r="P198" i="14"/>
  <c r="I198" i="14"/>
  <c r="J198" i="14" s="1"/>
  <c r="U197" i="14"/>
  <c r="V197" i="14" s="1"/>
  <c r="O197" i="14"/>
  <c r="P197" i="14" s="1"/>
  <c r="I197" i="14"/>
  <c r="J197" i="14" s="1"/>
  <c r="U196" i="14"/>
  <c r="V196" i="14" s="1"/>
  <c r="O196" i="14"/>
  <c r="P196" i="14"/>
  <c r="I196" i="14"/>
  <c r="J196" i="14"/>
  <c r="W195" i="14"/>
  <c r="U195" i="14"/>
  <c r="V195" i="14"/>
  <c r="O195" i="14"/>
  <c r="I195" i="14"/>
  <c r="E195" i="14"/>
  <c r="D191" i="14"/>
  <c r="U190" i="14"/>
  <c r="V190" i="14" s="1"/>
  <c r="V191" i="14" s="1"/>
  <c r="P190" i="14"/>
  <c r="I190" i="14"/>
  <c r="J190" i="14"/>
  <c r="U189" i="14"/>
  <c r="V189" i="14" s="1"/>
  <c r="O189" i="14"/>
  <c r="P189" i="14" s="1"/>
  <c r="I189" i="14"/>
  <c r="J189" i="14"/>
  <c r="U188" i="14"/>
  <c r="V188" i="14" s="1"/>
  <c r="O188" i="14"/>
  <c r="P188" i="14"/>
  <c r="I188" i="14"/>
  <c r="J188" i="14"/>
  <c r="U187" i="14"/>
  <c r="V187" i="14"/>
  <c r="O187" i="14"/>
  <c r="I187" i="14"/>
  <c r="J187" i="14"/>
  <c r="V186" i="14"/>
  <c r="W186" i="14"/>
  <c r="O186" i="14"/>
  <c r="P186" i="14" s="1"/>
  <c r="Q186" i="14" s="1"/>
  <c r="I186" i="14"/>
  <c r="J186" i="14"/>
  <c r="K186" i="14" s="1"/>
  <c r="E186" i="14"/>
  <c r="U185" i="14"/>
  <c r="P185" i="14"/>
  <c r="Q185" i="14" s="1"/>
  <c r="I185" i="14"/>
  <c r="E185" i="14"/>
  <c r="D181" i="14"/>
  <c r="U181" i="14" s="1"/>
  <c r="V181" i="14" s="1"/>
  <c r="U180" i="14"/>
  <c r="V180" i="14" s="1"/>
  <c r="P180" i="14"/>
  <c r="J180" i="14"/>
  <c r="U179" i="14"/>
  <c r="V179" i="14" s="1"/>
  <c r="P179" i="14"/>
  <c r="J179" i="14"/>
  <c r="U178" i="14"/>
  <c r="V178" i="14" s="1"/>
  <c r="P178" i="14"/>
  <c r="J178" i="14"/>
  <c r="U177" i="14"/>
  <c r="V177" i="14" s="1"/>
  <c r="P177" i="14"/>
  <c r="J177" i="14"/>
  <c r="U176" i="14"/>
  <c r="V176" i="14" s="1"/>
  <c r="W176" i="14" s="1"/>
  <c r="P176" i="14"/>
  <c r="Q176" i="14"/>
  <c r="J176" i="14"/>
  <c r="K176" i="14" s="1"/>
  <c r="E176" i="14"/>
  <c r="U175" i="14"/>
  <c r="V175" i="14"/>
  <c r="W175" i="14" s="1"/>
  <c r="O175" i="14"/>
  <c r="I175" i="14"/>
  <c r="E175" i="14"/>
  <c r="I171" i="14"/>
  <c r="D171" i="14"/>
  <c r="V170" i="14"/>
  <c r="P170" i="14"/>
  <c r="J170" i="14"/>
  <c r="V169" i="14"/>
  <c r="P169" i="14"/>
  <c r="J169" i="14"/>
  <c r="V168" i="14"/>
  <c r="P168" i="14"/>
  <c r="J168" i="14"/>
  <c r="V167" i="14"/>
  <c r="P167" i="14"/>
  <c r="P171" i="14"/>
  <c r="J167" i="14"/>
  <c r="V166" i="14"/>
  <c r="W166" i="14" s="1"/>
  <c r="P166" i="14"/>
  <c r="Q166" i="14" s="1"/>
  <c r="J166" i="14"/>
  <c r="K166" i="14" s="1"/>
  <c r="E166" i="14"/>
  <c r="V165" i="14"/>
  <c r="W165" i="14" s="1"/>
  <c r="P165" i="14"/>
  <c r="Q165" i="14" s="1"/>
  <c r="J165" i="14"/>
  <c r="K165" i="14" s="1"/>
  <c r="E165" i="14"/>
  <c r="U164" i="14"/>
  <c r="Q164" i="14"/>
  <c r="O164" i="14"/>
  <c r="O171" i="14" s="1"/>
  <c r="J164" i="14"/>
  <c r="H164" i="14"/>
  <c r="E164" i="14"/>
  <c r="D157" i="14"/>
  <c r="U156" i="14"/>
  <c r="O156" i="14"/>
  <c r="P156" i="14" s="1"/>
  <c r="I156" i="14"/>
  <c r="J156" i="14"/>
  <c r="U155" i="14"/>
  <c r="O155" i="14"/>
  <c r="P155" i="14" s="1"/>
  <c r="I155" i="14"/>
  <c r="J155" i="14"/>
  <c r="U154" i="14"/>
  <c r="O154" i="14"/>
  <c r="P154" i="14"/>
  <c r="Q154" i="14" s="1"/>
  <c r="I154" i="14"/>
  <c r="J154" i="14"/>
  <c r="K154" i="14" s="1"/>
  <c r="E154" i="14"/>
  <c r="U153" i="14"/>
  <c r="O153" i="14"/>
  <c r="I153" i="14"/>
  <c r="E153" i="14"/>
  <c r="D150" i="14"/>
  <c r="U149" i="14"/>
  <c r="V149" i="14" s="1"/>
  <c r="O149" i="14"/>
  <c r="P149" i="14"/>
  <c r="I149" i="14"/>
  <c r="J149" i="14" s="1"/>
  <c r="U148" i="14"/>
  <c r="V148" i="14" s="1"/>
  <c r="O148" i="14"/>
  <c r="P148" i="14" s="1"/>
  <c r="I148" i="14"/>
  <c r="J148" i="14" s="1"/>
  <c r="U147" i="14"/>
  <c r="V147" i="14" s="1"/>
  <c r="O147" i="14"/>
  <c r="P147" i="14"/>
  <c r="I147" i="14"/>
  <c r="J147" i="14" s="1"/>
  <c r="U146" i="14"/>
  <c r="V146" i="14" s="1"/>
  <c r="O146" i="14"/>
  <c r="P146" i="14" s="1"/>
  <c r="P150" i="14" s="1"/>
  <c r="I146" i="14"/>
  <c r="J146" i="14" s="1"/>
  <c r="U145" i="14"/>
  <c r="O145" i="14"/>
  <c r="I145" i="14"/>
  <c r="E145" i="14"/>
  <c r="D142" i="14"/>
  <c r="U141" i="14"/>
  <c r="V141" i="14"/>
  <c r="O141" i="14"/>
  <c r="P141" i="14" s="1"/>
  <c r="I141" i="14"/>
  <c r="J141" i="14" s="1"/>
  <c r="U140" i="14"/>
  <c r="V140" i="14"/>
  <c r="O140" i="14"/>
  <c r="P140" i="14" s="1"/>
  <c r="I140" i="14"/>
  <c r="J140" i="14"/>
  <c r="U139" i="14"/>
  <c r="V139" i="14"/>
  <c r="O139" i="14"/>
  <c r="P139" i="14"/>
  <c r="I139" i="14"/>
  <c r="J139" i="14" s="1"/>
  <c r="U138" i="14"/>
  <c r="T138" i="14"/>
  <c r="S138" i="14"/>
  <c r="O138" i="14"/>
  <c r="N138" i="14"/>
  <c r="M138" i="14"/>
  <c r="I138" i="14"/>
  <c r="H138" i="14"/>
  <c r="G138" i="14"/>
  <c r="E138" i="14"/>
  <c r="D135" i="14"/>
  <c r="U134" i="14"/>
  <c r="V134" i="14" s="1"/>
  <c r="S134" i="14"/>
  <c r="O134" i="14"/>
  <c r="P134" i="14" s="1"/>
  <c r="M134" i="14"/>
  <c r="I134" i="14"/>
  <c r="J134" i="14" s="1"/>
  <c r="U133" i="14"/>
  <c r="V133" i="14" s="1"/>
  <c r="S133" i="14"/>
  <c r="O133" i="14"/>
  <c r="P133" i="14" s="1"/>
  <c r="M133" i="14"/>
  <c r="I133" i="14"/>
  <c r="J133" i="14" s="1"/>
  <c r="U132" i="14"/>
  <c r="V132" i="14" s="1"/>
  <c r="S132" i="14"/>
  <c r="O132" i="14"/>
  <c r="P132" i="14" s="1"/>
  <c r="M132" i="14"/>
  <c r="I132" i="14"/>
  <c r="J132" i="14"/>
  <c r="U131" i="14"/>
  <c r="T131" i="14"/>
  <c r="S131" i="14"/>
  <c r="O131" i="14"/>
  <c r="N131" i="14"/>
  <c r="M131" i="14"/>
  <c r="I131" i="14"/>
  <c r="H131" i="14"/>
  <c r="G131" i="14"/>
  <c r="E131" i="14"/>
  <c r="AB126" i="14"/>
  <c r="V126" i="14"/>
  <c r="P126" i="14"/>
  <c r="J126" i="14"/>
  <c r="AB125" i="14"/>
  <c r="V125" i="14"/>
  <c r="P125" i="14"/>
  <c r="J125" i="14"/>
  <c r="AB124" i="14"/>
  <c r="V124" i="14"/>
  <c r="P124" i="14"/>
  <c r="J124" i="14"/>
  <c r="AA122" i="14"/>
  <c r="AB122" i="14"/>
  <c r="Z122" i="14"/>
  <c r="AC122" i="14" s="1"/>
  <c r="Y122" i="14"/>
  <c r="U122" i="14"/>
  <c r="V122" i="14" s="1"/>
  <c r="T122" i="14"/>
  <c r="W122" i="14" s="1"/>
  <c r="S122" i="14"/>
  <c r="O122" i="14"/>
  <c r="P122" i="14" s="1"/>
  <c r="N122" i="14"/>
  <c r="Q122" i="14" s="1"/>
  <c r="M122" i="14"/>
  <c r="J122" i="14"/>
  <c r="H122" i="14"/>
  <c r="K122" i="14" s="1"/>
  <c r="G122" i="14"/>
  <c r="AA121" i="14"/>
  <c r="AB121" i="14"/>
  <c r="Z121" i="14"/>
  <c r="AC121" i="14" s="1"/>
  <c r="Y121" i="14"/>
  <c r="U121" i="14"/>
  <c r="V121" i="14"/>
  <c r="T121" i="14"/>
  <c r="W121" i="14" s="1"/>
  <c r="S121" i="14"/>
  <c r="O121" i="14"/>
  <c r="P121" i="14" s="1"/>
  <c r="N121" i="14"/>
  <c r="Q121" i="14" s="1"/>
  <c r="M121" i="14"/>
  <c r="I121" i="14"/>
  <c r="J121" i="14"/>
  <c r="H121" i="14"/>
  <c r="K121" i="14" s="1"/>
  <c r="G121" i="14"/>
  <c r="AA120" i="14"/>
  <c r="AB120" i="14"/>
  <c r="Z120" i="14"/>
  <c r="Y120" i="14"/>
  <c r="U120" i="14"/>
  <c r="V120" i="14" s="1"/>
  <c r="T120" i="14"/>
  <c r="S120" i="14"/>
  <c r="O120" i="14"/>
  <c r="P120" i="14"/>
  <c r="N120" i="14"/>
  <c r="M120" i="14"/>
  <c r="I120" i="14"/>
  <c r="J120" i="14"/>
  <c r="H120" i="14"/>
  <c r="G120" i="14"/>
  <c r="AA119" i="14"/>
  <c r="AB119" i="14" s="1"/>
  <c r="Z119" i="14"/>
  <c r="Y119" i="14"/>
  <c r="U119" i="14"/>
  <c r="V119" i="14"/>
  <c r="T119" i="14"/>
  <c r="S119" i="14"/>
  <c r="O119" i="14"/>
  <c r="P119" i="14"/>
  <c r="N119" i="14"/>
  <c r="M119" i="14"/>
  <c r="I119" i="14"/>
  <c r="J119" i="14" s="1"/>
  <c r="H119" i="14"/>
  <c r="G119" i="14"/>
  <c r="AA118" i="14"/>
  <c r="AB118" i="14"/>
  <c r="Z118" i="14"/>
  <c r="Y118" i="14"/>
  <c r="U118" i="14"/>
  <c r="V118" i="14"/>
  <c r="T118" i="14"/>
  <c r="S118" i="14"/>
  <c r="O118" i="14"/>
  <c r="P118" i="14" s="1"/>
  <c r="N118" i="14"/>
  <c r="M118" i="14"/>
  <c r="I118" i="14"/>
  <c r="J118" i="14"/>
  <c r="H118" i="14"/>
  <c r="G118" i="14"/>
  <c r="AA117" i="14"/>
  <c r="AB117" i="14"/>
  <c r="Z117" i="14"/>
  <c r="Y117" i="14"/>
  <c r="U117" i="14"/>
  <c r="V117" i="14" s="1"/>
  <c r="T117" i="14"/>
  <c r="S117" i="14"/>
  <c r="O117" i="14"/>
  <c r="P117" i="14"/>
  <c r="N117" i="14"/>
  <c r="M117" i="14"/>
  <c r="I117" i="14"/>
  <c r="J117" i="14"/>
  <c r="H117" i="14"/>
  <c r="G117" i="14"/>
  <c r="AA116" i="14"/>
  <c r="AB116" i="14" s="1"/>
  <c r="Z116" i="14"/>
  <c r="Y116" i="14"/>
  <c r="U116" i="14"/>
  <c r="V116" i="14"/>
  <c r="T116" i="14"/>
  <c r="S116" i="14"/>
  <c r="O116" i="14"/>
  <c r="P116" i="14"/>
  <c r="N116" i="14"/>
  <c r="M116" i="14"/>
  <c r="I116" i="14"/>
  <c r="J116" i="14" s="1"/>
  <c r="H116" i="14"/>
  <c r="G116" i="14"/>
  <c r="AA115" i="14"/>
  <c r="AB115" i="14"/>
  <c r="Z115" i="14"/>
  <c r="Y115" i="14"/>
  <c r="U115" i="14"/>
  <c r="V115" i="14"/>
  <c r="T115" i="14"/>
  <c r="S115" i="14"/>
  <c r="O115" i="14"/>
  <c r="P115" i="14" s="1"/>
  <c r="N115" i="14"/>
  <c r="M115" i="14"/>
  <c r="I115" i="14"/>
  <c r="J115" i="14"/>
  <c r="H115" i="14"/>
  <c r="G115" i="14"/>
  <c r="AA114" i="14"/>
  <c r="AB114" i="14"/>
  <c r="Z114" i="14"/>
  <c r="Y114" i="14"/>
  <c r="U114" i="14"/>
  <c r="V114" i="14" s="1"/>
  <c r="T114" i="14"/>
  <c r="S114" i="14"/>
  <c r="O114" i="14"/>
  <c r="P114" i="14"/>
  <c r="N114" i="14"/>
  <c r="M114" i="14"/>
  <c r="I114" i="14"/>
  <c r="J114" i="14"/>
  <c r="H114" i="14"/>
  <c r="G114" i="14"/>
  <c r="AA113" i="14"/>
  <c r="AB113" i="14" s="1"/>
  <c r="Z113" i="14"/>
  <c r="Y113" i="14"/>
  <c r="U113" i="14"/>
  <c r="V113" i="14"/>
  <c r="T113" i="14"/>
  <c r="S113" i="14"/>
  <c r="O113" i="14"/>
  <c r="P113" i="14"/>
  <c r="N113" i="14"/>
  <c r="M113" i="14"/>
  <c r="I113" i="14"/>
  <c r="J113" i="14" s="1"/>
  <c r="H113" i="14"/>
  <c r="G113" i="14"/>
  <c r="AA112" i="14"/>
  <c r="AB112" i="14"/>
  <c r="Z112" i="14"/>
  <c r="AC112" i="14" s="1"/>
  <c r="Y112" i="14"/>
  <c r="U112" i="14"/>
  <c r="V112" i="14"/>
  <c r="T112" i="14"/>
  <c r="W112" i="14" s="1"/>
  <c r="S112" i="14"/>
  <c r="O112" i="14"/>
  <c r="P112" i="14" s="1"/>
  <c r="N112" i="14"/>
  <c r="Q112" i="14" s="1"/>
  <c r="M112" i="14"/>
  <c r="I112" i="14"/>
  <c r="J112" i="14"/>
  <c r="H112" i="14"/>
  <c r="K112" i="14" s="1"/>
  <c r="G112" i="14"/>
  <c r="AA111" i="14"/>
  <c r="AB111" i="14"/>
  <c r="Z111" i="14"/>
  <c r="Y111" i="14"/>
  <c r="U111" i="14"/>
  <c r="V111" i="14" s="1"/>
  <c r="T111" i="14"/>
  <c r="S111" i="14"/>
  <c r="O111" i="14"/>
  <c r="P111" i="14"/>
  <c r="N111" i="14"/>
  <c r="M111" i="14"/>
  <c r="I111" i="14"/>
  <c r="J111" i="14"/>
  <c r="H111" i="14"/>
  <c r="G111" i="14"/>
  <c r="AA110" i="14"/>
  <c r="AB110" i="14" s="1"/>
  <c r="Z110" i="14"/>
  <c r="Y110" i="14"/>
  <c r="U110" i="14"/>
  <c r="V110" i="14"/>
  <c r="T110" i="14"/>
  <c r="S110" i="14"/>
  <c r="O110" i="14"/>
  <c r="P110" i="14"/>
  <c r="N110" i="14"/>
  <c r="M110" i="14"/>
  <c r="I110" i="14"/>
  <c r="J110" i="14" s="1"/>
  <c r="H110" i="14"/>
  <c r="G110" i="14"/>
  <c r="AA107" i="14"/>
  <c r="AB107" i="14"/>
  <c r="Z107" i="14"/>
  <c r="AC107" i="14" s="1"/>
  <c r="Y107" i="14"/>
  <c r="U107" i="14"/>
  <c r="V107" i="14"/>
  <c r="T107" i="14"/>
  <c r="W107" i="14" s="1"/>
  <c r="S107" i="14"/>
  <c r="O107" i="14"/>
  <c r="P107" i="14" s="1"/>
  <c r="N107" i="14"/>
  <c r="Q107" i="14" s="1"/>
  <c r="M107" i="14"/>
  <c r="I107" i="14"/>
  <c r="J107" i="14"/>
  <c r="H107" i="14"/>
  <c r="K107" i="14" s="1"/>
  <c r="G107" i="14"/>
  <c r="AA106" i="14"/>
  <c r="AB106" i="14"/>
  <c r="Z106" i="14"/>
  <c r="Y106" i="14"/>
  <c r="U106" i="14"/>
  <c r="V106" i="14" s="1"/>
  <c r="T106" i="14"/>
  <c r="S106" i="14"/>
  <c r="O106" i="14"/>
  <c r="P106" i="14"/>
  <c r="N106" i="14"/>
  <c r="M106" i="14"/>
  <c r="I106" i="14"/>
  <c r="J106" i="14"/>
  <c r="H106" i="14"/>
  <c r="G106" i="14"/>
  <c r="AA105" i="14"/>
  <c r="AB105" i="14" s="1"/>
  <c r="Z105" i="14"/>
  <c r="AC105" i="14" s="1"/>
  <c r="Y105" i="14"/>
  <c r="U105" i="14"/>
  <c r="V105" i="14"/>
  <c r="T105" i="14"/>
  <c r="W105" i="14" s="1"/>
  <c r="S105" i="14"/>
  <c r="O105" i="14"/>
  <c r="P105" i="14" s="1"/>
  <c r="N105" i="14"/>
  <c r="Q105" i="14" s="1"/>
  <c r="M105" i="14"/>
  <c r="I105" i="14"/>
  <c r="J105" i="14" s="1"/>
  <c r="H105" i="14"/>
  <c r="K105" i="14" s="1"/>
  <c r="G105" i="14"/>
  <c r="AA104" i="14"/>
  <c r="AB104" i="14"/>
  <c r="Z104" i="14"/>
  <c r="Y104" i="14"/>
  <c r="U104" i="14"/>
  <c r="V104" i="14" s="1"/>
  <c r="T104" i="14"/>
  <c r="S104" i="14"/>
  <c r="O104" i="14"/>
  <c r="P104" i="14" s="1"/>
  <c r="N104" i="14"/>
  <c r="M104" i="14"/>
  <c r="I104" i="14"/>
  <c r="J104" i="14"/>
  <c r="H104" i="14"/>
  <c r="G104" i="14"/>
  <c r="AA101" i="14"/>
  <c r="AB101" i="14" s="1"/>
  <c r="Z101" i="14"/>
  <c r="AC101" i="14" s="1"/>
  <c r="Y101" i="14"/>
  <c r="U101" i="14"/>
  <c r="V101" i="14" s="1"/>
  <c r="T101" i="14"/>
  <c r="W101" i="14" s="1"/>
  <c r="S101" i="14"/>
  <c r="O101" i="14"/>
  <c r="P101" i="14" s="1"/>
  <c r="N101" i="14"/>
  <c r="Q101" i="14" s="1"/>
  <c r="M101" i="14"/>
  <c r="I101" i="14"/>
  <c r="J101" i="14" s="1"/>
  <c r="H101" i="14"/>
  <c r="K101" i="14" s="1"/>
  <c r="G101" i="14"/>
  <c r="AA98" i="14"/>
  <c r="AB98" i="14"/>
  <c r="Z98" i="14"/>
  <c r="AC98" i="14" s="1"/>
  <c r="Y98" i="14"/>
  <c r="U98" i="14"/>
  <c r="V98" i="14" s="1"/>
  <c r="T98" i="14"/>
  <c r="W98" i="14" s="1"/>
  <c r="S98" i="14"/>
  <c r="O98" i="14"/>
  <c r="P98" i="14"/>
  <c r="N98" i="14"/>
  <c r="Q98" i="14" s="1"/>
  <c r="M98" i="14"/>
  <c r="G98" i="14"/>
  <c r="AA97" i="14"/>
  <c r="AB97" i="14"/>
  <c r="Z97" i="14"/>
  <c r="AC97" i="14" s="1"/>
  <c r="Y97" i="14"/>
  <c r="U97" i="14"/>
  <c r="V97" i="14"/>
  <c r="T97" i="14"/>
  <c r="W97" i="14" s="1"/>
  <c r="S97" i="14"/>
  <c r="O97" i="14"/>
  <c r="P97" i="14" s="1"/>
  <c r="N97" i="14"/>
  <c r="Q97" i="14" s="1"/>
  <c r="M97" i="14"/>
  <c r="I97" i="14"/>
  <c r="J97" i="14" s="1"/>
  <c r="H97" i="14"/>
  <c r="K97" i="14" s="1"/>
  <c r="G97" i="14"/>
  <c r="AA93" i="14"/>
  <c r="AB93" i="14" s="1"/>
  <c r="Z93" i="14"/>
  <c r="AC93" i="14" s="1"/>
  <c r="Y93" i="14"/>
  <c r="U93" i="14"/>
  <c r="V93" i="14" s="1"/>
  <c r="T93" i="14"/>
  <c r="W93" i="14" s="1"/>
  <c r="S93" i="14"/>
  <c r="O93" i="14"/>
  <c r="P93" i="14" s="1"/>
  <c r="N93" i="14"/>
  <c r="Q93" i="14" s="1"/>
  <c r="M93" i="14"/>
  <c r="I93" i="14"/>
  <c r="J93" i="14"/>
  <c r="H93" i="14"/>
  <c r="K93" i="14" s="1"/>
  <c r="G93" i="14"/>
  <c r="AB90" i="14"/>
  <c r="V90" i="14"/>
  <c r="P90" i="14"/>
  <c r="AA88" i="14"/>
  <c r="AB88" i="14" s="1"/>
  <c r="Z88" i="14"/>
  <c r="AC88" i="14" s="1"/>
  <c r="Y88" i="14"/>
  <c r="U88" i="14"/>
  <c r="V88" i="14" s="1"/>
  <c r="T88" i="14"/>
  <c r="W88" i="14" s="1"/>
  <c r="S88" i="14"/>
  <c r="O88" i="14"/>
  <c r="P88" i="14" s="1"/>
  <c r="N88" i="14"/>
  <c r="Q88" i="14" s="1"/>
  <c r="M88" i="14"/>
  <c r="H88" i="14"/>
  <c r="K88" i="14" s="1"/>
  <c r="G88" i="14"/>
  <c r="AA87" i="14"/>
  <c r="AB87" i="14" s="1"/>
  <c r="Z87" i="14"/>
  <c r="AC87" i="14" s="1"/>
  <c r="Y87" i="14"/>
  <c r="U87" i="14"/>
  <c r="V87" i="14" s="1"/>
  <c r="T87" i="14"/>
  <c r="W87" i="14" s="1"/>
  <c r="S87" i="14"/>
  <c r="O87" i="14"/>
  <c r="P87" i="14" s="1"/>
  <c r="N87" i="14"/>
  <c r="Q87" i="14" s="1"/>
  <c r="M87" i="14"/>
  <c r="H87" i="14"/>
  <c r="K87" i="14" s="1"/>
  <c r="G87" i="14"/>
  <c r="AA86" i="14"/>
  <c r="AB86" i="14" s="1"/>
  <c r="Z86" i="14"/>
  <c r="AC86" i="14" s="1"/>
  <c r="Y86" i="14"/>
  <c r="U86" i="14"/>
  <c r="V86" i="14" s="1"/>
  <c r="T86" i="14"/>
  <c r="W86" i="14" s="1"/>
  <c r="S86" i="14"/>
  <c r="O86" i="14"/>
  <c r="P86" i="14"/>
  <c r="N86" i="14"/>
  <c r="Q86" i="14" s="1"/>
  <c r="M86" i="14"/>
  <c r="H86" i="14"/>
  <c r="K86" i="14" s="1"/>
  <c r="G86" i="14"/>
  <c r="AA85" i="14"/>
  <c r="AB85" i="14" s="1"/>
  <c r="Z85" i="14"/>
  <c r="AC85" i="14" s="1"/>
  <c r="Y85" i="14"/>
  <c r="U85" i="14"/>
  <c r="V85" i="14"/>
  <c r="T85" i="14"/>
  <c r="W85" i="14" s="1"/>
  <c r="S85" i="14"/>
  <c r="P85" i="14"/>
  <c r="N85" i="14"/>
  <c r="Q85" i="14" s="1"/>
  <c r="M85" i="14"/>
  <c r="I85" i="14"/>
  <c r="J85" i="14" s="1"/>
  <c r="H85" i="14"/>
  <c r="K85" i="14" s="1"/>
  <c r="G85" i="14"/>
  <c r="AA84" i="14"/>
  <c r="AB84" i="14"/>
  <c r="Z84" i="14"/>
  <c r="AC84" i="14" s="1"/>
  <c r="Y84" i="14"/>
  <c r="S84" i="14"/>
  <c r="O84" i="14"/>
  <c r="P84" i="14"/>
  <c r="N84" i="14"/>
  <c r="Q84" i="14" s="1"/>
  <c r="M84" i="14"/>
  <c r="J84" i="14"/>
  <c r="H84" i="14"/>
  <c r="K84" i="14" s="1"/>
  <c r="G84" i="14"/>
  <c r="AA81" i="14"/>
  <c r="AB81" i="14"/>
  <c r="Z81" i="14"/>
  <c r="Y81" i="14"/>
  <c r="S81" i="14"/>
  <c r="O81" i="14"/>
  <c r="P81" i="14"/>
  <c r="N81" i="14"/>
  <c r="M81" i="14"/>
  <c r="I81" i="14"/>
  <c r="J81" i="14"/>
  <c r="H81" i="14"/>
  <c r="G81" i="14"/>
  <c r="AA80" i="14"/>
  <c r="AB80" i="14" s="1"/>
  <c r="Z80" i="14"/>
  <c r="Y80" i="14"/>
  <c r="U80" i="14"/>
  <c r="V80" i="14" s="1"/>
  <c r="T80" i="14"/>
  <c r="S80" i="14"/>
  <c r="P80" i="14"/>
  <c r="N80" i="14"/>
  <c r="M80" i="14"/>
  <c r="I80" i="14"/>
  <c r="J80" i="14" s="1"/>
  <c r="H80" i="14"/>
  <c r="G80" i="14"/>
  <c r="AA79" i="14"/>
  <c r="AB79" i="14" s="1"/>
  <c r="Z79" i="14"/>
  <c r="Y79" i="14"/>
  <c r="V79" i="14"/>
  <c r="T79" i="14"/>
  <c r="S79" i="14"/>
  <c r="P79" i="14"/>
  <c r="N79" i="14"/>
  <c r="M79" i="14"/>
  <c r="J79" i="14"/>
  <c r="H79" i="14"/>
  <c r="G79" i="14"/>
  <c r="AA76" i="14"/>
  <c r="AB76" i="14" s="1"/>
  <c r="Z76" i="14"/>
  <c r="Y76" i="14"/>
  <c r="V76" i="14"/>
  <c r="T76" i="14"/>
  <c r="S76" i="14"/>
  <c r="P76" i="14"/>
  <c r="Q76" i="14" s="1"/>
  <c r="M76" i="14"/>
  <c r="I76" i="14"/>
  <c r="J76" i="14" s="1"/>
  <c r="H76" i="14"/>
  <c r="G76" i="14"/>
  <c r="AA75" i="14"/>
  <c r="AB75" i="14" s="1"/>
  <c r="Z75" i="14"/>
  <c r="Y75" i="14"/>
  <c r="U75" i="14"/>
  <c r="V75" i="14" s="1"/>
  <c r="T75" i="14"/>
  <c r="S75" i="14"/>
  <c r="P75" i="14"/>
  <c r="Q75" i="14" s="1"/>
  <c r="M75" i="14"/>
  <c r="I75" i="14"/>
  <c r="J75" i="14" s="1"/>
  <c r="H75" i="14"/>
  <c r="G75" i="14"/>
  <c r="AA72" i="14"/>
  <c r="AB72" i="14" s="1"/>
  <c r="Z72" i="14"/>
  <c r="Y72" i="14"/>
  <c r="U72" i="14"/>
  <c r="V72" i="14" s="1"/>
  <c r="T72" i="14"/>
  <c r="S72" i="14"/>
  <c r="P72" i="14"/>
  <c r="N72" i="14"/>
  <c r="Q72" i="14" s="1"/>
  <c r="J72" i="14"/>
  <c r="G72" i="14"/>
  <c r="J68" i="14"/>
  <c r="AB67" i="14"/>
  <c r="Z67" i="14"/>
  <c r="AC67" i="14" s="1"/>
  <c r="Y67" i="14"/>
  <c r="U67" i="14"/>
  <c r="V67" i="14" s="1"/>
  <c r="O67" i="14"/>
  <c r="P67" i="14" s="1"/>
  <c r="N67" i="14"/>
  <c r="I67" i="14"/>
  <c r="J67" i="14" s="1"/>
  <c r="AA66" i="14"/>
  <c r="AB66" i="14" s="1"/>
  <c r="Z66" i="14"/>
  <c r="Y66" i="14"/>
  <c r="U66" i="14"/>
  <c r="V66" i="14"/>
  <c r="T66" i="14"/>
  <c r="O66" i="14"/>
  <c r="P66" i="14" s="1"/>
  <c r="N66" i="14"/>
  <c r="M66" i="14"/>
  <c r="I66" i="14"/>
  <c r="J66" i="14" s="1"/>
  <c r="H66" i="14"/>
  <c r="G66" i="14"/>
  <c r="AA65" i="14"/>
  <c r="AB65" i="14" s="1"/>
  <c r="Z65" i="14"/>
  <c r="Y65" i="14"/>
  <c r="U65" i="14"/>
  <c r="V65" i="14" s="1"/>
  <c r="T65" i="14"/>
  <c r="O65" i="14"/>
  <c r="P65" i="14" s="1"/>
  <c r="N65" i="14"/>
  <c r="M65" i="14"/>
  <c r="I65" i="14"/>
  <c r="J65" i="14" s="1"/>
  <c r="H65" i="14"/>
  <c r="G65" i="14"/>
  <c r="AA64" i="14"/>
  <c r="AB64" i="14" s="1"/>
  <c r="Z64" i="14"/>
  <c r="Y64" i="14"/>
  <c r="U64" i="14"/>
  <c r="V64" i="14" s="1"/>
  <c r="T64" i="14"/>
  <c r="S64" i="14"/>
  <c r="O64" i="14"/>
  <c r="P64" i="14"/>
  <c r="N64" i="14"/>
  <c r="M64" i="14"/>
  <c r="I64" i="14"/>
  <c r="J64" i="14" s="1"/>
  <c r="H64" i="14"/>
  <c r="G64" i="14"/>
  <c r="AA63" i="14"/>
  <c r="AB63" i="14" s="1"/>
  <c r="Z63" i="14"/>
  <c r="Y63" i="14"/>
  <c r="U63" i="14"/>
  <c r="V63" i="14" s="1"/>
  <c r="T63" i="14"/>
  <c r="S63" i="14"/>
  <c r="O63" i="14"/>
  <c r="P63" i="14" s="1"/>
  <c r="N63" i="14"/>
  <c r="Q63" i="14" s="1"/>
  <c r="M63" i="14"/>
  <c r="I63" i="14"/>
  <c r="J63" i="14" s="1"/>
  <c r="H63" i="14"/>
  <c r="G63" i="14"/>
  <c r="AA62" i="14"/>
  <c r="AB62" i="14"/>
  <c r="Z62" i="14"/>
  <c r="Y62" i="14"/>
  <c r="U62" i="14"/>
  <c r="V62" i="14" s="1"/>
  <c r="T62" i="14"/>
  <c r="S62" i="14"/>
  <c r="P62" i="14"/>
  <c r="Q62" i="14" s="1"/>
  <c r="M62" i="14"/>
  <c r="J62" i="14"/>
  <c r="H62" i="14"/>
  <c r="K62" i="14" s="1"/>
  <c r="G62" i="14"/>
  <c r="AA58" i="14"/>
  <c r="AB58" i="14" s="1"/>
  <c r="Z58" i="14"/>
  <c r="Y58" i="14"/>
  <c r="U58" i="14"/>
  <c r="T58" i="14"/>
  <c r="W58" i="14" s="1"/>
  <c r="S58" i="14"/>
  <c r="O58" i="14"/>
  <c r="P58" i="14" s="1"/>
  <c r="N58" i="14"/>
  <c r="M58" i="14"/>
  <c r="I58" i="14"/>
  <c r="J58" i="14" s="1"/>
  <c r="H58" i="14"/>
  <c r="G58" i="14"/>
  <c r="AA61" i="14"/>
  <c r="AB61" i="14" s="1"/>
  <c r="Z61" i="14"/>
  <c r="AC61" i="14" s="1"/>
  <c r="Y61" i="14"/>
  <c r="U61" i="14"/>
  <c r="V61" i="14"/>
  <c r="T61" i="14"/>
  <c r="S61" i="14"/>
  <c r="O61" i="14"/>
  <c r="P61" i="14" s="1"/>
  <c r="N61" i="14"/>
  <c r="M61" i="14"/>
  <c r="I61" i="14"/>
  <c r="J61" i="14" s="1"/>
  <c r="H61" i="14"/>
  <c r="G61" i="14"/>
  <c r="AA59" i="14"/>
  <c r="AB59" i="14" s="1"/>
  <c r="Z59" i="14"/>
  <c r="Y59" i="14"/>
  <c r="U59" i="14"/>
  <c r="V59" i="14" s="1"/>
  <c r="T59" i="14"/>
  <c r="S59" i="14"/>
  <c r="O59" i="14"/>
  <c r="P59" i="14" s="1"/>
  <c r="N59" i="14"/>
  <c r="M59" i="14"/>
  <c r="J59" i="14"/>
  <c r="H59" i="14"/>
  <c r="G59" i="14"/>
  <c r="AA60" i="14"/>
  <c r="AB60" i="14" s="1"/>
  <c r="Z60" i="14"/>
  <c r="Y60" i="14"/>
  <c r="U60" i="14"/>
  <c r="V60" i="14" s="1"/>
  <c r="T60" i="14"/>
  <c r="S60" i="14"/>
  <c r="P60" i="14"/>
  <c r="N60" i="14"/>
  <c r="Q60" i="14" s="1"/>
  <c r="M60" i="14"/>
  <c r="I60" i="14"/>
  <c r="J60" i="14"/>
  <c r="H60" i="14"/>
  <c r="G60" i="14"/>
  <c r="AA55" i="14"/>
  <c r="AB55" i="14" s="1"/>
  <c r="AC55" i="14" s="1"/>
  <c r="U55" i="14"/>
  <c r="V55" i="14" s="1"/>
  <c r="T55" i="14"/>
  <c r="S55" i="14"/>
  <c r="P55" i="14"/>
  <c r="N55" i="14"/>
  <c r="Q55" i="14" s="1"/>
  <c r="M55" i="14"/>
  <c r="I55" i="14"/>
  <c r="J55" i="14"/>
  <c r="K55" i="14" s="1"/>
  <c r="G55" i="14"/>
  <c r="AA54" i="14"/>
  <c r="AB54" i="14" s="1"/>
  <c r="AC54" i="14" s="1"/>
  <c r="U54" i="14"/>
  <c r="V54" i="14" s="1"/>
  <c r="T54" i="14"/>
  <c r="S54" i="14"/>
  <c r="P54" i="14"/>
  <c r="N54" i="14"/>
  <c r="M54" i="14"/>
  <c r="I54" i="14"/>
  <c r="J54" i="14" s="1"/>
  <c r="K54" i="14" s="1"/>
  <c r="G54" i="14"/>
  <c r="AA53" i="14"/>
  <c r="AB53" i="14"/>
  <c r="AC53" i="14" s="1"/>
  <c r="U53" i="14"/>
  <c r="V53" i="14" s="1"/>
  <c r="T53" i="14"/>
  <c r="S53" i="14"/>
  <c r="O53" i="14"/>
  <c r="P53" i="14"/>
  <c r="N53" i="14"/>
  <c r="M53" i="14"/>
  <c r="I53" i="14"/>
  <c r="J53" i="14" s="1"/>
  <c r="K53" i="14" s="1"/>
  <c r="G53" i="14"/>
  <c r="AA52" i="14"/>
  <c r="AB52" i="14"/>
  <c r="Z52" i="14"/>
  <c r="Y52" i="14"/>
  <c r="U52" i="14"/>
  <c r="V52" i="14" s="1"/>
  <c r="T52" i="14"/>
  <c r="S52" i="14"/>
  <c r="O52" i="14"/>
  <c r="P52" i="14" s="1"/>
  <c r="N52" i="14"/>
  <c r="M52" i="14"/>
  <c r="I52" i="14"/>
  <c r="J52" i="14"/>
  <c r="H52" i="14"/>
  <c r="G52" i="14"/>
  <c r="AA51" i="14"/>
  <c r="AB51" i="14" s="1"/>
  <c r="Z51" i="14"/>
  <c r="Y51" i="14"/>
  <c r="U51" i="14"/>
  <c r="V51" i="14" s="1"/>
  <c r="T51" i="14"/>
  <c r="S51" i="14"/>
  <c r="O51" i="14"/>
  <c r="P51" i="14" s="1"/>
  <c r="N51" i="14"/>
  <c r="M51" i="14"/>
  <c r="I51" i="14"/>
  <c r="J51" i="14" s="1"/>
  <c r="H51" i="14"/>
  <c r="G51" i="14"/>
  <c r="AA49" i="14"/>
  <c r="AB49" i="14" s="1"/>
  <c r="AC49" i="14" s="1"/>
  <c r="U49" i="14"/>
  <c r="V49" i="14" s="1"/>
  <c r="W49" i="14" s="1"/>
  <c r="O49" i="14"/>
  <c r="P49" i="14"/>
  <c r="Q49" i="14" s="1"/>
  <c r="I49" i="14"/>
  <c r="J49" i="14" s="1"/>
  <c r="K49" i="14" s="1"/>
  <c r="AA48" i="14"/>
  <c r="AB48" i="14" s="1"/>
  <c r="AC48" i="14" s="1"/>
  <c r="U48" i="14"/>
  <c r="V48" i="14" s="1"/>
  <c r="W48" i="14" s="1"/>
  <c r="O48" i="14"/>
  <c r="P48" i="14" s="1"/>
  <c r="Q48" i="14" s="1"/>
  <c r="I48" i="14"/>
  <c r="J48" i="14" s="1"/>
  <c r="K48" i="14" s="1"/>
  <c r="AA47" i="14"/>
  <c r="AB47" i="14" s="1"/>
  <c r="AC47" i="14" s="1"/>
  <c r="U47" i="14"/>
  <c r="V47" i="14" s="1"/>
  <c r="W47" i="14" s="1"/>
  <c r="O47" i="14"/>
  <c r="P47" i="14"/>
  <c r="Q47" i="14" s="1"/>
  <c r="I47" i="14"/>
  <c r="J47" i="14" s="1"/>
  <c r="K47" i="14" s="1"/>
  <c r="AA46" i="14"/>
  <c r="AB46" i="14" s="1"/>
  <c r="AC46" i="14" s="1"/>
  <c r="U46" i="14"/>
  <c r="V46" i="14" s="1"/>
  <c r="W46" i="14" s="1"/>
  <c r="O46" i="14"/>
  <c r="P46" i="14" s="1"/>
  <c r="Q46" i="14" s="1"/>
  <c r="I46" i="14"/>
  <c r="J46" i="14"/>
  <c r="K46" i="14" s="1"/>
  <c r="AA45" i="14"/>
  <c r="AB45" i="14"/>
  <c r="AC45" i="14" s="1"/>
  <c r="U45" i="14"/>
  <c r="V45" i="14" s="1"/>
  <c r="W45" i="14" s="1"/>
  <c r="O45" i="14"/>
  <c r="P45" i="14" s="1"/>
  <c r="Q45" i="14" s="1"/>
  <c r="I45" i="14"/>
  <c r="J45" i="14" s="1"/>
  <c r="K45" i="14" s="1"/>
  <c r="AA44" i="14"/>
  <c r="AB44" i="14"/>
  <c r="Z44" i="14"/>
  <c r="Y44" i="14"/>
  <c r="U44" i="14"/>
  <c r="V44" i="14" s="1"/>
  <c r="T44" i="14"/>
  <c r="S44" i="14"/>
  <c r="O44" i="14"/>
  <c r="P44" i="14" s="1"/>
  <c r="N44" i="14"/>
  <c r="M44" i="14"/>
  <c r="I44" i="14"/>
  <c r="J44" i="14" s="1"/>
  <c r="H44" i="14"/>
  <c r="G44" i="14"/>
  <c r="AA43" i="14"/>
  <c r="AB43" i="14" s="1"/>
  <c r="Z43" i="14"/>
  <c r="Y43" i="14"/>
  <c r="U43" i="14"/>
  <c r="V43" i="14" s="1"/>
  <c r="T43" i="14"/>
  <c r="S43" i="14"/>
  <c r="O43" i="14"/>
  <c r="P43" i="14"/>
  <c r="N43" i="14"/>
  <c r="M43" i="14"/>
  <c r="I43" i="14"/>
  <c r="J43" i="14"/>
  <c r="H43" i="14"/>
  <c r="G43" i="14"/>
  <c r="AA42" i="14"/>
  <c r="AB42" i="14" s="1"/>
  <c r="Z42" i="14"/>
  <c r="Y42" i="14"/>
  <c r="U42" i="14"/>
  <c r="V42" i="14"/>
  <c r="T42" i="14"/>
  <c r="S42" i="14"/>
  <c r="P42" i="14"/>
  <c r="N42" i="14"/>
  <c r="M42" i="14"/>
  <c r="J42" i="14"/>
  <c r="H42" i="14"/>
  <c r="G42" i="14"/>
  <c r="AA40" i="14"/>
  <c r="AB40" i="14" s="1"/>
  <c r="AC40" i="14" s="1"/>
  <c r="U40" i="14"/>
  <c r="V40" i="14" s="1"/>
  <c r="W40" i="14" s="1"/>
  <c r="P40" i="14"/>
  <c r="Q40" i="14" s="1"/>
  <c r="I40" i="14"/>
  <c r="J40" i="14" s="1"/>
  <c r="K40" i="14" s="1"/>
  <c r="AA39" i="14"/>
  <c r="AB39" i="14"/>
  <c r="AC39" i="14" s="1"/>
  <c r="U39" i="14"/>
  <c r="V39" i="14" s="1"/>
  <c r="W39" i="14" s="1"/>
  <c r="P39" i="14"/>
  <c r="Q39" i="14" s="1"/>
  <c r="AA38" i="14"/>
  <c r="AB38" i="14" s="1"/>
  <c r="AC38" i="14" s="1"/>
  <c r="U38" i="14"/>
  <c r="V38" i="14" s="1"/>
  <c r="W38" i="14" s="1"/>
  <c r="P38" i="14"/>
  <c r="Q38" i="14" s="1"/>
  <c r="J38" i="14"/>
  <c r="K38" i="14" s="1"/>
  <c r="AA37" i="14"/>
  <c r="AB37" i="14"/>
  <c r="Z37" i="14"/>
  <c r="Y37" i="14"/>
  <c r="U37" i="14"/>
  <c r="V37" i="14" s="1"/>
  <c r="T37" i="14"/>
  <c r="S37" i="14"/>
  <c r="P37" i="14"/>
  <c r="Q37" i="14" s="1"/>
  <c r="M37" i="14"/>
  <c r="J37" i="14"/>
  <c r="H37" i="14"/>
  <c r="K37" i="14" s="1"/>
  <c r="G37" i="14"/>
  <c r="AA36" i="14"/>
  <c r="AB36" i="14"/>
  <c r="Z36" i="14"/>
  <c r="Y36" i="14"/>
  <c r="U36" i="14"/>
  <c r="V36" i="14" s="1"/>
  <c r="T36" i="14"/>
  <c r="S36" i="14"/>
  <c r="O36" i="14"/>
  <c r="P36" i="14" s="1"/>
  <c r="N36" i="14"/>
  <c r="M36" i="14"/>
  <c r="H36" i="14"/>
  <c r="G36" i="14"/>
  <c r="AA35" i="14"/>
  <c r="AB35" i="14" s="1"/>
  <c r="Z35" i="14"/>
  <c r="Y35" i="14"/>
  <c r="U35" i="14"/>
  <c r="V35" i="14" s="1"/>
  <c r="T35" i="14"/>
  <c r="S35" i="14"/>
  <c r="O35" i="14"/>
  <c r="P35" i="14" s="1"/>
  <c r="N35" i="14"/>
  <c r="M35" i="14"/>
  <c r="J35" i="14"/>
  <c r="H35" i="14"/>
  <c r="G35" i="14"/>
  <c r="AA34" i="14"/>
  <c r="AB34" i="14" s="1"/>
  <c r="Z34" i="14"/>
  <c r="Y34" i="14"/>
  <c r="U34" i="14"/>
  <c r="V34" i="14" s="1"/>
  <c r="T34" i="14"/>
  <c r="S34" i="14"/>
  <c r="O34" i="14"/>
  <c r="P34" i="14" s="1"/>
  <c r="N34" i="14"/>
  <c r="M34" i="14"/>
  <c r="J34" i="14"/>
  <c r="H34" i="14"/>
  <c r="K34" i="14" s="1"/>
  <c r="G34" i="14"/>
  <c r="AA31" i="14"/>
  <c r="AB31" i="14" s="1"/>
  <c r="Z31" i="14"/>
  <c r="Y31" i="14"/>
  <c r="U31" i="14"/>
  <c r="V31" i="14" s="1"/>
  <c r="T31" i="14"/>
  <c r="S31" i="14"/>
  <c r="O31" i="14"/>
  <c r="P31" i="14" s="1"/>
  <c r="N31" i="14"/>
  <c r="M31" i="14"/>
  <c r="I31" i="14"/>
  <c r="J31" i="14" s="1"/>
  <c r="H31" i="14"/>
  <c r="G31" i="14"/>
  <c r="AA30" i="14"/>
  <c r="AB30" i="14" s="1"/>
  <c r="Z30" i="14"/>
  <c r="U30" i="14"/>
  <c r="V30" i="14"/>
  <c r="T30" i="14"/>
  <c r="O30" i="14"/>
  <c r="P30" i="14"/>
  <c r="N30" i="14"/>
  <c r="I30" i="14"/>
  <c r="J30" i="14" s="1"/>
  <c r="H30" i="14"/>
  <c r="AA29" i="14"/>
  <c r="AB29" i="14" s="1"/>
  <c r="Z29" i="14"/>
  <c r="U29" i="14"/>
  <c r="V29" i="14"/>
  <c r="T29" i="14"/>
  <c r="O29" i="14"/>
  <c r="P29" i="14" s="1"/>
  <c r="N29" i="14"/>
  <c r="I29" i="14"/>
  <c r="J29" i="14" s="1"/>
  <c r="H29" i="14"/>
  <c r="AB28" i="14"/>
  <c r="Z28" i="14"/>
  <c r="Y28" i="14"/>
  <c r="U28" i="14"/>
  <c r="V28" i="14" s="1"/>
  <c r="T28" i="14"/>
  <c r="S28" i="14"/>
  <c r="O28" i="14"/>
  <c r="P28" i="14" s="1"/>
  <c r="N28" i="14"/>
  <c r="M28" i="14"/>
  <c r="I28" i="14"/>
  <c r="J28" i="14" s="1"/>
  <c r="G28" i="14"/>
  <c r="AB27" i="14"/>
  <c r="Y27" i="14"/>
  <c r="V27" i="14"/>
  <c r="T27" i="14"/>
  <c r="O27" i="14"/>
  <c r="P27" i="14" s="1"/>
  <c r="N27" i="14"/>
  <c r="M27" i="14"/>
  <c r="I27" i="14"/>
  <c r="J27" i="14"/>
  <c r="G27" i="14"/>
  <c r="AB26" i="14"/>
  <c r="Y26" i="14"/>
  <c r="O26" i="14"/>
  <c r="P26" i="14" s="1"/>
  <c r="N26" i="14"/>
  <c r="M26" i="14"/>
  <c r="AA21" i="14"/>
  <c r="AB21" i="14" s="1"/>
  <c r="Y21" i="14"/>
  <c r="U21" i="14"/>
  <c r="V21" i="14" s="1"/>
  <c r="T21" i="14"/>
  <c r="S21" i="14"/>
  <c r="O21" i="14"/>
  <c r="P21" i="14" s="1"/>
  <c r="N21" i="14"/>
  <c r="M21" i="14"/>
  <c r="I21" i="14"/>
  <c r="J21" i="14" s="1"/>
  <c r="H21" i="14"/>
  <c r="AA20" i="14"/>
  <c r="AB20" i="14" s="1"/>
  <c r="Z20" i="14"/>
  <c r="Y20" i="14"/>
  <c r="V20" i="14"/>
  <c r="T20" i="14"/>
  <c r="W20" i="14" s="1"/>
  <c r="S20" i="14"/>
  <c r="O20" i="14"/>
  <c r="P20" i="14" s="1"/>
  <c r="N20" i="14"/>
  <c r="M20" i="14"/>
  <c r="J20" i="14"/>
  <c r="H20" i="14"/>
  <c r="G20" i="14"/>
  <c r="AA19" i="14"/>
  <c r="AB19" i="14"/>
  <c r="Z19" i="14"/>
  <c r="Y19" i="14"/>
  <c r="U19" i="14"/>
  <c r="V19" i="14" s="1"/>
  <c r="T19" i="14"/>
  <c r="S19" i="14"/>
  <c r="O19" i="14"/>
  <c r="P19" i="14" s="1"/>
  <c r="N19" i="14"/>
  <c r="M19" i="14"/>
  <c r="I19" i="14"/>
  <c r="J19" i="14" s="1"/>
  <c r="H19" i="14"/>
  <c r="G19" i="14"/>
  <c r="AA18" i="14"/>
  <c r="AB18" i="14"/>
  <c r="Z18" i="14"/>
  <c r="Y18" i="14"/>
  <c r="U18" i="14"/>
  <c r="V18" i="14" s="1"/>
  <c r="T18" i="14"/>
  <c r="W18" i="14" s="1"/>
  <c r="S18" i="14"/>
  <c r="O18" i="14"/>
  <c r="P18" i="14"/>
  <c r="N18" i="14"/>
  <c r="M18" i="14"/>
  <c r="J18" i="14"/>
  <c r="H18" i="14"/>
  <c r="K18" i="14" s="1"/>
  <c r="G18" i="14"/>
  <c r="AA17" i="14"/>
  <c r="AB17" i="14"/>
  <c r="Z17" i="14"/>
  <c r="Y17" i="14"/>
  <c r="U17" i="14"/>
  <c r="V17" i="14" s="1"/>
  <c r="T17" i="14"/>
  <c r="S17" i="14"/>
  <c r="O17" i="14"/>
  <c r="P17" i="14" s="1"/>
  <c r="N17" i="14"/>
  <c r="M17" i="14"/>
  <c r="I17" i="14"/>
  <c r="J17" i="14" s="1"/>
  <c r="H17" i="14"/>
  <c r="G17" i="14"/>
  <c r="AA16" i="14"/>
  <c r="AB16" i="14" s="1"/>
  <c r="Z16" i="14"/>
  <c r="Y16" i="14"/>
  <c r="U16" i="14"/>
  <c r="V16" i="14" s="1"/>
  <c r="T16" i="14"/>
  <c r="S16" i="14"/>
  <c r="O16" i="14"/>
  <c r="P16" i="14"/>
  <c r="N16" i="14"/>
  <c r="M16" i="14"/>
  <c r="J16" i="14"/>
  <c r="H16" i="14"/>
  <c r="K16" i="14" s="1"/>
  <c r="G16" i="14"/>
  <c r="AA15" i="14"/>
  <c r="AB15" i="14"/>
  <c r="Z15" i="14"/>
  <c r="Y15" i="14"/>
  <c r="U15" i="14"/>
  <c r="V15" i="14"/>
  <c r="T15" i="14"/>
  <c r="W15" i="14" s="1"/>
  <c r="S15" i="14"/>
  <c r="O15" i="14"/>
  <c r="P15" i="14" s="1"/>
  <c r="N15" i="14"/>
  <c r="M15" i="14"/>
  <c r="J15" i="14"/>
  <c r="H15" i="14"/>
  <c r="G15" i="14"/>
  <c r="AA13" i="14"/>
  <c r="AB13" i="14" s="1"/>
  <c r="Z13" i="14"/>
  <c r="Y13" i="14"/>
  <c r="U13" i="14"/>
  <c r="V13" i="14"/>
  <c r="T13" i="14"/>
  <c r="S13" i="14"/>
  <c r="O13" i="14"/>
  <c r="P13" i="14" s="1"/>
  <c r="N13" i="14"/>
  <c r="M13" i="14"/>
  <c r="I13" i="14"/>
  <c r="J13" i="14" s="1"/>
  <c r="H13" i="14"/>
  <c r="G13" i="14"/>
  <c r="AA12" i="14"/>
  <c r="AB12" i="14" s="1"/>
  <c r="Z12" i="14"/>
  <c r="Y12" i="14"/>
  <c r="U12" i="14"/>
  <c r="V12" i="14" s="1"/>
  <c r="T12" i="14"/>
  <c r="S12" i="14"/>
  <c r="O12" i="14"/>
  <c r="P12" i="14" s="1"/>
  <c r="N12" i="14"/>
  <c r="M12" i="14"/>
  <c r="I12" i="14"/>
  <c r="J12" i="14" s="1"/>
  <c r="H12" i="14"/>
  <c r="G12" i="14"/>
  <c r="AA11" i="14"/>
  <c r="AB11" i="14" s="1"/>
  <c r="Z11" i="14"/>
  <c r="Y11" i="14"/>
  <c r="U11" i="14"/>
  <c r="V11" i="14" s="1"/>
  <c r="T11" i="14"/>
  <c r="S11" i="14"/>
  <c r="O11" i="14"/>
  <c r="P11" i="14" s="1"/>
  <c r="N11" i="14"/>
  <c r="M11" i="14"/>
  <c r="I11" i="14"/>
  <c r="J11" i="14" s="1"/>
  <c r="H11" i="14"/>
  <c r="G11" i="14"/>
  <c r="AA10" i="14"/>
  <c r="AB10" i="14" s="1"/>
  <c r="Z10" i="14"/>
  <c r="Y10" i="14"/>
  <c r="U10" i="14"/>
  <c r="V10" i="14"/>
  <c r="T10" i="14"/>
  <c r="S10" i="14"/>
  <c r="O10" i="14"/>
  <c r="P10" i="14" s="1"/>
  <c r="N10" i="14"/>
  <c r="M10" i="14"/>
  <c r="I10" i="14"/>
  <c r="J10" i="14" s="1"/>
  <c r="H10" i="14"/>
  <c r="G10" i="14"/>
  <c r="AA9" i="14"/>
  <c r="AB9" i="14"/>
  <c r="Z9" i="14"/>
  <c r="Y9" i="14"/>
  <c r="U9" i="14"/>
  <c r="V9" i="14" s="1"/>
  <c r="T9" i="14"/>
  <c r="S9" i="14"/>
  <c r="O9" i="14"/>
  <c r="P9" i="14" s="1"/>
  <c r="N9" i="14"/>
  <c r="M9" i="14"/>
  <c r="I9" i="14"/>
  <c r="J9" i="14"/>
  <c r="H9" i="14"/>
  <c r="G9" i="14"/>
  <c r="AA8" i="14"/>
  <c r="AB8" i="14" s="1"/>
  <c r="Z8" i="14"/>
  <c r="Y8" i="14"/>
  <c r="U8" i="14"/>
  <c r="V8" i="14" s="1"/>
  <c r="T8" i="14"/>
  <c r="S8" i="14"/>
  <c r="O8" i="14"/>
  <c r="P8" i="14" s="1"/>
  <c r="N8" i="14"/>
  <c r="M8" i="14"/>
  <c r="I8" i="14"/>
  <c r="J8" i="14" s="1"/>
  <c r="H8" i="14"/>
  <c r="G8" i="14"/>
  <c r="AA7" i="14"/>
  <c r="AB7" i="14" s="1"/>
  <c r="Z7" i="14"/>
  <c r="Y7" i="14"/>
  <c r="U7" i="14"/>
  <c r="V7" i="14" s="1"/>
  <c r="T7" i="14"/>
  <c r="S7" i="14"/>
  <c r="O7" i="14"/>
  <c r="P7" i="14" s="1"/>
  <c r="N7" i="14"/>
  <c r="M7" i="14"/>
  <c r="I7" i="14"/>
  <c r="J7" i="14" s="1"/>
  <c r="H7" i="14"/>
  <c r="G7" i="14"/>
  <c r="AA6" i="14"/>
  <c r="AB6" i="14" s="1"/>
  <c r="Z6" i="14"/>
  <c r="Y6" i="14"/>
  <c r="U6" i="14"/>
  <c r="V6" i="14" s="1"/>
  <c r="T6" i="14"/>
  <c r="S6" i="14"/>
  <c r="O6" i="14"/>
  <c r="P6" i="14" s="1"/>
  <c r="N6" i="14"/>
  <c r="M6" i="14"/>
  <c r="G6" i="14" s="1"/>
  <c r="I6" i="14"/>
  <c r="J6" i="14"/>
  <c r="H6" i="14"/>
  <c r="K2" i="10"/>
  <c r="K3" i="10"/>
  <c r="K4" i="10"/>
  <c r="K6" i="10"/>
  <c r="K7" i="10"/>
  <c r="K8" i="10"/>
  <c r="K9" i="10"/>
  <c r="K10" i="10"/>
  <c r="K11" i="10"/>
  <c r="K12" i="10"/>
  <c r="K13" i="10"/>
  <c r="O13" i="10" s="1"/>
  <c r="K14" i="10"/>
  <c r="K15" i="10"/>
  <c r="K16" i="10"/>
  <c r="K17" i="10"/>
  <c r="K18" i="10"/>
  <c r="K19" i="10"/>
  <c r="K22" i="10"/>
  <c r="K20" i="10"/>
  <c r="K25" i="10"/>
  <c r="K26" i="10"/>
  <c r="K21" i="10"/>
  <c r="K27" i="10"/>
  <c r="K28" i="10"/>
  <c r="K29" i="10"/>
  <c r="K30" i="10"/>
  <c r="K32" i="10"/>
  <c r="K33" i="10"/>
  <c r="K34" i="10"/>
  <c r="K35" i="10"/>
  <c r="K36" i="10"/>
  <c r="K37" i="10"/>
  <c r="K38" i="10"/>
  <c r="K40" i="10"/>
  <c r="K41" i="10"/>
  <c r="K42" i="10"/>
  <c r="K43" i="10"/>
  <c r="O43" i="10" s="1"/>
  <c r="K44" i="10"/>
  <c r="K45" i="10"/>
  <c r="K46" i="10"/>
  <c r="K47" i="10"/>
  <c r="M356" i="1"/>
  <c r="N6" i="1"/>
  <c r="M6" i="1"/>
  <c r="N234" i="1"/>
  <c r="N259" i="1"/>
  <c r="R1" i="1"/>
  <c r="N356" i="1" s="1"/>
  <c r="O356" i="1" s="1"/>
  <c r="N12" i="1"/>
  <c r="N27" i="1"/>
  <c r="M176" i="1"/>
  <c r="O6" i="1"/>
  <c r="O45" i="1"/>
  <c r="O5" i="1"/>
  <c r="N5" i="1"/>
  <c r="N173" i="1"/>
  <c r="M172" i="1"/>
  <c r="M171" i="1"/>
  <c r="M173" i="1"/>
  <c r="O122" i="1"/>
  <c r="O125" i="1"/>
  <c r="O126" i="1"/>
  <c r="O121" i="1"/>
  <c r="N122" i="1"/>
  <c r="N125" i="1"/>
  <c r="N126" i="1"/>
  <c r="N127" i="1"/>
  <c r="N121" i="1"/>
  <c r="O190" i="1"/>
  <c r="O201" i="1"/>
  <c r="O210" i="1"/>
  <c r="O211" i="1"/>
  <c r="O212" i="1"/>
  <c r="O225" i="1"/>
  <c r="O236" i="1"/>
  <c r="O239" i="1"/>
  <c r="O262" i="1"/>
  <c r="O267" i="1"/>
  <c r="O274" i="1"/>
  <c r="O307" i="1"/>
  <c r="O324" i="1"/>
  <c r="O337" i="1"/>
  <c r="O346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173" i="1"/>
  <c r="N506" i="1"/>
  <c r="N174" i="1"/>
  <c r="O174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N211" i="1"/>
  <c r="N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O234" i="1"/>
  <c r="N235" i="1"/>
  <c r="O235" i="1"/>
  <c r="N236" i="1"/>
  <c r="N237" i="1"/>
  <c r="O237" i="1"/>
  <c r="N238" i="1"/>
  <c r="O238" i="1"/>
  <c r="N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O259" i="1"/>
  <c r="N260" i="1"/>
  <c r="O260" i="1"/>
  <c r="N261" i="1"/>
  <c r="O261" i="1"/>
  <c r="N262" i="1"/>
  <c r="N263" i="1"/>
  <c r="O263" i="1"/>
  <c r="N264" i="1"/>
  <c r="O264" i="1"/>
  <c r="N265" i="1"/>
  <c r="O265" i="1"/>
  <c r="N266" i="1"/>
  <c r="O266" i="1"/>
  <c r="N267" i="1"/>
  <c r="N268" i="1"/>
  <c r="O268" i="1"/>
  <c r="N269" i="1"/>
  <c r="O269" i="1"/>
  <c r="N270" i="1"/>
  <c r="O270" i="1"/>
  <c r="N271" i="1"/>
  <c r="O271" i="1"/>
  <c r="N272" i="1"/>
  <c r="O272" i="1"/>
  <c r="N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N338" i="1"/>
  <c r="O338" i="1"/>
  <c r="N339" i="1"/>
  <c r="O339" i="1"/>
  <c r="N340" i="1"/>
  <c r="O340" i="1"/>
  <c r="N343" i="1"/>
  <c r="O343" i="1"/>
  <c r="N345" i="1"/>
  <c r="O345" i="1"/>
  <c r="N346" i="1"/>
  <c r="N348" i="1"/>
  <c r="O348" i="1"/>
  <c r="N349" i="1"/>
  <c r="O349" i="1"/>
  <c r="N351" i="1"/>
  <c r="O351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M506" i="1"/>
  <c r="M505" i="1"/>
  <c r="M174" i="1"/>
  <c r="M175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50" i="1"/>
  <c r="O156" i="1"/>
  <c r="O158" i="1"/>
  <c r="N156" i="1"/>
  <c r="N158" i="1"/>
  <c r="M144" i="1"/>
  <c r="M142" i="1"/>
  <c r="M140" i="1"/>
  <c r="M138" i="1"/>
  <c r="M136" i="1"/>
  <c r="M134" i="1"/>
  <c r="M132" i="1"/>
  <c r="M130" i="1"/>
  <c r="M128" i="1"/>
  <c r="M126" i="1"/>
  <c r="M124" i="1"/>
  <c r="M105" i="1"/>
  <c r="M103" i="1"/>
  <c r="M99" i="1"/>
  <c r="M100" i="1"/>
  <c r="M101" i="1"/>
  <c r="M97" i="1"/>
  <c r="M95" i="1"/>
  <c r="M93" i="1"/>
  <c r="M91" i="1"/>
  <c r="M89" i="1"/>
  <c r="M87" i="1"/>
  <c r="M85" i="1"/>
  <c r="M83" i="1"/>
  <c r="M46" i="1"/>
  <c r="M70" i="1"/>
  <c r="M7" i="1"/>
  <c r="M149" i="1"/>
  <c r="M147" i="1"/>
  <c r="M146" i="1"/>
  <c r="M145" i="1"/>
  <c r="M82" i="1"/>
  <c r="N63" i="1"/>
  <c r="M5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O12" i="1"/>
  <c r="M13" i="1"/>
  <c r="N13" i="1"/>
  <c r="O13" i="1"/>
  <c r="M14" i="1"/>
  <c r="M15" i="1"/>
  <c r="N15" i="1"/>
  <c r="O15" i="1"/>
  <c r="M16" i="1"/>
  <c r="N16" i="1"/>
  <c r="O16" i="1"/>
  <c r="M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M40" i="1"/>
  <c r="N40" i="1"/>
  <c r="O40" i="1"/>
  <c r="M41" i="1"/>
  <c r="N41" i="1"/>
  <c r="O41" i="1"/>
  <c r="M42" i="1"/>
  <c r="N42" i="1"/>
  <c r="O42" i="1"/>
  <c r="M43" i="1"/>
  <c r="M44" i="1"/>
  <c r="N44" i="1"/>
  <c r="O44" i="1"/>
  <c r="M45" i="1"/>
  <c r="M47" i="1"/>
  <c r="N47" i="1"/>
  <c r="O47" i="1"/>
  <c r="M48" i="1"/>
  <c r="N48" i="1"/>
  <c r="O48" i="1"/>
  <c r="M49" i="1"/>
  <c r="N49" i="1"/>
  <c r="O49" i="1"/>
  <c r="M50" i="1"/>
  <c r="M51" i="1"/>
  <c r="N51" i="1"/>
  <c r="O51" i="1"/>
  <c r="M52" i="1"/>
  <c r="M53" i="1"/>
  <c r="M54" i="1"/>
  <c r="M55" i="1"/>
  <c r="M56" i="1"/>
  <c r="M57" i="1"/>
  <c r="M58" i="1"/>
  <c r="M59" i="1"/>
  <c r="M60" i="1"/>
  <c r="N60" i="1"/>
  <c r="O60" i="1"/>
  <c r="M61" i="1"/>
  <c r="M62" i="1"/>
  <c r="M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N82" i="1"/>
  <c r="O82" i="1"/>
  <c r="M84" i="1"/>
  <c r="N84" i="1"/>
  <c r="O84" i="1"/>
  <c r="M86" i="1"/>
  <c r="N86" i="1"/>
  <c r="O86" i="1"/>
  <c r="M88" i="1"/>
  <c r="N88" i="1"/>
  <c r="O88" i="1"/>
  <c r="M90" i="1"/>
  <c r="N90" i="1"/>
  <c r="O90" i="1"/>
  <c r="M92" i="1"/>
  <c r="N92" i="1"/>
  <c r="O92" i="1"/>
  <c r="M94" i="1"/>
  <c r="N94" i="1"/>
  <c r="O94" i="1"/>
  <c r="M96" i="1"/>
  <c r="N96" i="1"/>
  <c r="O96" i="1"/>
  <c r="M98" i="1"/>
  <c r="N98" i="1"/>
  <c r="O98" i="1"/>
  <c r="N100" i="1"/>
  <c r="O100" i="1"/>
  <c r="M102" i="1"/>
  <c r="N102" i="1"/>
  <c r="O102" i="1"/>
  <c r="M104" i="1"/>
  <c r="N104" i="1"/>
  <c r="O104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M125" i="1"/>
  <c r="M127" i="1"/>
  <c r="O127" i="1"/>
  <c r="M129" i="1"/>
  <c r="N129" i="1"/>
  <c r="O129" i="1"/>
  <c r="M131" i="1"/>
  <c r="N131" i="1"/>
  <c r="O131" i="1"/>
  <c r="M133" i="1"/>
  <c r="N133" i="1"/>
  <c r="O133" i="1"/>
  <c r="M135" i="1"/>
  <c r="N135" i="1"/>
  <c r="O135" i="1"/>
  <c r="M137" i="1"/>
  <c r="N137" i="1"/>
  <c r="O137" i="1"/>
  <c r="M139" i="1"/>
  <c r="N139" i="1"/>
  <c r="O139" i="1"/>
  <c r="M141" i="1"/>
  <c r="N141" i="1"/>
  <c r="O141" i="1"/>
  <c r="M143" i="1"/>
  <c r="N143" i="1"/>
  <c r="O143" i="1"/>
  <c r="N145" i="1"/>
  <c r="O145" i="1"/>
  <c r="N146" i="1"/>
  <c r="N147" i="1"/>
  <c r="O147" i="1"/>
  <c r="M148" i="1"/>
  <c r="N148" i="1"/>
  <c r="O148" i="1"/>
  <c r="N149" i="1"/>
  <c r="O149" i="1"/>
  <c r="N175" i="1"/>
  <c r="O175" i="1"/>
  <c r="N164" i="1"/>
  <c r="O164" i="1"/>
  <c r="N177" i="1"/>
  <c r="O177" i="1"/>
  <c r="N172" i="1"/>
  <c r="O172" i="1"/>
  <c r="N168" i="1"/>
  <c r="O168" i="1"/>
  <c r="N171" i="1"/>
  <c r="O171" i="1"/>
  <c r="N169" i="1"/>
  <c r="N170" i="1"/>
  <c r="O170" i="1"/>
  <c r="N166" i="1"/>
  <c r="O166" i="1"/>
  <c r="O169" i="1"/>
  <c r="N123" i="1"/>
  <c r="O123" i="1"/>
  <c r="N124" i="1"/>
  <c r="O124" i="1"/>
  <c r="N165" i="1"/>
  <c r="O165" i="1"/>
  <c r="N167" i="1"/>
  <c r="O167" i="1"/>
  <c r="N154" i="1"/>
  <c r="O154" i="1"/>
  <c r="N159" i="1"/>
  <c r="O159" i="1"/>
  <c r="N152" i="1"/>
  <c r="O152" i="1"/>
  <c r="N155" i="1"/>
  <c r="O155" i="1"/>
  <c r="N151" i="1"/>
  <c r="O151" i="1"/>
  <c r="N157" i="1"/>
  <c r="O157" i="1"/>
  <c r="N150" i="1"/>
  <c r="O150" i="1"/>
  <c r="N153" i="1"/>
  <c r="O153" i="1"/>
  <c r="N160" i="1"/>
  <c r="O160" i="1"/>
  <c r="N161" i="1"/>
  <c r="O161" i="1"/>
  <c r="N162" i="1"/>
  <c r="O162" i="1"/>
  <c r="N163" i="1"/>
  <c r="O163" i="1"/>
  <c r="N97" i="1"/>
  <c r="O97" i="1"/>
  <c r="N95" i="1"/>
  <c r="O95" i="1"/>
  <c r="N140" i="1"/>
  <c r="O140" i="1"/>
  <c r="N138" i="1"/>
  <c r="O138" i="1"/>
  <c r="N134" i="1"/>
  <c r="O134" i="1"/>
  <c r="N144" i="1"/>
  <c r="O144" i="1"/>
  <c r="N142" i="1"/>
  <c r="O142" i="1"/>
  <c r="N136" i="1"/>
  <c r="O136" i="1"/>
  <c r="N128" i="1"/>
  <c r="O128" i="1"/>
  <c r="N132" i="1"/>
  <c r="O132" i="1"/>
  <c r="N99" i="1"/>
  <c r="O99" i="1"/>
  <c r="N103" i="1"/>
  <c r="O103" i="1"/>
  <c r="N130" i="1"/>
  <c r="O130" i="1"/>
  <c r="N101" i="1"/>
  <c r="O101" i="1"/>
  <c r="N105" i="1"/>
  <c r="O105" i="1"/>
  <c r="N70" i="1"/>
  <c r="O70" i="1"/>
  <c r="N91" i="1"/>
  <c r="O91" i="1"/>
  <c r="N87" i="1"/>
  <c r="O87" i="1"/>
  <c r="N93" i="1"/>
  <c r="O93" i="1"/>
  <c r="N89" i="1"/>
  <c r="O89" i="1"/>
  <c r="N85" i="1"/>
  <c r="O85" i="1"/>
  <c r="N46" i="1"/>
  <c r="N83" i="1"/>
  <c r="O83" i="1"/>
  <c r="N14" i="1"/>
  <c r="O14" i="1"/>
  <c r="N17" i="1"/>
  <c r="O17" i="1"/>
  <c r="N39" i="1"/>
  <c r="O39" i="1"/>
  <c r="N43" i="1"/>
  <c r="O43" i="1"/>
  <c r="N45" i="1"/>
  <c r="N50" i="1"/>
  <c r="O50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1" i="1"/>
  <c r="O61" i="1"/>
  <c r="N62" i="1"/>
  <c r="O62" i="1"/>
  <c r="I135" i="14"/>
  <c r="J131" i="14"/>
  <c r="J135" i="14" s="1"/>
  <c r="O135" i="14"/>
  <c r="P131" i="14"/>
  <c r="Q131" i="14" s="1"/>
  <c r="V131" i="14"/>
  <c r="I142" i="14"/>
  <c r="J138" i="14"/>
  <c r="O142" i="14"/>
  <c r="P138" i="14"/>
  <c r="P142" i="14" s="1"/>
  <c r="U142" i="14"/>
  <c r="V138" i="14"/>
  <c r="W138" i="14" s="1"/>
  <c r="I150" i="14"/>
  <c r="J145" i="14"/>
  <c r="O150" i="14"/>
  <c r="P145" i="14"/>
  <c r="Q145" i="14" s="1"/>
  <c r="V145" i="14"/>
  <c r="I157" i="14"/>
  <c r="J153" i="14"/>
  <c r="P153" i="14"/>
  <c r="Q153" i="14"/>
  <c r="J171" i="14"/>
  <c r="K164" i="14"/>
  <c r="U171" i="14"/>
  <c r="V171" i="14" s="1"/>
  <c r="V164" i="14"/>
  <c r="W164" i="14" s="1"/>
  <c r="I181" i="14"/>
  <c r="J175" i="14"/>
  <c r="K175" i="14" s="1"/>
  <c r="O181" i="14"/>
  <c r="P175" i="14"/>
  <c r="Q175" i="14" s="1"/>
  <c r="I191" i="14"/>
  <c r="J191" i="14"/>
  <c r="J185" i="14"/>
  <c r="K185" i="14"/>
  <c r="U191" i="14"/>
  <c r="V185" i="14"/>
  <c r="O191" i="14"/>
  <c r="P191" i="14" s="1"/>
  <c r="P187" i="14"/>
  <c r="I199" i="14"/>
  <c r="J199" i="14" s="1"/>
  <c r="J195" i="14"/>
  <c r="K195" i="14" s="1"/>
  <c r="O199" i="14"/>
  <c r="P199" i="14" s="1"/>
  <c r="P195" i="14"/>
  <c r="Q195" i="14"/>
  <c r="W185" i="14"/>
  <c r="J157" i="14"/>
  <c r="K153" i="14"/>
  <c r="W145" i="14"/>
  <c r="W131" i="14"/>
  <c r="K5" i="10"/>
  <c r="O34" i="10" l="1"/>
  <c r="O2" i="10"/>
  <c r="Q138" i="14"/>
  <c r="K15" i="14"/>
  <c r="AC16" i="14"/>
  <c r="K20" i="14"/>
  <c r="K42" i="14"/>
  <c r="AC43" i="14"/>
  <c r="K51" i="14"/>
  <c r="W55" i="14"/>
  <c r="V150" i="14"/>
  <c r="W71" i="14"/>
  <c r="K43" i="14"/>
  <c r="Q79" i="14"/>
  <c r="J142" i="14"/>
  <c r="AC34" i="14"/>
  <c r="W53" i="14"/>
  <c r="Q42" i="14"/>
  <c r="W66" i="14"/>
  <c r="W76" i="14"/>
  <c r="Q80" i="14"/>
  <c r="AC60" i="14"/>
  <c r="V142" i="14"/>
  <c r="J181" i="14"/>
  <c r="J150" i="14"/>
  <c r="AC37" i="14"/>
  <c r="K60" i="14"/>
  <c r="K64" i="14"/>
  <c r="K104" i="14"/>
  <c r="AC104" i="14"/>
  <c r="Q106" i="14"/>
  <c r="W110" i="14"/>
  <c r="Q111" i="14"/>
  <c r="W113" i="14"/>
  <c r="Q114" i="14"/>
  <c r="K115" i="14"/>
  <c r="AC115" i="14"/>
  <c r="W116" i="14"/>
  <c r="Q117" i="14"/>
  <c r="K118" i="14"/>
  <c r="AC118" i="14"/>
  <c r="W119" i="14"/>
  <c r="Q120" i="14"/>
  <c r="K138" i="14"/>
  <c r="W23" i="14"/>
  <c r="AC25" i="14"/>
  <c r="W21" i="14"/>
  <c r="U157" i="14"/>
  <c r="Q52" i="14"/>
  <c r="AC79" i="14"/>
  <c r="V135" i="14"/>
  <c r="AC23" i="14"/>
  <c r="P181" i="14"/>
  <c r="Q28" i="14"/>
  <c r="K59" i="14"/>
  <c r="AC22" i="14"/>
  <c r="Q35" i="14"/>
  <c r="K75" i="14"/>
  <c r="Q104" i="14"/>
  <c r="W106" i="14"/>
  <c r="K110" i="14"/>
  <c r="AC110" i="14"/>
  <c r="W111" i="14"/>
  <c r="K113" i="14"/>
  <c r="AC113" i="14"/>
  <c r="W114" i="14"/>
  <c r="Q115" i="14"/>
  <c r="K116" i="14"/>
  <c r="AC116" i="14"/>
  <c r="W117" i="14"/>
  <c r="Q118" i="14"/>
  <c r="K119" i="14"/>
  <c r="AC119" i="14"/>
  <c r="W120" i="14"/>
  <c r="Q54" i="14"/>
  <c r="K79" i="14"/>
  <c r="Q69" i="14"/>
  <c r="K26" i="14"/>
  <c r="W17" i="14"/>
  <c r="W44" i="14"/>
  <c r="AC51" i="14"/>
  <c r="W52" i="14"/>
  <c r="K25" i="14"/>
  <c r="O29" i="10"/>
  <c r="O15" i="10"/>
  <c r="N357" i="1"/>
  <c r="O357" i="1" s="1"/>
  <c r="N359" i="1"/>
  <c r="O359" i="1" s="1"/>
  <c r="N342" i="1"/>
  <c r="O342" i="1" s="1"/>
  <c r="N355" i="1"/>
  <c r="O355" i="1" s="1"/>
  <c r="N354" i="1"/>
  <c r="O354" i="1" s="1"/>
  <c r="N347" i="1"/>
  <c r="O347" i="1" s="1"/>
  <c r="N352" i="1"/>
  <c r="O352" i="1" s="1"/>
  <c r="N350" i="1"/>
  <c r="O350" i="1" s="1"/>
  <c r="O31" i="10"/>
  <c r="N341" i="1"/>
  <c r="O341" i="1" s="1"/>
  <c r="N353" i="1"/>
  <c r="O353" i="1" s="1"/>
  <c r="N358" i="1"/>
  <c r="O358" i="1" s="1"/>
  <c r="N344" i="1"/>
  <c r="O344" i="1" s="1"/>
  <c r="N360" i="1"/>
  <c r="O360" i="1" s="1"/>
  <c r="O19" i="10"/>
  <c r="O7" i="10"/>
  <c r="O33" i="10"/>
  <c r="O18" i="10"/>
  <c r="O42" i="10"/>
  <c r="O27" i="10"/>
  <c r="O12" i="10"/>
  <c r="O38" i="10"/>
  <c r="O26" i="10"/>
  <c r="O52" i="10"/>
  <c r="O40" i="10"/>
  <c r="O51" i="10"/>
  <c r="O46" i="10"/>
  <c r="O4" i="10"/>
  <c r="O44" i="10"/>
  <c r="O16" i="10"/>
  <c r="O3" i="10"/>
  <c r="O39" i="10"/>
  <c r="O21" i="10"/>
  <c r="O50" i="10"/>
  <c r="O28" i="10"/>
  <c r="O36" i="10"/>
  <c r="O9" i="10"/>
  <c r="O35" i="10"/>
  <c r="O22" i="10"/>
  <c r="O8" i="10"/>
  <c r="O45" i="10"/>
  <c r="Q19" i="14"/>
  <c r="W54" i="14"/>
  <c r="W81" i="14"/>
  <c r="W62" i="14"/>
  <c r="Q36" i="14"/>
  <c r="K61" i="14"/>
  <c r="P135" i="14"/>
  <c r="Q59" i="14"/>
  <c r="U150" i="14"/>
  <c r="K131" i="14"/>
  <c r="K145" i="14"/>
  <c r="O41" i="10"/>
  <c r="Q6" i="14"/>
  <c r="K7" i="14"/>
  <c r="AC7" i="14"/>
  <c r="W8" i="14"/>
  <c r="Q9" i="14"/>
  <c r="K10" i="14"/>
  <c r="AC10" i="14"/>
  <c r="W11" i="14"/>
  <c r="Q12" i="14"/>
  <c r="K13" i="14"/>
  <c r="AC13" i="14"/>
  <c r="Q20" i="14"/>
  <c r="Q31" i="14"/>
  <c r="AC58" i="14"/>
  <c r="AC65" i="14"/>
  <c r="W75" i="14"/>
  <c r="W70" i="14"/>
  <c r="AC71" i="14"/>
  <c r="AC64" i="14"/>
  <c r="AC80" i="14"/>
  <c r="U135" i="14"/>
  <c r="AC18" i="14"/>
  <c r="W19" i="14"/>
  <c r="Q26" i="14"/>
  <c r="W27" i="14"/>
  <c r="W28" i="14"/>
  <c r="W29" i="14"/>
  <c r="W30" i="14"/>
  <c r="W36" i="14"/>
  <c r="W59" i="14"/>
  <c r="Q61" i="14"/>
  <c r="K58" i="14"/>
  <c r="AC62" i="14"/>
  <c r="W63" i="14"/>
  <c r="Q64" i="14"/>
  <c r="K65" i="14"/>
  <c r="K81" i="14"/>
  <c r="W69" i="14"/>
  <c r="AC70" i="14"/>
  <c r="K24" i="14"/>
  <c r="Q25" i="14"/>
  <c r="W16" i="14"/>
  <c r="Q17" i="14"/>
  <c r="Q21" i="14"/>
  <c r="AC35" i="14"/>
  <c r="W37" i="14"/>
  <c r="AC42" i="14"/>
  <c r="W43" i="14"/>
  <c r="Q44" i="14"/>
  <c r="W51" i="14"/>
  <c r="AC72" i="14"/>
  <c r="AC69" i="14"/>
  <c r="Q24" i="14"/>
  <c r="AC15" i="14"/>
  <c r="Q34" i="14"/>
  <c r="K35" i="14"/>
  <c r="AC66" i="14"/>
  <c r="W79" i="14"/>
  <c r="W26" i="14"/>
  <c r="O23" i="10"/>
  <c r="O11" i="10"/>
  <c r="W6" i="14"/>
  <c r="Q7" i="14"/>
  <c r="K8" i="14"/>
  <c r="AC8" i="14"/>
  <c r="W9" i="14"/>
  <c r="Q10" i="14"/>
  <c r="K11" i="14"/>
  <c r="AC11" i="14"/>
  <c r="W12" i="14"/>
  <c r="Q13" i="14"/>
  <c r="AC29" i="14"/>
  <c r="AC30" i="14"/>
  <c r="W31" i="14"/>
  <c r="K66" i="14"/>
  <c r="AC75" i="14"/>
  <c r="W25" i="14"/>
  <c r="O37" i="10"/>
  <c r="O25" i="10"/>
  <c r="Q18" i="14"/>
  <c r="K19" i="14"/>
  <c r="AC19" i="14"/>
  <c r="AC28" i="14"/>
  <c r="AC36" i="14"/>
  <c r="Q53" i="14"/>
  <c r="AC59" i="14"/>
  <c r="W61" i="14"/>
  <c r="Q58" i="14"/>
  <c r="K63" i="14"/>
  <c r="AC63" i="14"/>
  <c r="W64" i="14"/>
  <c r="Q65" i="14"/>
  <c r="AC76" i="14"/>
  <c r="W80" i="14"/>
  <c r="Q81" i="14"/>
  <c r="W24" i="14"/>
  <c r="O47" i="10"/>
  <c r="K36" i="14"/>
  <c r="Q15" i="14"/>
  <c r="AC20" i="14"/>
  <c r="K29" i="14"/>
  <c r="K30" i="14"/>
  <c r="W34" i="14"/>
  <c r="Q71" i="14"/>
  <c r="AC24" i="14"/>
  <c r="O157" i="14"/>
  <c r="K6" i="14"/>
  <c r="AC6" i="14"/>
  <c r="W7" i="14"/>
  <c r="Q8" i="14"/>
  <c r="K9" i="14"/>
  <c r="AC9" i="14"/>
  <c r="W10" i="14"/>
  <c r="Q11" i="14"/>
  <c r="K12" i="14"/>
  <c r="AC12" i="14"/>
  <c r="W13" i="14"/>
  <c r="K31" i="14"/>
  <c r="AC31" i="14"/>
  <c r="W65" i="14"/>
  <c r="Q66" i="14"/>
  <c r="Q67" i="14"/>
  <c r="K76" i="14"/>
  <c r="Q70" i="14"/>
  <c r="O32" i="10"/>
  <c r="O17" i="10"/>
  <c r="Q16" i="14"/>
  <c r="K17" i="14"/>
  <c r="AC17" i="14"/>
  <c r="K21" i="14"/>
  <c r="Q27" i="14"/>
  <c r="Q29" i="14"/>
  <c r="Q30" i="14"/>
  <c r="W35" i="14"/>
  <c r="W42" i="14"/>
  <c r="Q43" i="14"/>
  <c r="K44" i="14"/>
  <c r="AC44" i="14"/>
  <c r="Q51" i="14"/>
  <c r="K52" i="14"/>
  <c r="AC52" i="14"/>
  <c r="W60" i="14"/>
  <c r="W72" i="14"/>
  <c r="K80" i="14"/>
  <c r="AC81" i="14"/>
  <c r="W104" i="14"/>
  <c r="K106" i="14"/>
  <c r="AC106" i="14"/>
  <c r="Q110" i="14"/>
  <c r="K111" i="14"/>
  <c r="AC111" i="14"/>
  <c r="Q113" i="14"/>
  <c r="K114" i="14"/>
  <c r="AC114" i="14"/>
  <c r="W115" i="14"/>
  <c r="Q116" i="14"/>
  <c r="K117" i="14"/>
  <c r="AC117" i="14"/>
  <c r="W118" i="14"/>
  <c r="Q119" i="14"/>
  <c r="K120" i="14"/>
  <c r="AC120" i="14"/>
  <c r="Q68" i="14"/>
  <c r="O24" i="10"/>
  <c r="K72" i="14"/>
  <c r="K71" i="14"/>
  <c r="K70" i="14"/>
  <c r="K69" i="14"/>
  <c r="K68" i="14"/>
  <c r="K67" i="14"/>
  <c r="W67" i="14"/>
  <c r="K28" i="14"/>
  <c r="K27" i="14"/>
  <c r="W22" i="14"/>
  <c r="AC27" i="14"/>
  <c r="AC26" i="14"/>
  <c r="AC21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tc={923B8B30-B517-4D33-B688-BEB8948D062B}</author>
    <author>tc={E74ABBA7-EE7D-4A01-97B2-7AA77114C9C7}</author>
  </authors>
  <commentList>
    <comment ref="B4" authorId="0" shapeId="0" xr:uid="{923B8B30-B517-4D33-B688-BEB8948D06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 data foi atualizada devido à inclusão de novos itens pelo cliente.</t>
      </text>
    </comment>
    <comment ref="A31" authorId="1" shapeId="0" xr:uid="{E74ABBA7-EE7D-4A01-97B2-7AA77114C9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Reenvio</t>
      </text>
    </comment>
  </commentList>
</comments>
</file>

<file path=xl/sharedStrings.xml><?xml version="1.0" encoding="utf-8"?>
<sst xmlns="http://schemas.openxmlformats.org/spreadsheetml/2006/main" count="1803" uniqueCount="531">
  <si>
    <t>Total</t>
  </si>
  <si>
    <t>Aleksy Roxlau</t>
  </si>
  <si>
    <t>R$</t>
  </si>
  <si>
    <t>Matias Perez Oyola</t>
  </si>
  <si>
    <t>U$</t>
  </si>
  <si>
    <t>Noah Murilo</t>
  </si>
  <si>
    <t>Allan Ochoa</t>
  </si>
  <si>
    <t>Mês</t>
  </si>
  <si>
    <t>Eileen Bonetti</t>
  </si>
  <si>
    <t>Filda Bonetti</t>
  </si>
  <si>
    <t>Gabriel da Silva Celestino</t>
  </si>
  <si>
    <t>Gael Mapache</t>
  </si>
  <si>
    <t>Manuela Serna</t>
  </si>
  <si>
    <t>Sebastián Alejandro</t>
  </si>
  <si>
    <t>Trans Shop Chile</t>
  </si>
  <si>
    <t>Joel Lopera Galeano</t>
  </si>
  <si>
    <t>Cristel Nicole Estrada</t>
  </si>
  <si>
    <t>Kenia Monroy</t>
  </si>
  <si>
    <t>(Data) - Estoque</t>
  </si>
  <si>
    <t>Observação em caso de atraso</t>
  </si>
  <si>
    <t>Impressão</t>
  </si>
  <si>
    <t>Confirmação</t>
  </si>
  <si>
    <t>Dias úteis</t>
  </si>
  <si>
    <t>Status</t>
  </si>
  <si>
    <t>Rastreio</t>
  </si>
  <si>
    <t>PEDIDO CANCELADO</t>
  </si>
  <si>
    <t>7711 3322 6572</t>
  </si>
  <si>
    <t>7710 9749 5392</t>
  </si>
  <si>
    <t>7712 2464 1788</t>
  </si>
  <si>
    <t>7711 3144 6625</t>
  </si>
  <si>
    <t>7710 9769 6810</t>
  </si>
  <si>
    <t>7711 3294 0660</t>
  </si>
  <si>
    <t>7712 5185 6952</t>
  </si>
  <si>
    <t>7711 3003 6384</t>
  </si>
  <si>
    <t>7710 9809 2300</t>
  </si>
  <si>
    <t>7710 9474 7518</t>
  </si>
  <si>
    <t>7711 3279 3485</t>
  </si>
  <si>
    <t>7710 9685 1880</t>
  </si>
  <si>
    <t>7711 4588 3384</t>
  </si>
  <si>
    <t>7711 3396 3017</t>
  </si>
  <si>
    <t>7711 3342 2470</t>
  </si>
  <si>
    <t>7711 4524 2664</t>
  </si>
  <si>
    <t>7711 2980 9091</t>
  </si>
  <si>
    <t>7712 0994 9905</t>
  </si>
  <si>
    <t>7711 8625 7108</t>
  </si>
  <si>
    <t>7711 4549 6409</t>
  </si>
  <si>
    <t>7711 0546 6777</t>
  </si>
  <si>
    <t>7713 1479 8987</t>
  </si>
  <si>
    <t>7712 2520 8810</t>
  </si>
  <si>
    <t>7712 2480 7001</t>
  </si>
  <si>
    <t>7712 2504 5740</t>
  </si>
  <si>
    <t>7712 7609 2345</t>
  </si>
  <si>
    <t>7712 2428 9005</t>
  </si>
  <si>
    <t>7713 2719 1173</t>
  </si>
  <si>
    <t>7710 9710 7414</t>
  </si>
  <si>
    <t>7710 9531 0880</t>
  </si>
  <si>
    <t>7710 9548 3878</t>
  </si>
  <si>
    <t>7712 2448 6115</t>
  </si>
  <si>
    <t>7713 2751 6422</t>
  </si>
  <si>
    <t>7713 1417 7548</t>
  </si>
  <si>
    <t>7713 1445 3663</t>
  </si>
  <si>
    <t xml:space="preserve">Falta de packer Bmonster cor 01 com pintura </t>
  </si>
  <si>
    <t>7713 1568 0257</t>
  </si>
  <si>
    <t>7713 2683 5990</t>
  </si>
  <si>
    <t>Aguardando responder a confirmação (documento)</t>
  </si>
  <si>
    <t>7713 1517 1465</t>
  </si>
  <si>
    <t>7713 1546 1326</t>
  </si>
  <si>
    <t>7714 6528 4318</t>
  </si>
  <si>
    <t>falta de packer allday cor 2 com pintura // Documentação atualizada</t>
  </si>
  <si>
    <t>7714 6469 2354</t>
  </si>
  <si>
    <t>7713 2770 1594</t>
  </si>
  <si>
    <t>Documentação atualizada</t>
  </si>
  <si>
    <t>7714 6478 8641</t>
  </si>
  <si>
    <t>02/03 Documentação atualizada (correção no invoice)</t>
  </si>
  <si>
    <t>7715 0452 8203</t>
  </si>
  <si>
    <t>falta de vertebra Trex</t>
  </si>
  <si>
    <t>7713 3746 2110</t>
  </si>
  <si>
    <t>7714 6511 8027</t>
  </si>
  <si>
    <t xml:space="preserve">FEDEX NÃO FOI ATENDIDA, PEDIDO RETORNOU </t>
  </si>
  <si>
    <t>7715 9091 1565</t>
  </si>
  <si>
    <t xml:space="preserve">falta de packer Bmonster cor 1 com pintura </t>
  </si>
  <si>
    <t>7713 3702 6660</t>
  </si>
  <si>
    <t>02/03 atualização de documento</t>
  </si>
  <si>
    <t>7715 0465 4740</t>
  </si>
  <si>
    <t>7713 3666 5093</t>
  </si>
  <si>
    <t>7715 6536 8589</t>
  </si>
  <si>
    <t>7715 0510 6605</t>
  </si>
  <si>
    <t>7715 8716 8842</t>
  </si>
  <si>
    <t>7715 6575 5042</t>
  </si>
  <si>
    <t>7715 3527 1329</t>
  </si>
  <si>
    <t>7715 3323 9930</t>
  </si>
  <si>
    <t>Atualização de data e valor do dolar</t>
  </si>
  <si>
    <t>7716 3098 3080</t>
  </si>
  <si>
    <t>7715 7636 7649</t>
  </si>
  <si>
    <t>7715 7573 9860</t>
  </si>
  <si>
    <t>7715 8770 4127</t>
  </si>
  <si>
    <t>7715 7761 8531</t>
  </si>
  <si>
    <t>7715 7553 9464</t>
  </si>
  <si>
    <t>7715 7834 7650</t>
  </si>
  <si>
    <t>3970 2022 6513</t>
  </si>
  <si>
    <t>7715 9119 8035</t>
  </si>
  <si>
    <t>3970 1645 6909</t>
  </si>
  <si>
    <t>7715 3640 0111</t>
  </si>
  <si>
    <t>7716 5489 2836</t>
  </si>
  <si>
    <t>7715 7875 7295</t>
  </si>
  <si>
    <t>7715 8749 4951</t>
  </si>
  <si>
    <t>Falta de vertebra B-Monster</t>
  </si>
  <si>
    <t>7715 8786 6780</t>
  </si>
  <si>
    <t>7715 6614 3119</t>
  </si>
  <si>
    <t>7715 9134 7040</t>
  </si>
  <si>
    <t>7716 5473 1658</t>
  </si>
  <si>
    <t>7716 3215 1155</t>
  </si>
  <si>
    <t>7715 8804 1791</t>
  </si>
  <si>
    <t>7716 9818 9840</t>
  </si>
  <si>
    <t>Falta parcker king pint. cor:02</t>
  </si>
  <si>
    <t>7716 5479 5821</t>
  </si>
  <si>
    <t>Falta packer prince pint. cor:2</t>
  </si>
  <si>
    <t>7718 4452 9598</t>
  </si>
  <si>
    <t>7716 5509 0275</t>
  </si>
  <si>
    <t>7716 9764 4794</t>
  </si>
  <si>
    <t>7716 9734 3756</t>
  </si>
  <si>
    <t>Falta packer king pint. cor:3</t>
  </si>
  <si>
    <t>7716 9781 9663</t>
  </si>
  <si>
    <t>7716 9715 5169</t>
  </si>
  <si>
    <t>7716 9687 7800</t>
  </si>
  <si>
    <t>7718 7496 3093</t>
  </si>
  <si>
    <t>7718 4481 3108</t>
  </si>
  <si>
    <t>7718 4389 8041</t>
  </si>
  <si>
    <t>Falta Packer King Pint. cor:1</t>
  </si>
  <si>
    <t>3970 2435 1637</t>
  </si>
  <si>
    <t>Aguardando confirmação de medida/camisa</t>
  </si>
  <si>
    <t>7718 7626 0742</t>
  </si>
  <si>
    <t>7718 7600 6625</t>
  </si>
  <si>
    <t>3970 2303 2155</t>
  </si>
  <si>
    <t>7718 4530 6830</t>
  </si>
  <si>
    <t>3970 1834 0884</t>
  </si>
  <si>
    <t>3970 1753 4330</t>
  </si>
  <si>
    <t>3970 2132 3443</t>
  </si>
  <si>
    <t>7718 7446 4225</t>
  </si>
  <si>
    <t>7718 7524 6385</t>
  </si>
  <si>
    <t>7718 7540 3826</t>
  </si>
  <si>
    <t>7718 7575 2763</t>
  </si>
  <si>
    <t>7718 7559 2100</t>
  </si>
  <si>
    <t>Falta Mr long cor 1 C/Pintura</t>
  </si>
  <si>
    <t>3970 1943 6906</t>
  </si>
  <si>
    <t>7718 8417 8875</t>
  </si>
  <si>
    <t>7719 8502 3989</t>
  </si>
  <si>
    <t>7718 7474 8753</t>
  </si>
  <si>
    <t>7718 8480 2137</t>
  </si>
  <si>
    <t>7718 7217 3619</t>
  </si>
  <si>
    <t>7719 8481 8698</t>
  </si>
  <si>
    <t>7718 8463 4402</t>
  </si>
  <si>
    <t>7719 8356 5872</t>
  </si>
  <si>
    <t>7719 8463 1417</t>
  </si>
  <si>
    <t>7719 9229 7510</t>
  </si>
  <si>
    <t>7719 8439 9047</t>
  </si>
  <si>
    <t>7719 8382 8410</t>
  </si>
  <si>
    <t>7719 8419 1485</t>
  </si>
  <si>
    <t>7721 3034 6184</t>
  </si>
  <si>
    <t>7719 9208 0900</t>
  </si>
  <si>
    <t>7721 3049 7270</t>
  </si>
  <si>
    <t>7721 3023 8893</t>
  </si>
  <si>
    <t>7719 8402 1497</t>
  </si>
  <si>
    <t>7719 9301 5923</t>
  </si>
  <si>
    <t>7719 9263 4149</t>
  </si>
  <si>
    <t>7721 3043 4757</t>
  </si>
  <si>
    <t>7721 4817 8429</t>
  </si>
  <si>
    <t>7721 4791 9848</t>
  </si>
  <si>
    <t>7721 7815 8143</t>
  </si>
  <si>
    <t>7721 4779 7251</t>
  </si>
  <si>
    <t>7721 7825 1553</t>
  </si>
  <si>
    <t>7721 7828 1832</t>
  </si>
  <si>
    <t>7721 7841 4028</t>
  </si>
  <si>
    <t>7721 7831 0795</t>
  </si>
  <si>
    <t>7721 7834 4418</t>
  </si>
  <si>
    <t>7721 9877 2260</t>
  </si>
  <si>
    <t>ñ tem mr long cor 1 com pintura no estoque</t>
  </si>
  <si>
    <t>7722 1801 8751</t>
  </si>
  <si>
    <t>7721 7838 3724</t>
  </si>
  <si>
    <t>7722 1842 6658</t>
  </si>
  <si>
    <t>7722 8346 8270</t>
  </si>
  <si>
    <t>ñ tem MrLong cor 1 com pintura no estoque</t>
  </si>
  <si>
    <t>7722 2607 3606</t>
  </si>
  <si>
    <t>7721 9868 9387</t>
  </si>
  <si>
    <t>7723 0525 5732</t>
  </si>
  <si>
    <t>7722 6823 3269</t>
  </si>
  <si>
    <t>7723 0723 1359</t>
  </si>
  <si>
    <t>7725 7381 2768</t>
  </si>
  <si>
    <t>7723 2946 0631</t>
  </si>
  <si>
    <t>Falta packer PrinceSex cor 2</t>
  </si>
  <si>
    <t>7722 2651 1932</t>
  </si>
  <si>
    <t>7723 0688 7822</t>
  </si>
  <si>
    <t>7724 3271 3379</t>
  </si>
  <si>
    <t>7723 0648 9445</t>
  </si>
  <si>
    <t>troca de numero de contato</t>
  </si>
  <si>
    <t>7723 7413 5716</t>
  </si>
  <si>
    <t>7723 7377 2099</t>
  </si>
  <si>
    <t>7723 7331 3993</t>
  </si>
  <si>
    <t>774 3614 7972</t>
  </si>
  <si>
    <t>7724 3125 0123</t>
  </si>
  <si>
    <t>7724 3224 5613</t>
  </si>
  <si>
    <t>7724 9198 3954</t>
  </si>
  <si>
    <t>7724 9210 9950</t>
  </si>
  <si>
    <t>7724 3556 8438</t>
  </si>
  <si>
    <t>7724 7902 4331</t>
  </si>
  <si>
    <t>7724 9217 2127</t>
  </si>
  <si>
    <t>7725 4455 0823</t>
  </si>
  <si>
    <t>7724 9177 3822</t>
  </si>
  <si>
    <t>7724 9183 9040</t>
  </si>
  <si>
    <t>7725 7336 9476</t>
  </si>
  <si>
    <t>ñ tem Packer princesex cor 5 com pintura no estoque</t>
  </si>
  <si>
    <t>7724 9175 7517</t>
  </si>
  <si>
    <t>N tem packer princesex cor 4 com pint no estoque</t>
  </si>
  <si>
    <t>7725 7392 8050</t>
  </si>
  <si>
    <t>7725 7409 0414</t>
  </si>
  <si>
    <t>7725 7495 9846</t>
  </si>
  <si>
    <t>7725 4432 1935</t>
  </si>
  <si>
    <t>7725 8513 0691</t>
  </si>
  <si>
    <t>7725 7507 9107</t>
  </si>
  <si>
    <t>7725 8598 3951</t>
  </si>
  <si>
    <t>7725 8568 2545</t>
  </si>
  <si>
    <t>7726 0605 9759</t>
  </si>
  <si>
    <t>7726 1381 9510</t>
  </si>
  <si>
    <t>7725 8579 6842</t>
  </si>
  <si>
    <t>7726 0621 3075</t>
  </si>
  <si>
    <t>ñ tem Packer kingsex c/p cor 1</t>
  </si>
  <si>
    <t>7726 1380 7608</t>
  </si>
  <si>
    <t>7726 2985 5193</t>
  </si>
  <si>
    <t>7726 2983 0086</t>
  </si>
  <si>
    <t>7726 2980 4170</t>
  </si>
  <si>
    <t>7726 3782 8257</t>
  </si>
  <si>
    <t>7726 3783 4540</t>
  </si>
  <si>
    <t>7726 3784 3095</t>
  </si>
  <si>
    <t>Falta 1 trex c/p cor 3</t>
  </si>
  <si>
    <t>7726 3788 5460</t>
  </si>
  <si>
    <t>Falta 1 trex c/p cor 2</t>
  </si>
  <si>
    <t>7726 3781 7890</t>
  </si>
  <si>
    <t>1 Trex cor 02 com pintura</t>
  </si>
  <si>
    <t>7726 7347 9358</t>
  </si>
  <si>
    <t>7726 7288 8460</t>
  </si>
  <si>
    <t>1 Mr Flex cor 1 com pintura</t>
  </si>
  <si>
    <t>7726 7340 9605</t>
  </si>
  <si>
    <t>7726 7283 4861</t>
  </si>
  <si>
    <t>7726 7344 2718</t>
  </si>
  <si>
    <t>7726 7326 5643</t>
  </si>
  <si>
    <t>7726 7330 2181</t>
  </si>
  <si>
    <t>7726 7334 6456</t>
  </si>
  <si>
    <t>7726 7280 3174</t>
  </si>
  <si>
    <t>7728 4220 0506</t>
  </si>
  <si>
    <t>7728 5696 0390</t>
  </si>
  <si>
    <t>7728 5685 4895</t>
  </si>
  <si>
    <t>7728 8187 0116</t>
  </si>
  <si>
    <t>Falta Mr Long Cor:1</t>
  </si>
  <si>
    <t>Falta Bmonster cor:3</t>
  </si>
  <si>
    <t>março</t>
  </si>
  <si>
    <t>Data de hoje</t>
  </si>
  <si>
    <t>Coleta Fedex</t>
  </si>
  <si>
    <t xml:space="preserve">falta de packer allday cor 2 com pintura </t>
  </si>
  <si>
    <t>Documentação atualizada (padronização do dolar junto dos outros pedidos)</t>
  </si>
  <si>
    <t>Falta parcker Bmonster pint. cor:02</t>
  </si>
  <si>
    <t>7716  3202 4387</t>
  </si>
  <si>
    <t>7716 5483 5185</t>
  </si>
  <si>
    <t>Não contém a quantidade de packer,exigida do pedido</t>
  </si>
  <si>
    <t>7717 6860 3390</t>
  </si>
  <si>
    <t>Falta Mr Flex cor 2 Com Pintura</t>
  </si>
  <si>
    <t>7717 6787 7390</t>
  </si>
  <si>
    <t>7717 6778 1335</t>
  </si>
  <si>
    <t>7717 7055 9529</t>
  </si>
  <si>
    <t>7718 4314 4579</t>
  </si>
  <si>
    <t>Não contém a quantidade de packer/vertébra exigida do pedido</t>
  </si>
  <si>
    <t>7718 4373 9543</t>
  </si>
  <si>
    <t>7717 6799 6583</t>
  </si>
  <si>
    <t>7717 7031 3006</t>
  </si>
  <si>
    <t>Não contém a quantidade de packer,exigida do pedido /pedido retornou</t>
  </si>
  <si>
    <t>7718 4554 1702</t>
  </si>
  <si>
    <t>3970 1476 2347</t>
  </si>
  <si>
    <t>3970 1395 8630</t>
  </si>
  <si>
    <t>7719 1403 6493</t>
  </si>
  <si>
    <t>Não contém o packer,K-Magic ,Cor 1</t>
  </si>
  <si>
    <t>7719 1278 0625</t>
  </si>
  <si>
    <t>7720 5014 8960</t>
  </si>
  <si>
    <t>Falta Bmonster com pintura cor 4</t>
  </si>
  <si>
    <t>7721 2971 1187</t>
  </si>
  <si>
    <t>Falta Bmonster com pintura cor 2</t>
  </si>
  <si>
    <t>7721 7818 9911</t>
  </si>
  <si>
    <t>Falta Trex cor 2 com pintura</t>
  </si>
  <si>
    <t>7720 7315 8311</t>
  </si>
  <si>
    <t>7721 7836 6581</t>
  </si>
  <si>
    <t>7721 7807 3173</t>
  </si>
  <si>
    <t>7721 7811 9683</t>
  </si>
  <si>
    <t>ñ tem Bmonster cor 2 com pintura no estoque</t>
  </si>
  <si>
    <t>7722 3927 0072</t>
  </si>
  <si>
    <t>7722 7015 9884</t>
  </si>
  <si>
    <t>7722 6956 6997</t>
  </si>
  <si>
    <t>N tem a quantidade de allday cor 2 c pintura em estoque</t>
  </si>
  <si>
    <t>N tem grow up cor 6 com pintura em estoque</t>
  </si>
  <si>
    <t>7724 5081 2205</t>
  </si>
  <si>
    <t>7722 7075 0390</t>
  </si>
  <si>
    <t>7722 8372 3309</t>
  </si>
  <si>
    <t>7724 3327 0779</t>
  </si>
  <si>
    <t>7724 3646 2260</t>
  </si>
  <si>
    <t>n tem todos os packers no estoque</t>
  </si>
  <si>
    <t>7725 3187 7070</t>
  </si>
  <si>
    <t>7724 5037 6198</t>
  </si>
  <si>
    <t>N tem allday cor 1 c/pintura no estoque</t>
  </si>
  <si>
    <t>7725 3204 7256</t>
  </si>
  <si>
    <t>N tem trex cor 2 c/p no estoque</t>
  </si>
  <si>
    <t>7725 3992 6912</t>
  </si>
  <si>
    <t>7725 3279 0678</t>
  </si>
  <si>
    <t>Falta o trex com pintura cor 2</t>
  </si>
  <si>
    <t>7725 4537 1064</t>
  </si>
  <si>
    <t>Packer Trex cor 3 c/p  5un</t>
  </si>
  <si>
    <t>7725 4506 7729</t>
  </si>
  <si>
    <t>Falta 1 mr flex  com pintura cor 1</t>
  </si>
  <si>
    <t>7726 3627 4345</t>
  </si>
  <si>
    <t>7725 9701 5020</t>
  </si>
  <si>
    <t>7726 3781 0510</t>
  </si>
  <si>
    <t>7726 3781 4066</t>
  </si>
  <si>
    <t>1 mr Flex cor 2 com pintura</t>
  </si>
  <si>
    <t xml:space="preserve"> 7727 1830 8774</t>
  </si>
  <si>
    <t>1 Mr Flex cor 1 c/p, 1 bmonster cor 2 c/p</t>
  </si>
  <si>
    <t>7727 3234 0440</t>
  </si>
  <si>
    <t>1 mr long cor 2 c/p ,mr flex cor 1 c/p</t>
  </si>
  <si>
    <t>7727 3218 2966</t>
  </si>
  <si>
    <t xml:space="preserve">1 Princesex 5 c/p </t>
  </si>
  <si>
    <t>7727 9707 5980</t>
  </si>
  <si>
    <t>7727 5631 5788</t>
  </si>
  <si>
    <t>7727 9692 7623</t>
  </si>
  <si>
    <t>2 allday cor 2 com pintura</t>
  </si>
  <si>
    <t>7728 3003 8853</t>
  </si>
  <si>
    <t>Falta Bmonster cor:1</t>
  </si>
  <si>
    <t>Falta 3 STP cor:2 com pintura</t>
  </si>
  <si>
    <t xml:space="preserve"> </t>
  </si>
  <si>
    <t>maio</t>
  </si>
  <si>
    <t>N° do pedido</t>
  </si>
  <si>
    <t>Chegada estoque</t>
  </si>
  <si>
    <t>Saída estoque</t>
  </si>
  <si>
    <t>Pedido:</t>
  </si>
  <si>
    <t>Data:</t>
  </si>
  <si>
    <t>Destinatário:</t>
  </si>
  <si>
    <t>Moeda</t>
  </si>
  <si>
    <t>Dólar do dia</t>
  </si>
  <si>
    <t xml:space="preserve">Sub-Total U$ </t>
  </si>
  <si>
    <t>Frete U$:</t>
  </si>
  <si>
    <t>Desconto U$</t>
  </si>
  <si>
    <t>Total U$:</t>
  </si>
  <si>
    <t>Sub-Total R$</t>
  </si>
  <si>
    <t>Frete R$</t>
  </si>
  <si>
    <t>Desconto R$</t>
  </si>
  <si>
    <t>Total R$</t>
  </si>
  <si>
    <t>Packer STP</t>
  </si>
  <si>
    <t>Bolsa King</t>
  </si>
  <si>
    <t>Estojo</t>
  </si>
  <si>
    <t>Vibra-Packer</t>
  </si>
  <si>
    <t>Shampoo Bomba</t>
  </si>
  <si>
    <t>Talco</t>
  </si>
  <si>
    <t>Higienizador</t>
  </si>
  <si>
    <t>Vibra Packer</t>
  </si>
  <si>
    <t>Atualização: 24/04/2025</t>
  </si>
  <si>
    <t>Valor do Dólar:</t>
  </si>
  <si>
    <t>Valor do Euro:</t>
  </si>
  <si>
    <t>Valor em Pesos Mexicanos</t>
  </si>
  <si>
    <t>Valor em Libras</t>
  </si>
  <si>
    <t>Conversão site:</t>
  </si>
  <si>
    <t>VALOR NORMAL</t>
  </si>
  <si>
    <t>Packer</t>
  </si>
  <si>
    <t>peso (g)</t>
  </si>
  <si>
    <t>Preço</t>
  </si>
  <si>
    <t>KG</t>
  </si>
  <si>
    <t>Dólar</t>
  </si>
  <si>
    <t>Euro</t>
  </si>
  <si>
    <t>Pesos</t>
  </si>
  <si>
    <t>Libra</t>
  </si>
  <si>
    <t>GrowUp</t>
  </si>
  <si>
    <t>Peti</t>
  </si>
  <si>
    <t>Packer Xmall</t>
  </si>
  <si>
    <t>Allday</t>
  </si>
  <si>
    <t>Mr Flex</t>
  </si>
  <si>
    <t>Trex</t>
  </si>
  <si>
    <t>Bmonster</t>
  </si>
  <si>
    <t>Packer Pintado</t>
  </si>
  <si>
    <t>GrowUp PINTADO</t>
  </si>
  <si>
    <t>SuperUp PINTADO</t>
  </si>
  <si>
    <t>Packer STP PINTADO</t>
  </si>
  <si>
    <t>Allday PINTADO</t>
  </si>
  <si>
    <t>Mr Flex PINTADO</t>
  </si>
  <si>
    <t>Trex PINTADO</t>
  </si>
  <si>
    <t>Mr Long PINTADO</t>
  </si>
  <si>
    <t>Packer BRoll PINTADO</t>
  </si>
  <si>
    <t>Packer Princesex</t>
  </si>
  <si>
    <t>Bmonster PINTADO</t>
  </si>
  <si>
    <t>Kmagic PINTADO</t>
  </si>
  <si>
    <t>Packer FireRoll PINTADO</t>
  </si>
  <si>
    <t>Packer FireRex PINTADO</t>
  </si>
  <si>
    <t>Masturbador</t>
  </si>
  <si>
    <t>Vértebra NewZ Com packer</t>
  </si>
  <si>
    <t>Allday NewZ</t>
  </si>
  <si>
    <t>Mr Flex NewZ</t>
  </si>
  <si>
    <t>Allday - As duas</t>
  </si>
  <si>
    <t>Mr Flex - As duas</t>
  </si>
  <si>
    <t>Trex - As duas</t>
  </si>
  <si>
    <t>Mr long - As duas</t>
  </si>
  <si>
    <t>Bmonster - As duas</t>
  </si>
  <si>
    <t>Vértebra NewZ - Separado</t>
  </si>
  <si>
    <t xml:space="preserve">Allday </t>
  </si>
  <si>
    <t>Mr long</t>
  </si>
  <si>
    <t>Princesex</t>
  </si>
  <si>
    <t>Kingsex</t>
  </si>
  <si>
    <t>Kmagic</t>
  </si>
  <si>
    <t>Vértebra articulada - Separado</t>
  </si>
  <si>
    <t>Allday articulada</t>
  </si>
  <si>
    <t>Mr flex articulada</t>
  </si>
  <si>
    <t>Trex articulada</t>
  </si>
  <si>
    <t>Mr long articulada</t>
  </si>
  <si>
    <t>Bmonster articulada</t>
  </si>
  <si>
    <t>Pumps</t>
  </si>
  <si>
    <t>PUMP P1</t>
  </si>
  <si>
    <t>PUMP M1</t>
  </si>
  <si>
    <t>PUMP G1</t>
  </si>
  <si>
    <t>Cosméticos</t>
  </si>
  <si>
    <t>Ahnow - Arraso</t>
  </si>
  <si>
    <t>Black Ice (Sexo oral)</t>
  </si>
  <si>
    <t>Lubrificante Prova Dagua</t>
  </si>
  <si>
    <t>Tonico Atomic</t>
  </si>
  <si>
    <t>Preservativos</t>
  </si>
  <si>
    <t>Cuecas e Cintas</t>
  </si>
  <si>
    <t>Cuecas</t>
  </si>
  <si>
    <t>Cintas niceT/reforçada/strap</t>
  </si>
  <si>
    <t>Cueca com botão</t>
  </si>
  <si>
    <t>Cueca Absorvente</t>
  </si>
  <si>
    <t>Cinta Básica</t>
  </si>
  <si>
    <t>Binders</t>
  </si>
  <si>
    <t>Armazenamento</t>
  </si>
  <si>
    <t>Volumes</t>
  </si>
  <si>
    <t>Volume blackt</t>
  </si>
  <si>
    <t>Acessórios e Outros</t>
  </si>
  <si>
    <t>Livro</t>
  </si>
  <si>
    <t>Pelucia</t>
  </si>
  <si>
    <t>Valor</t>
  </si>
  <si>
    <t>valor</t>
  </si>
  <si>
    <t>Frete</t>
  </si>
  <si>
    <t>frete</t>
  </si>
  <si>
    <t>total</t>
  </si>
  <si>
    <t>Duas Vértebras</t>
  </si>
  <si>
    <t>Packer Xmall Pintado</t>
  </si>
  <si>
    <t>Sperm Luby</t>
  </si>
  <si>
    <t>Packer Kingsex Pintura</t>
  </si>
  <si>
    <t>Packer X-Perfect</t>
  </si>
  <si>
    <t>Spray esquenta e vibra</t>
  </si>
  <si>
    <t>Fire&amp;Ice</t>
  </si>
  <si>
    <t>Lubrif. Neutro 15ml</t>
  </si>
  <si>
    <t>Lubrif. Nuetro 120g</t>
  </si>
  <si>
    <t>Perfume</t>
  </si>
  <si>
    <t xml:space="preserve">Pomada Black </t>
  </si>
  <si>
    <t>Bpen maquiagem</t>
  </si>
  <si>
    <t>PRESERVATIVO</t>
  </si>
  <si>
    <t>PRSERVATIVO NEON</t>
  </si>
  <si>
    <t>Cueca para packer</t>
  </si>
  <si>
    <t>Cinta boxer</t>
  </si>
  <si>
    <t>Cueca</t>
  </si>
  <si>
    <t>Binder com alça</t>
  </si>
  <si>
    <t>Binder faixa 15cm</t>
  </si>
  <si>
    <t>estojo</t>
  </si>
  <si>
    <t>Kits</t>
  </si>
  <si>
    <t xml:space="preserve">Packer Mr flex kit </t>
  </si>
  <si>
    <t>Kit Xmall Pintura</t>
  </si>
  <si>
    <t>kit tape</t>
  </si>
  <si>
    <t xml:space="preserve">TREX KIT </t>
  </si>
  <si>
    <t>MR FLEX KIT BLACK</t>
  </si>
  <si>
    <t>MR LONG KIT BLACK</t>
  </si>
  <si>
    <t>BMONSTER KIT BLACK</t>
  </si>
  <si>
    <t>PRINCE KIT BLACK</t>
  </si>
  <si>
    <t>Kit especial Mr Flex</t>
  </si>
  <si>
    <t>Kit especial Trex</t>
  </si>
  <si>
    <t>Kit especial Prince</t>
  </si>
  <si>
    <t>vibra packer Kit</t>
  </si>
  <si>
    <t>cueca kit mr</t>
  </si>
  <si>
    <t>Kits promocionais "Dia dos Namos" 2024</t>
  </si>
  <si>
    <t>Kit Mr flex</t>
  </si>
  <si>
    <t>Cueca para Packer</t>
  </si>
  <si>
    <t>Cinta para Sexo</t>
  </si>
  <si>
    <t>Total:</t>
  </si>
  <si>
    <t>Kit Trex</t>
  </si>
  <si>
    <t>Kit BRoll</t>
  </si>
  <si>
    <t>Kit Bmonster</t>
  </si>
  <si>
    <t>Kits promocionais Natal - 2024</t>
  </si>
  <si>
    <t>Vértebra Newz</t>
  </si>
  <si>
    <t>Cinta Nicet</t>
  </si>
  <si>
    <t>Cinta Reforçada</t>
  </si>
  <si>
    <t>Kit Mr Long</t>
  </si>
  <si>
    <t xml:space="preserve">Kit Princesex </t>
  </si>
  <si>
    <t>Princesex PINTADO</t>
  </si>
  <si>
    <t>Cinta</t>
  </si>
  <si>
    <t>Planilha Internacional e Atacado</t>
  </si>
  <si>
    <t>(Núm) - Carol/Raiany</t>
  </si>
  <si>
    <t>(Texto) - Carol/Raiany</t>
  </si>
  <si>
    <t>(Data) - Carol/Raiany</t>
  </si>
  <si>
    <t>(Pintar) - Estq/Prod</t>
  </si>
  <si>
    <t>(Data) - Carol</t>
  </si>
  <si>
    <t>(Data) - Raiany</t>
  </si>
  <si>
    <t>(número) - Carol</t>
  </si>
  <si>
    <t>Modalidade</t>
  </si>
  <si>
    <t xml:space="preserve">Produção </t>
  </si>
  <si>
    <t>Chegada Doc</t>
  </si>
  <si>
    <t>Saída Doc</t>
  </si>
  <si>
    <t>Doc Confirmada</t>
  </si>
  <si>
    <t>AWB</t>
  </si>
  <si>
    <t>Venc</t>
  </si>
  <si>
    <t>Varejo</t>
  </si>
  <si>
    <t>18.01.2023</t>
  </si>
  <si>
    <t>Atacado</t>
  </si>
  <si>
    <t>Varejo - APP</t>
  </si>
  <si>
    <t xml:space="preserve">PEDIDO CANCELADO </t>
  </si>
  <si>
    <t>falta de packer Princesex cor 2 com pintura // Documentação atualizada</t>
  </si>
  <si>
    <t xml:space="preserve">   </t>
  </si>
  <si>
    <t>PEDIDO CANCELADO/Espanha</t>
  </si>
  <si>
    <t>abril</t>
  </si>
  <si>
    <t xml:space="preserve">Vinícius Vieira	</t>
  </si>
  <si>
    <t>País</t>
  </si>
  <si>
    <t>Peru</t>
  </si>
  <si>
    <t>França</t>
  </si>
  <si>
    <t>Estados Unidos</t>
  </si>
  <si>
    <t>Costa Rica</t>
  </si>
  <si>
    <t>Espanha</t>
  </si>
  <si>
    <t>Canadá</t>
  </si>
  <si>
    <t>Portugal</t>
  </si>
  <si>
    <t>México</t>
  </si>
  <si>
    <t>Brasil</t>
  </si>
  <si>
    <t>Colômbia</t>
  </si>
  <si>
    <t>Chile</t>
  </si>
  <si>
    <t>Uruguai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</si>
</sst>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_-[$$-409]* #,##0.00_ ;_-[$$-409]* \-#,##0.00\ ;_-[$$-409]* &quot;-&quot;??_ ;_-@_ "/>
    <numFmt numFmtId="166" formatCode="0.0000000"/>
    <numFmt numFmtId="167" formatCode="#,##0.000000000"/>
    <numFmt numFmtId="168" formatCode="&quot;R$&quot;\ #,##0.00"/>
  </numFmts>
  <fonts count="1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Garamond"/>
      <family val="1"/>
    </font>
    <font>
      <sz val="11"/>
      <color theme="5"/>
      <name val="Calibri"/>
      <family val="2"/>
      <scheme val="minor"/>
    </font>
    <font>
      <sz val="11"/>
      <color rgb="FF70AD47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6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39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14" fontId="0" fillId="2" borderId="4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3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2" fillId="0" borderId="3" xfId="0" applyFont="1" applyBorder="1"/>
    <xf numFmtId="14" fontId="2" fillId="0" borderId="3" xfId="0" applyNumberFormat="1" applyFont="1" applyBorder="1"/>
    <xf numFmtId="14" fontId="2" fillId="0" borderId="0" xfId="0" applyNumberFormat="1" applyFont="1"/>
    <xf numFmtId="0" fontId="2" fillId="0" borderId="6" xfId="0" applyFon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6" fillId="0" borderId="2" xfId="0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" fontId="0" fillId="5" borderId="4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7" borderId="4" xfId="0" applyNumberFormat="1" applyFill="1" applyBorder="1" applyAlignment="1">
      <alignment horizontal="center"/>
    </xf>
    <xf numFmtId="1" fontId="0" fillId="7" borderId="4" xfId="0" applyNumberFormat="1" applyFill="1" applyBorder="1" applyAlignment="1">
      <alignment horizontal="center"/>
    </xf>
    <xf numFmtId="0" fontId="0" fillId="7" borderId="1" xfId="0" applyFill="1" applyBorder="1"/>
    <xf numFmtId="0" fontId="0" fillId="7" borderId="0" xfId="0" applyFill="1"/>
    <xf numFmtId="0" fontId="2" fillId="7" borderId="1" xfId="0" applyFont="1" applyFill="1" applyBorder="1" applyAlignment="1">
      <alignment horizontal="center"/>
    </xf>
    <xf numFmtId="14" fontId="3" fillId="7" borderId="1" xfId="0" applyNumberFormat="1" applyFont="1" applyFill="1" applyBorder="1" applyAlignment="1">
      <alignment horizontal="center"/>
    </xf>
    <xf numFmtId="14" fontId="0" fillId="7" borderId="2" xfId="0" applyNumberForma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14" fontId="3" fillId="7" borderId="4" xfId="0" applyNumberFormat="1" applyFont="1" applyFill="1" applyBorder="1" applyAlignment="1">
      <alignment horizontal="center"/>
    </xf>
    <xf numFmtId="14" fontId="0" fillId="7" borderId="6" xfId="0" applyNumberForma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4" fontId="3" fillId="7" borderId="6" xfId="0" applyNumberFormat="1" applyFont="1" applyFill="1" applyBorder="1" applyAlignment="1">
      <alignment horizontal="center"/>
    </xf>
    <xf numFmtId="14" fontId="0" fillId="7" borderId="7" xfId="0" applyNumberFormat="1" applyFill="1" applyBorder="1" applyAlignment="1">
      <alignment horizontal="center"/>
    </xf>
    <xf numFmtId="14" fontId="0" fillId="7" borderId="1" xfId="0" applyNumberFormat="1" applyFill="1" applyBorder="1" applyAlignment="1">
      <alignment horizontal="center" vertical="top"/>
    </xf>
    <xf numFmtId="14" fontId="0" fillId="8" borderId="1" xfId="0" applyNumberFormat="1" applyFill="1" applyBorder="1" applyAlignment="1">
      <alignment horizontal="center"/>
    </xf>
    <xf numFmtId="14" fontId="1" fillId="9" borderId="1" xfId="0" applyNumberFormat="1" applyFont="1" applyFill="1" applyBorder="1" applyAlignment="1">
      <alignment horizontal="center"/>
    </xf>
    <xf numFmtId="14" fontId="2" fillId="9" borderId="1" xfId="0" applyNumberFormat="1" applyFont="1" applyFill="1" applyBorder="1" applyAlignment="1">
      <alignment horizontal="center"/>
    </xf>
    <xf numFmtId="14" fontId="0" fillId="9" borderId="4" xfId="0" applyNumberFormat="1" applyFill="1" applyBorder="1" applyAlignment="1">
      <alignment horizontal="center"/>
    </xf>
    <xf numFmtId="14" fontId="0" fillId="9" borderId="0" xfId="0" applyNumberFormat="1" applyFill="1"/>
    <xf numFmtId="1" fontId="0" fillId="4" borderId="4" xfId="0" applyNumberForma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14" fontId="0" fillId="10" borderId="6" xfId="0" applyNumberFormat="1" applyFill="1" applyBorder="1" applyAlignment="1">
      <alignment horizontal="center"/>
    </xf>
    <xf numFmtId="14" fontId="3" fillId="10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14" fontId="0" fillId="11" borderId="4" xfId="0" applyNumberFormat="1" applyFill="1" applyBorder="1" applyAlignment="1">
      <alignment horizontal="center"/>
    </xf>
    <xf numFmtId="0" fontId="2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/>
    </xf>
    <xf numFmtId="0" fontId="3" fillId="12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5" fillId="0" borderId="0" xfId="0" applyFont="1"/>
    <xf numFmtId="14" fontId="0" fillId="13" borderId="1" xfId="0" applyNumberForma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14" fontId="0" fillId="14" borderId="1" xfId="0" applyNumberForma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0" fontId="3" fillId="2" borderId="0" xfId="0" applyFont="1" applyFill="1"/>
    <xf numFmtId="14" fontId="5" fillId="0" borderId="0" xfId="0" applyNumberFormat="1" applyFont="1"/>
    <xf numFmtId="14" fontId="8" fillId="3" borderId="1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9" borderId="9" xfId="0" applyNumberFormat="1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14" fontId="0" fillId="13" borderId="7" xfId="0" applyNumberFormat="1" applyFill="1" applyBorder="1" applyAlignment="1">
      <alignment horizontal="center"/>
    </xf>
    <xf numFmtId="14" fontId="0" fillId="0" borderId="1" xfId="0" applyNumberFormat="1" applyBorder="1"/>
    <xf numFmtId="1" fontId="0" fillId="2" borderId="9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/>
    </xf>
    <xf numFmtId="14" fontId="0" fillId="2" borderId="1" xfId="0" applyNumberFormat="1" applyFill="1" applyBorder="1"/>
    <xf numFmtId="2" fontId="0" fillId="2" borderId="1" xfId="0" applyNumberFormat="1" applyFill="1" applyBorder="1" applyAlignment="1">
      <alignment horizontal="center"/>
    </xf>
    <xf numFmtId="14" fontId="0" fillId="16" borderId="1" xfId="0" applyNumberForma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/>
    </xf>
    <xf numFmtId="14" fontId="8" fillId="8" borderId="1" xfId="0" applyNumberFormat="1" applyFont="1" applyFill="1" applyBorder="1" applyAlignment="1">
      <alignment horizontal="center"/>
    </xf>
    <xf numFmtId="14" fontId="8" fillId="8" borderId="4" xfId="0" applyNumberFormat="1" applyFont="1" applyFill="1" applyBorder="1" applyAlignment="1">
      <alignment horizontal="center"/>
    </xf>
    <xf numFmtId="1" fontId="8" fillId="8" borderId="4" xfId="0" applyNumberFormat="1" applyFont="1" applyFill="1" applyBorder="1" applyAlignment="1">
      <alignment horizontal="center"/>
    </xf>
    <xf numFmtId="0" fontId="8" fillId="8" borderId="0" xfId="0" applyFont="1" applyFill="1"/>
    <xf numFmtId="14" fontId="0" fillId="0" borderId="1" xfId="0" applyNumberFormat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14" fontId="5" fillId="5" borderId="0" xfId="0" applyNumberFormat="1" applyFont="1" applyFill="1"/>
    <xf numFmtId="14" fontId="0" fillId="3" borderId="1" xfId="0" applyNumberFormat="1" applyFill="1" applyBorder="1"/>
    <xf numFmtId="0" fontId="0" fillId="8" borderId="4" xfId="0" applyFill="1" applyBorder="1"/>
    <xf numFmtId="0" fontId="0" fillId="7" borderId="4" xfId="0" applyFill="1" applyBorder="1"/>
    <xf numFmtId="0" fontId="0" fillId="0" borderId="4" xfId="0" applyBorder="1"/>
    <xf numFmtId="0" fontId="8" fillId="8" borderId="4" xfId="0" applyFont="1" applyFill="1" applyBorder="1"/>
    <xf numFmtId="0" fontId="0" fillId="2" borderId="4" xfId="0" applyFill="1" applyBorder="1"/>
    <xf numFmtId="0" fontId="3" fillId="2" borderId="4" xfId="0" applyFont="1" applyFill="1" applyBorder="1"/>
    <xf numFmtId="0" fontId="0" fillId="5" borderId="4" xfId="0" applyFill="1" applyBorder="1"/>
    <xf numFmtId="0" fontId="0" fillId="0" borderId="9" xfId="0" applyBorder="1"/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8" fillId="15" borderId="2" xfId="0" applyFont="1" applyFill="1" applyBorder="1"/>
    <xf numFmtId="0" fontId="0" fillId="15" borderId="1" xfId="0" applyFill="1" applyBorder="1"/>
    <xf numFmtId="14" fontId="5" fillId="0" borderId="1" xfId="0" applyNumberFormat="1" applyFont="1" applyBorder="1" applyAlignment="1">
      <alignment horizontal="center"/>
    </xf>
    <xf numFmtId="14" fontId="0" fillId="11" borderId="2" xfId="0" applyNumberFormat="1" applyFill="1" applyBorder="1" applyAlignment="1">
      <alignment horizontal="center"/>
    </xf>
    <xf numFmtId="14" fontId="5" fillId="20" borderId="1" xfId="0" applyNumberFormat="1" applyFont="1" applyFill="1" applyBorder="1" applyAlignment="1">
      <alignment horizontal="center"/>
    </xf>
    <xf numFmtId="1" fontId="0" fillId="5" borderId="9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4" xfId="0" applyFill="1" applyBorder="1" applyAlignment="1">
      <alignment horizontal="left"/>
    </xf>
    <xf numFmtId="14" fontId="0" fillId="2" borderId="9" xfId="0" applyNumberFormat="1" applyFill="1" applyBorder="1" applyAlignment="1">
      <alignment horizontal="center"/>
    </xf>
    <xf numFmtId="0" fontId="3" fillId="3" borderId="1" xfId="0" applyFont="1" applyFill="1" applyBorder="1"/>
    <xf numFmtId="0" fontId="8" fillId="0" borderId="0" xfId="0" applyFont="1"/>
    <xf numFmtId="14" fontId="2" fillId="0" borderId="3" xfId="0" applyNumberFormat="1" applyFont="1" applyBorder="1" applyAlignment="1">
      <alignment horizontal="center"/>
    </xf>
    <xf numFmtId="14" fontId="0" fillId="3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14" fontId="0" fillId="4" borderId="9" xfId="0" applyNumberFormat="1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4" xfId="0" applyFill="1" applyBorder="1"/>
    <xf numFmtId="0" fontId="0" fillId="4" borderId="0" xfId="0" applyFill="1"/>
    <xf numFmtId="0" fontId="8" fillId="15" borderId="1" xfId="0" applyFont="1" applyFill="1" applyBorder="1"/>
    <xf numFmtId="14" fontId="0" fillId="2" borderId="2" xfId="0" applyNumberFormat="1" applyFill="1" applyBorder="1" applyAlignment="1">
      <alignment horizontal="center"/>
    </xf>
    <xf numFmtId="0" fontId="1" fillId="0" borderId="5" xfId="0" applyFont="1" applyBorder="1"/>
    <xf numFmtId="0" fontId="9" fillId="21" borderId="0" xfId="0" applyFont="1" applyFill="1"/>
    <xf numFmtId="14" fontId="9" fillId="21" borderId="0" xfId="0" applyNumberFormat="1" applyFont="1" applyFill="1"/>
    <xf numFmtId="0" fontId="0" fillId="5" borderId="0" xfId="0" applyFill="1"/>
    <xf numFmtId="0" fontId="8" fillId="5" borderId="0" xfId="0" applyFont="1" applyFill="1"/>
    <xf numFmtId="0" fontId="3" fillId="5" borderId="0" xfId="0" applyFont="1" applyFill="1"/>
    <xf numFmtId="0" fontId="3" fillId="8" borderId="1" xfId="0" applyFont="1" applyFill="1" applyBorder="1"/>
    <xf numFmtId="0" fontId="0" fillId="3" borderId="7" xfId="0" applyFill="1" applyBorder="1"/>
    <xf numFmtId="0" fontId="0" fillId="22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4" fontId="5" fillId="5" borderId="0" xfId="0" applyNumberFormat="1" applyFont="1" applyFill="1" applyAlignment="1">
      <alignment horizontal="center"/>
    </xf>
    <xf numFmtId="14" fontId="3" fillId="14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3" borderId="2" xfId="0" applyFont="1" applyFill="1" applyBorder="1"/>
    <xf numFmtId="0" fontId="11" fillId="23" borderId="1" xfId="0" applyFont="1" applyFill="1" applyBorder="1" applyAlignment="1">
      <alignment horizontal="center" vertical="center"/>
    </xf>
    <xf numFmtId="0" fontId="11" fillId="23" borderId="7" xfId="0" applyFont="1" applyFill="1" applyBorder="1" applyAlignment="1">
      <alignment horizontal="center"/>
    </xf>
    <xf numFmtId="14" fontId="11" fillId="23" borderId="1" xfId="0" applyNumberFormat="1" applyFont="1" applyFill="1" applyBorder="1" applyAlignment="1">
      <alignment horizontal="center"/>
    </xf>
    <xf numFmtId="14" fontId="11" fillId="23" borderId="9" xfId="0" applyNumberFormat="1" applyFont="1" applyFill="1" applyBorder="1" applyAlignment="1">
      <alignment horizontal="center"/>
    </xf>
    <xf numFmtId="1" fontId="11" fillId="23" borderId="9" xfId="0" applyNumberFormat="1" applyFont="1" applyFill="1" applyBorder="1" applyAlignment="1">
      <alignment horizontal="center"/>
    </xf>
    <xf numFmtId="0" fontId="11" fillId="23" borderId="4" xfId="0" applyFont="1" applyFill="1" applyBorder="1" applyAlignment="1">
      <alignment horizontal="left"/>
    </xf>
    <xf numFmtId="0" fontId="11" fillId="23" borderId="1" xfId="0" applyFont="1" applyFill="1" applyBorder="1"/>
    <xf numFmtId="0" fontId="11" fillId="23" borderId="0" xfId="0" applyFont="1" applyFill="1"/>
    <xf numFmtId="2" fontId="0" fillId="0" borderId="1" xfId="0" applyNumberFormat="1" applyBorder="1"/>
    <xf numFmtId="14" fontId="0" fillId="2" borderId="0" xfId="0" applyNumberFormat="1" applyFill="1" applyAlignment="1">
      <alignment horizontal="center"/>
    </xf>
    <xf numFmtId="0" fontId="0" fillId="21" borderId="1" xfId="0" applyFill="1" applyBorder="1"/>
    <xf numFmtId="14" fontId="0" fillId="24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/>
    </xf>
    <xf numFmtId="14" fontId="0" fillId="25" borderId="1" xfId="0" applyNumberFormat="1" applyFill="1" applyBorder="1" applyAlignment="1">
      <alignment horizontal="center"/>
    </xf>
    <xf numFmtId="14" fontId="0" fillId="25" borderId="9" xfId="0" applyNumberFormat="1" applyFill="1" applyBorder="1" applyAlignment="1">
      <alignment horizontal="center"/>
    </xf>
    <xf numFmtId="1" fontId="0" fillId="25" borderId="9" xfId="0" applyNumberFormat="1" applyFill="1" applyBorder="1" applyAlignment="1">
      <alignment horizontal="center"/>
    </xf>
    <xf numFmtId="0" fontId="0" fillId="25" borderId="4" xfId="0" applyFill="1" applyBorder="1"/>
    <xf numFmtId="0" fontId="0" fillId="25" borderId="0" xfId="0" applyFill="1"/>
    <xf numFmtId="0" fontId="0" fillId="26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14" fontId="0" fillId="26" borderId="1" xfId="0" applyNumberFormat="1" applyFill="1" applyBorder="1" applyAlignment="1">
      <alignment horizontal="center"/>
    </xf>
    <xf numFmtId="14" fontId="0" fillId="26" borderId="9" xfId="0" applyNumberFormat="1" applyFill="1" applyBorder="1" applyAlignment="1">
      <alignment horizontal="center"/>
    </xf>
    <xf numFmtId="1" fontId="0" fillId="26" borderId="9" xfId="0" applyNumberFormat="1" applyFill="1" applyBorder="1" applyAlignment="1">
      <alignment horizontal="center"/>
    </xf>
    <xf numFmtId="0" fontId="0" fillId="26" borderId="4" xfId="0" applyFill="1" applyBorder="1"/>
    <xf numFmtId="0" fontId="0" fillId="26" borderId="0" xfId="0" applyFill="1"/>
    <xf numFmtId="14" fontId="0" fillId="27" borderId="1" xfId="0" applyNumberFormat="1" applyFill="1" applyBorder="1" applyAlignment="1">
      <alignment horizontal="center"/>
    </xf>
    <xf numFmtId="14" fontId="0" fillId="28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29" borderId="1" xfId="0" applyFill="1" applyBorder="1" applyAlignment="1">
      <alignment horizontal="center"/>
    </xf>
    <xf numFmtId="0" fontId="0" fillId="29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29" borderId="6" xfId="0" applyNumberFormat="1" applyFill="1" applyBorder="1" applyAlignment="1">
      <alignment horizontal="center"/>
    </xf>
    <xf numFmtId="0" fontId="0" fillId="26" borderId="7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14" fontId="5" fillId="26" borderId="0" xfId="0" applyNumberFormat="1" applyFont="1" applyFill="1" applyAlignment="1">
      <alignment horizontal="center"/>
    </xf>
    <xf numFmtId="14" fontId="0" fillId="30" borderId="1" xfId="0" applyNumberFormat="1" applyFill="1" applyBorder="1" applyAlignment="1">
      <alignment horizontal="center"/>
    </xf>
    <xf numFmtId="14" fontId="8" fillId="27" borderId="1" xfId="0" applyNumberFormat="1" applyFont="1" applyFill="1" applyBorder="1" applyAlignment="1">
      <alignment horizontal="center"/>
    </xf>
    <xf numFmtId="0" fontId="0" fillId="31" borderId="1" xfId="0" applyFill="1" applyBorder="1"/>
    <xf numFmtId="0" fontId="0" fillId="32" borderId="1" xfId="0" applyFill="1" applyBorder="1"/>
    <xf numFmtId="14" fontId="12" fillId="27" borderId="1" xfId="0" applyNumberFormat="1" applyFont="1" applyFill="1" applyBorder="1" applyAlignment="1">
      <alignment horizontal="center"/>
    </xf>
    <xf numFmtId="14" fontId="3" fillId="26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0" fillId="33" borderId="1" xfId="0" applyFill="1" applyBorder="1"/>
    <xf numFmtId="0" fontId="2" fillId="26" borderId="1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0" fillId="34" borderId="1" xfId="0" applyNumberFormat="1" applyFill="1" applyBorder="1" applyAlignment="1">
      <alignment horizontal="center"/>
    </xf>
    <xf numFmtId="14" fontId="3" fillId="34" borderId="1" xfId="0" applyNumberFormat="1" applyFont="1" applyFill="1" applyBorder="1" applyAlignment="1">
      <alignment horizontal="center"/>
    </xf>
    <xf numFmtId="0" fontId="0" fillId="35" borderId="1" xfId="0" applyFill="1" applyBorder="1"/>
    <xf numFmtId="0" fontId="8" fillId="3" borderId="1" xfId="0" applyFont="1" applyFill="1" applyBorder="1"/>
    <xf numFmtId="0" fontId="8" fillId="35" borderId="1" xfId="0" applyFont="1" applyFill="1" applyBorder="1"/>
    <xf numFmtId="0" fontId="0" fillId="0" borderId="0" xfId="0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14" fontId="0" fillId="36" borderId="1" xfId="0" applyNumberFormat="1" applyFill="1" applyBorder="1" applyAlignment="1">
      <alignment horizontal="center"/>
    </xf>
    <xf numFmtId="14" fontId="0" fillId="37" borderId="1" xfId="0" applyNumberFormat="1" applyFill="1" applyBorder="1" applyAlignment="1">
      <alignment horizontal="center"/>
    </xf>
    <xf numFmtId="14" fontId="0" fillId="13" borderId="4" xfId="0" applyNumberFormat="1" applyFill="1" applyBorder="1" applyAlignment="1">
      <alignment horizontal="center"/>
    </xf>
    <xf numFmtId="14" fontId="0" fillId="26" borderId="6" xfId="0" applyNumberFormat="1" applyFill="1" applyBorder="1" applyAlignment="1">
      <alignment horizontal="center"/>
    </xf>
    <xf numFmtId="14" fontId="0" fillId="26" borderId="7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2" fillId="5" borderId="1" xfId="0" applyFont="1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/>
    </xf>
    <xf numFmtId="0" fontId="3" fillId="3" borderId="0" xfId="0" applyFont="1" applyFill="1"/>
    <xf numFmtId="14" fontId="5" fillId="7" borderId="4" xfId="0" applyNumberFormat="1" applyFont="1" applyFill="1" applyBorder="1" applyAlignment="1">
      <alignment horizontal="center"/>
    </xf>
    <xf numFmtId="14" fontId="5" fillId="10" borderId="6" xfId="0" applyNumberFormat="1" applyFont="1" applyFill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14" fontId="5" fillId="13" borderId="1" xfId="0" applyNumberFormat="1" applyFont="1" applyFill="1" applyBorder="1" applyAlignment="1">
      <alignment horizontal="center"/>
    </xf>
    <xf numFmtId="0" fontId="6" fillId="26" borderId="1" xfId="0" applyFont="1" applyFill="1" applyBorder="1" applyAlignment="1">
      <alignment horizontal="center"/>
    </xf>
    <xf numFmtId="0" fontId="7" fillId="26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3" borderId="1" xfId="0" applyFont="1" applyFill="1" applyBorder="1"/>
    <xf numFmtId="0" fontId="5" fillId="33" borderId="1" xfId="0" applyFont="1" applyFill="1" applyBorder="1"/>
    <xf numFmtId="0" fontId="15" fillId="38" borderId="0" xfId="0" applyFont="1" applyFill="1" applyAlignment="1">
      <alignment horizontal="center" vertical="center"/>
    </xf>
    <xf numFmtId="165" fontId="15" fillId="38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9" borderId="24" xfId="0" applyFill="1" applyBorder="1" applyProtection="1">
      <protection locked="0"/>
    </xf>
    <xf numFmtId="0" fontId="13" fillId="0" borderId="0" xfId="0" applyFont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3" fillId="9" borderId="27" xfId="0" applyFont="1" applyFill="1" applyBorder="1"/>
    <xf numFmtId="0" fontId="13" fillId="0" borderId="15" xfId="0" applyFont="1" applyBorder="1" applyAlignment="1">
      <alignment horizontal="center"/>
    </xf>
    <xf numFmtId="44" fontId="13" fillId="2" borderId="15" xfId="1" applyFont="1" applyFill="1" applyBorder="1" applyAlignment="1" applyProtection="1">
      <alignment horizontal="center"/>
    </xf>
    <xf numFmtId="44" fontId="13" fillId="0" borderId="28" xfId="1" applyFont="1" applyBorder="1" applyProtection="1"/>
    <xf numFmtId="2" fontId="0" fillId="0" borderId="0" xfId="0" applyNumberFormat="1"/>
    <xf numFmtId="44" fontId="13" fillId="2" borderId="15" xfId="1" applyFont="1" applyFill="1" applyBorder="1" applyAlignment="1">
      <alignment horizontal="center"/>
    </xf>
    <xf numFmtId="0" fontId="13" fillId="7" borderId="27" xfId="0" applyFont="1" applyFill="1" applyBorder="1"/>
    <xf numFmtId="0" fontId="13" fillId="0" borderId="30" xfId="0" applyFont="1" applyBorder="1" applyAlignment="1">
      <alignment horizontal="center"/>
    </xf>
    <xf numFmtId="44" fontId="13" fillId="0" borderId="31" xfId="1" applyFont="1" applyBorder="1" applyProtection="1"/>
    <xf numFmtId="0" fontId="14" fillId="0" borderId="32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3" fillId="9" borderId="34" xfId="0" applyFont="1" applyFill="1" applyBorder="1"/>
    <xf numFmtId="0" fontId="13" fillId="0" borderId="35" xfId="0" applyFont="1" applyBorder="1" applyAlignment="1">
      <alignment horizontal="center"/>
    </xf>
    <xf numFmtId="44" fontId="13" fillId="0" borderId="36" xfId="1" applyFont="1" applyBorder="1" applyProtection="1"/>
    <xf numFmtId="0" fontId="13" fillId="7" borderId="27" xfId="0" applyFont="1" applyFill="1" applyBorder="1" applyProtection="1">
      <protection locked="0"/>
    </xf>
    <xf numFmtId="0" fontId="13" fillId="0" borderId="15" xfId="0" applyFont="1" applyBorder="1" applyAlignment="1" applyProtection="1">
      <alignment horizontal="center"/>
      <protection locked="0"/>
    </xf>
    <xf numFmtId="44" fontId="13" fillId="7" borderId="15" xfId="1" applyFont="1" applyFill="1" applyBorder="1" applyProtection="1">
      <protection locked="0"/>
    </xf>
    <xf numFmtId="0" fontId="2" fillId="0" borderId="0" xfId="0" applyFont="1"/>
    <xf numFmtId="44" fontId="0" fillId="0" borderId="0" xfId="0" applyNumberFormat="1"/>
    <xf numFmtId="0" fontId="17" fillId="0" borderId="0" xfId="0" applyFont="1"/>
    <xf numFmtId="2" fontId="17" fillId="0" borderId="0" xfId="0" applyNumberFormat="1" applyFont="1"/>
    <xf numFmtId="166" fontId="17" fillId="0" borderId="0" xfId="0" applyNumberFormat="1" applyFont="1"/>
    <xf numFmtId="167" fontId="17" fillId="0" borderId="0" xfId="0" applyNumberFormat="1" applyFont="1"/>
    <xf numFmtId="0" fontId="14" fillId="39" borderId="37" xfId="0" applyFont="1" applyFill="1" applyBorder="1" applyAlignment="1">
      <alignment horizontal="center"/>
    </xf>
    <xf numFmtId="2" fontId="14" fillId="0" borderId="25" xfId="0" applyNumberFormat="1" applyFont="1" applyBorder="1" applyAlignment="1">
      <alignment horizontal="center"/>
    </xf>
    <xf numFmtId="44" fontId="13" fillId="2" borderId="15" xfId="1" applyFont="1" applyFill="1" applyBorder="1" applyAlignment="1" applyProtection="1">
      <alignment horizontal="center"/>
      <protection locked="0"/>
    </xf>
    <xf numFmtId="2" fontId="13" fillId="0" borderId="15" xfId="0" applyNumberFormat="1" applyFont="1" applyBorder="1" applyAlignment="1">
      <alignment horizontal="center"/>
    </xf>
    <xf numFmtId="0" fontId="13" fillId="9" borderId="38" xfId="0" applyFont="1" applyFill="1" applyBorder="1"/>
    <xf numFmtId="0" fontId="13" fillId="0" borderId="19" xfId="0" applyFont="1" applyBorder="1" applyAlignment="1">
      <alignment horizontal="center"/>
    </xf>
    <xf numFmtId="44" fontId="13" fillId="2" borderId="19" xfId="1" applyFont="1" applyFill="1" applyBorder="1" applyAlignment="1" applyProtection="1">
      <alignment horizontal="center"/>
      <protection locked="0"/>
    </xf>
    <xf numFmtId="44" fontId="13" fillId="0" borderId="39" xfId="1" applyFont="1" applyBorder="1" applyProtection="1"/>
    <xf numFmtId="2" fontId="13" fillId="0" borderId="19" xfId="0" applyNumberFormat="1" applyFont="1" applyBorder="1" applyAlignment="1">
      <alignment horizontal="center"/>
    </xf>
    <xf numFmtId="44" fontId="13" fillId="2" borderId="19" xfId="1" applyFont="1" applyFill="1" applyBorder="1" applyAlignment="1" applyProtection="1">
      <alignment horizontal="center"/>
    </xf>
    <xf numFmtId="0" fontId="13" fillId="9" borderId="27" xfId="0" applyFont="1" applyFill="1" applyBorder="1" applyProtection="1">
      <protection locked="0"/>
    </xf>
    <xf numFmtId="0" fontId="13" fillId="9" borderId="34" xfId="0" applyFont="1" applyFill="1" applyBorder="1" applyProtection="1">
      <protection locked="0"/>
    </xf>
    <xf numFmtId="0" fontId="13" fillId="0" borderId="35" xfId="0" applyFont="1" applyBorder="1" applyAlignment="1" applyProtection="1">
      <alignment horizontal="center"/>
      <protection locked="0"/>
    </xf>
    <xf numFmtId="44" fontId="13" fillId="7" borderId="35" xfId="1" applyFont="1" applyFill="1" applyBorder="1" applyProtection="1">
      <protection locked="0"/>
    </xf>
    <xf numFmtId="44" fontId="13" fillId="2" borderId="35" xfId="1" applyFont="1" applyFill="1" applyBorder="1" applyAlignment="1" applyProtection="1">
      <alignment horizontal="center"/>
      <protection locked="0"/>
    </xf>
    <xf numFmtId="2" fontId="13" fillId="0" borderId="0" xfId="0" applyNumberFormat="1" applyFont="1" applyAlignment="1">
      <alignment horizontal="center"/>
    </xf>
    <xf numFmtId="0" fontId="14" fillId="0" borderId="25" xfId="0" applyFont="1" applyBorder="1" applyAlignment="1" applyProtection="1">
      <alignment horizontal="center"/>
      <protection locked="0"/>
    </xf>
    <xf numFmtId="0" fontId="13" fillId="9" borderId="40" xfId="0" applyFont="1" applyFill="1" applyBorder="1"/>
    <xf numFmtId="0" fontId="13" fillId="0" borderId="18" xfId="0" applyFont="1" applyBorder="1" applyAlignment="1">
      <alignment horizontal="center"/>
    </xf>
    <xf numFmtId="44" fontId="13" fillId="2" borderId="18" xfId="1" applyFont="1" applyFill="1" applyBorder="1" applyAlignment="1" applyProtection="1">
      <alignment horizontal="center"/>
      <protection locked="0"/>
    </xf>
    <xf numFmtId="44" fontId="13" fillId="0" borderId="41" xfId="1" applyFont="1" applyBorder="1" applyProtection="1"/>
    <xf numFmtId="2" fontId="13" fillId="0" borderId="18" xfId="0" applyNumberFormat="1" applyFont="1" applyBorder="1" applyAlignment="1">
      <alignment horizontal="center"/>
    </xf>
    <xf numFmtId="44" fontId="13" fillId="2" borderId="18" xfId="1" applyFont="1" applyFill="1" applyBorder="1" applyAlignment="1" applyProtection="1">
      <alignment horizontal="center"/>
    </xf>
    <xf numFmtId="0" fontId="13" fillId="9" borderId="1" xfId="0" applyFont="1" applyFill="1" applyBorder="1"/>
    <xf numFmtId="0" fontId="13" fillId="0" borderId="20" xfId="0" applyFont="1" applyBorder="1" applyAlignment="1">
      <alignment horizontal="center"/>
    </xf>
    <xf numFmtId="0" fontId="14" fillId="39" borderId="29" xfId="0" applyFont="1" applyFill="1" applyBorder="1" applyAlignment="1">
      <alignment horizontal="center"/>
    </xf>
    <xf numFmtId="0" fontId="14" fillId="39" borderId="29" xfId="0" applyFont="1" applyFill="1" applyBorder="1"/>
    <xf numFmtId="0" fontId="13" fillId="0" borderId="17" xfId="0" applyFont="1" applyBorder="1" applyAlignment="1">
      <alignment horizontal="center"/>
    </xf>
    <xf numFmtId="0" fontId="13" fillId="18" borderId="27" xfId="0" applyFont="1" applyFill="1" applyBorder="1"/>
    <xf numFmtId="0" fontId="13" fillId="18" borderId="34" xfId="0" applyFont="1" applyFill="1" applyBorder="1" applyProtection="1">
      <protection locked="0"/>
    </xf>
    <xf numFmtId="0" fontId="13" fillId="18" borderId="34" xfId="0" applyFont="1" applyFill="1" applyBorder="1"/>
    <xf numFmtId="0" fontId="13" fillId="18" borderId="27" xfId="0" applyFont="1" applyFill="1" applyBorder="1" applyProtection="1">
      <protection locked="0"/>
    </xf>
    <xf numFmtId="0" fontId="13" fillId="5" borderId="15" xfId="0" applyFont="1" applyFill="1" applyBorder="1" applyAlignment="1" applyProtection="1">
      <alignment horizontal="center"/>
      <protection locked="0"/>
    </xf>
    <xf numFmtId="0" fontId="13" fillId="17" borderId="15" xfId="0" applyFont="1" applyFill="1" applyBorder="1" applyProtection="1">
      <protection locked="0"/>
    </xf>
    <xf numFmtId="0" fontId="13" fillId="17" borderId="27" xfId="0" applyFont="1" applyFill="1" applyBorder="1"/>
    <xf numFmtId="0" fontId="14" fillId="39" borderId="37" xfId="0" applyFont="1" applyFill="1" applyBorder="1" applyAlignment="1" applyProtection="1">
      <alignment horizontal="center"/>
      <protection locked="0"/>
    </xf>
    <xf numFmtId="0" fontId="13" fillId="8" borderId="27" xfId="0" applyFont="1" applyFill="1" applyBorder="1" applyProtection="1">
      <protection locked="0"/>
    </xf>
    <xf numFmtId="0" fontId="13" fillId="8" borderId="27" xfId="0" applyFont="1" applyFill="1" applyBorder="1"/>
    <xf numFmtId="2" fontId="13" fillId="0" borderId="15" xfId="0" applyNumberFormat="1" applyFont="1" applyBorder="1" applyAlignment="1" applyProtection="1">
      <alignment horizontal="center"/>
      <protection locked="0"/>
    </xf>
    <xf numFmtId="0" fontId="13" fillId="17" borderId="27" xfId="0" applyFont="1" applyFill="1" applyBorder="1" applyProtection="1">
      <protection locked="0"/>
    </xf>
    <xf numFmtId="0" fontId="14" fillId="39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 applyProtection="1">
      <alignment horizontal="center"/>
      <protection locked="0"/>
    </xf>
    <xf numFmtId="2" fontId="14" fillId="0" borderId="1" xfId="0" applyNumberFormat="1" applyFont="1" applyBorder="1" applyAlignment="1">
      <alignment horizontal="center"/>
    </xf>
    <xf numFmtId="0" fontId="14" fillId="39" borderId="42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44" fontId="13" fillId="2" borderId="1" xfId="1" applyFont="1" applyFill="1" applyBorder="1" applyAlignment="1" applyProtection="1">
      <alignment horizontal="center"/>
      <protection locked="0"/>
    </xf>
    <xf numFmtId="44" fontId="13" fillId="0" borderId="1" xfId="1" applyFont="1" applyBorder="1" applyProtection="1"/>
    <xf numFmtId="0" fontId="13" fillId="0" borderId="6" xfId="0" applyFont="1" applyBorder="1" applyAlignment="1">
      <alignment horizontal="center"/>
    </xf>
    <xf numFmtId="2" fontId="13" fillId="0" borderId="17" xfId="0" applyNumberFormat="1" applyFont="1" applyBorder="1" applyAlignment="1">
      <alignment horizontal="center"/>
    </xf>
    <xf numFmtId="44" fontId="13" fillId="2" borderId="16" xfId="1" applyFont="1" applyFill="1" applyBorder="1" applyAlignment="1" applyProtection="1">
      <alignment horizontal="center"/>
    </xf>
    <xf numFmtId="44" fontId="13" fillId="0" borderId="0" xfId="1" applyFont="1" applyBorder="1" applyProtection="1"/>
    <xf numFmtId="0" fontId="13" fillId="9" borderId="2" xfId="0" applyFont="1" applyFill="1" applyBorder="1"/>
    <xf numFmtId="0" fontId="13" fillId="9" borderId="7" xfId="0" applyFont="1" applyFill="1" applyBorder="1"/>
    <xf numFmtId="0" fontId="13" fillId="0" borderId="10" xfId="0" applyFont="1" applyBorder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44" fontId="13" fillId="2" borderId="7" xfId="1" applyFont="1" applyFill="1" applyBorder="1" applyAlignment="1" applyProtection="1">
      <alignment horizontal="center"/>
      <protection locked="0"/>
    </xf>
    <xf numFmtId="2" fontId="13" fillId="0" borderId="1" xfId="0" applyNumberFormat="1" applyFont="1" applyBorder="1" applyAlignment="1">
      <alignment horizontal="center"/>
    </xf>
    <xf numFmtId="44" fontId="13" fillId="2" borderId="7" xfId="1" applyFont="1" applyFill="1" applyBorder="1" applyAlignment="1" applyProtection="1">
      <alignment horizontal="center"/>
    </xf>
    <xf numFmtId="44" fontId="13" fillId="2" borderId="21" xfId="1" applyFont="1" applyFill="1" applyBorder="1" applyAlignment="1" applyProtection="1">
      <alignment horizontal="center"/>
    </xf>
    <xf numFmtId="0" fontId="13" fillId="4" borderId="0" xfId="0" applyFont="1" applyFill="1"/>
    <xf numFmtId="0" fontId="13" fillId="4" borderId="0" xfId="0" applyFont="1" applyFill="1" applyAlignment="1">
      <alignment horizontal="center"/>
    </xf>
    <xf numFmtId="0" fontId="13" fillId="9" borderId="0" xfId="0" applyFont="1" applyFill="1"/>
    <xf numFmtId="44" fontId="13" fillId="2" borderId="1" xfId="1" applyFont="1" applyFill="1" applyBorder="1" applyAlignment="1" applyProtection="1">
      <alignment horizontal="center"/>
    </xf>
    <xf numFmtId="0" fontId="13" fillId="9" borderId="4" xfId="0" applyFont="1" applyFill="1" applyBorder="1"/>
    <xf numFmtId="0" fontId="13" fillId="9" borderId="11" xfId="0" applyFont="1" applyFill="1" applyBorder="1"/>
    <xf numFmtId="2" fontId="13" fillId="0" borderId="22" xfId="0" applyNumberFormat="1" applyFont="1" applyBorder="1" applyAlignment="1">
      <alignment horizontal="center"/>
    </xf>
    <xf numFmtId="44" fontId="13" fillId="2" borderId="22" xfId="1" applyFont="1" applyFill="1" applyBorder="1" applyAlignment="1" applyProtection="1">
      <alignment horizontal="center"/>
    </xf>
    <xf numFmtId="2" fontId="13" fillId="0" borderId="7" xfId="0" applyNumberFormat="1" applyFont="1" applyBorder="1" applyAlignment="1">
      <alignment horizontal="center"/>
    </xf>
    <xf numFmtId="44" fontId="13" fillId="2" borderId="2" xfId="1" applyFont="1" applyFill="1" applyBorder="1" applyAlignment="1" applyProtection="1">
      <alignment horizontal="center"/>
      <protection locked="0"/>
    </xf>
    <xf numFmtId="2" fontId="13" fillId="4" borderId="1" xfId="1" applyNumberFormat="1" applyFont="1" applyFill="1" applyBorder="1" applyAlignment="1" applyProtection="1">
      <alignment horizontal="center"/>
      <protection locked="0"/>
    </xf>
    <xf numFmtId="164" fontId="0" fillId="0" borderId="1" xfId="0" applyNumberFormat="1" applyBorder="1"/>
    <xf numFmtId="44" fontId="13" fillId="2" borderId="6" xfId="1" applyFont="1" applyFill="1" applyBorder="1" applyAlignment="1" applyProtection="1">
      <alignment horizontal="center"/>
    </xf>
    <xf numFmtId="0" fontId="14" fillId="0" borderId="7" xfId="0" applyFont="1" applyBorder="1" applyAlignment="1">
      <alignment horizontal="center"/>
    </xf>
    <xf numFmtId="2" fontId="14" fillId="0" borderId="7" xfId="0" applyNumberFormat="1" applyFont="1" applyBorder="1" applyAlignment="1">
      <alignment horizontal="center"/>
    </xf>
    <xf numFmtId="2" fontId="14" fillId="0" borderId="32" xfId="0" applyNumberFormat="1" applyFont="1" applyBorder="1" applyAlignment="1">
      <alignment horizontal="center"/>
    </xf>
    <xf numFmtId="44" fontId="13" fillId="0" borderId="43" xfId="1" applyFont="1" applyBorder="1" applyProtection="1"/>
    <xf numFmtId="44" fontId="13" fillId="0" borderId="44" xfId="1" applyFont="1" applyBorder="1" applyProtection="1"/>
    <xf numFmtId="44" fontId="13" fillId="0" borderId="6" xfId="1" applyFont="1" applyBorder="1" applyProtection="1"/>
    <xf numFmtId="0" fontId="13" fillId="0" borderId="7" xfId="0" applyFont="1" applyBorder="1" applyAlignment="1">
      <alignment horizontal="center"/>
    </xf>
    <xf numFmtId="0" fontId="13" fillId="9" borderId="9" xfId="0" applyFont="1" applyFill="1" applyBorder="1"/>
    <xf numFmtId="2" fontId="13" fillId="0" borderId="6" xfId="0" applyNumberFormat="1" applyFont="1" applyBorder="1" applyAlignment="1">
      <alignment horizontal="center"/>
    </xf>
    <xf numFmtId="0" fontId="14" fillId="0" borderId="7" xfId="0" applyFont="1" applyBorder="1" applyAlignment="1" applyProtection="1">
      <alignment horizontal="center"/>
      <protection locked="0"/>
    </xf>
    <xf numFmtId="0" fontId="14" fillId="39" borderId="2" xfId="0" applyFont="1" applyFill="1" applyBorder="1" applyAlignment="1">
      <alignment horizontal="center"/>
    </xf>
    <xf numFmtId="0" fontId="14" fillId="39" borderId="7" xfId="0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9" borderId="45" xfId="0" applyFont="1" applyFill="1" applyBorder="1"/>
    <xf numFmtId="0" fontId="13" fillId="0" borderId="2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44" fontId="13" fillId="0" borderId="2" xfId="1" applyFont="1" applyBorder="1" applyProtection="1"/>
    <xf numFmtId="2" fontId="13" fillId="0" borderId="8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4" fontId="13" fillId="2" borderId="10" xfId="1" applyFont="1" applyFill="1" applyBorder="1" applyAlignment="1" applyProtection="1">
      <alignment horizontal="center"/>
      <protection locked="0"/>
    </xf>
    <xf numFmtId="0" fontId="13" fillId="4" borderId="1" xfId="0" applyFont="1" applyFill="1" applyBorder="1" applyAlignment="1">
      <alignment horizontal="center"/>
    </xf>
    <xf numFmtId="44" fontId="13" fillId="2" borderId="6" xfId="1" applyFont="1" applyFill="1" applyBorder="1" applyAlignment="1" applyProtection="1">
      <alignment horizontal="center"/>
      <protection locked="0"/>
    </xf>
    <xf numFmtId="2" fontId="13" fillId="0" borderId="10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2" fontId="13" fillId="0" borderId="23" xfId="0" applyNumberFormat="1" applyFont="1" applyBorder="1" applyAlignment="1">
      <alignment horizontal="center"/>
    </xf>
    <xf numFmtId="2" fontId="13" fillId="4" borderId="6" xfId="1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Alignment="1">
      <alignment horizontal="center" vertical="center"/>
    </xf>
    <xf numFmtId="168" fontId="13" fillId="5" borderId="15" xfId="0" applyNumberFormat="1" applyFont="1" applyFill="1" applyBorder="1" applyAlignment="1" applyProtection="1">
      <alignment horizontal="center"/>
      <protection locked="0"/>
    </xf>
    <xf numFmtId="168" fontId="13" fillId="5" borderId="15" xfId="0" applyNumberFormat="1" applyFont="1" applyFill="1" applyBorder="1" applyProtection="1">
      <protection locked="0"/>
    </xf>
    <xf numFmtId="0" fontId="0" fillId="2" borderId="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68" fontId="0" fillId="5" borderId="1" xfId="0" applyNumberFormat="1" applyFill="1" applyBorder="1" applyAlignment="1">
      <alignment horizontal="left" vertical="center"/>
    </xf>
    <xf numFmtId="168" fontId="0" fillId="5" borderId="7" xfId="0" applyNumberFormat="1" applyFill="1" applyBorder="1" applyAlignment="1">
      <alignment horizontal="left" vertical="center"/>
    </xf>
    <xf numFmtId="168" fontId="0" fillId="5" borderId="4" xfId="0" applyNumberFormat="1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left" vertical="center"/>
    </xf>
    <xf numFmtId="2" fontId="0" fillId="2" borderId="1" xfId="0" applyNumberFormat="1" applyFill="1" applyBorder="1" applyAlignment="1">
      <alignment horizontal="left" vertical="center"/>
    </xf>
    <xf numFmtId="2" fontId="0" fillId="5" borderId="1" xfId="0" applyNumberFormat="1" applyFill="1" applyBorder="1" applyAlignment="1">
      <alignment horizontal="left" vertical="center"/>
    </xf>
    <xf numFmtId="2" fontId="0" fillId="5" borderId="7" xfId="0" applyNumberFormat="1" applyFill="1" applyBorder="1" applyAlignment="1">
      <alignment horizontal="left" vertical="center"/>
    </xf>
    <xf numFmtId="2" fontId="0" fillId="5" borderId="2" xfId="0" applyNumberFormat="1" applyFill="1" applyBorder="1" applyAlignment="1">
      <alignment horizontal="left" vertical="center"/>
    </xf>
    <xf numFmtId="14" fontId="0" fillId="2" borderId="7" xfId="0" applyNumberFormat="1" applyFill="1" applyBorder="1" applyAlignment="1">
      <alignment horizontal="left" vertical="center"/>
    </xf>
    <xf numFmtId="2" fontId="0" fillId="2" borderId="7" xfId="0" applyNumberFormat="1" applyFill="1" applyBorder="1" applyAlignment="1">
      <alignment horizontal="left" vertical="center"/>
    </xf>
    <xf numFmtId="14" fontId="0" fillId="2" borderId="4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13" fillId="40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41" borderId="0" xfId="0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</cellXfs>
  <cellStyles count="3">
    <cellStyle name="Hyperlink" xfId="2" xr:uid="{00000000-000B-0000-0000-000008000000}"/>
    <cellStyle name="Moeda" xfId="1" builtinId="4"/>
    <cellStyle name="Normal" xfId="0" builtinId="0"/>
  </cellStyles>
  <dxfs count="8">
    <dxf>
      <font>
        <color theme="1"/>
      </font>
      <fill>
        <patternFill patternType="solid">
          <bgColor rgb="FFFF6363"/>
        </patternFill>
      </fill>
    </dxf>
    <dxf>
      <font>
        <color theme="1"/>
      </font>
      <fill>
        <patternFill patternType="solid">
          <bgColor rgb="FFAFFFA3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FF6363"/>
        </patternFill>
      </fill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1F4E78"/>
      <color rgb="FFF2EBDC"/>
      <color rgb="FF8AA6A3"/>
      <color rgb="FF8F6C22"/>
      <color rgb="FFFAB798"/>
      <color rgb="FFFC8686"/>
      <color rgb="FFD9A479"/>
      <color rgb="FFC1A479"/>
      <color rgb="FFFF8585"/>
      <color rgb="FF94D6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r1" id="{5E377F87-FF17-4B10-9CD9-714B497A4D58}"/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Transtore Packers" id="{5132A36B-7111-42A5-AB69-655080584FF8}" userId="a5e92479a60030b5" providerId="Windows Live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5-03-17T12:52:04.91" personId="{5132A36B-7111-42A5-AB69-655080584FF8}" id="{923B8B30-B517-4D33-B688-BEB8948D062B}">
    <text>A data foi atualizada devido à inclusão de novos itens pelo cliente.</text>
  </threadedComment>
  <threadedComment ref="A31" dT="2025-04-29T15:59:52.50" personId="{5132A36B-7111-42A5-AB69-655080584FF8}" id="{E74ABBA7-EE7D-4A01-97B2-7AA77114C9C7}">
    <text>Reenvio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7B2F-5F29-42EC-A056-C65730B1A444}">
  <sheetPr>
    <tabColor rgb="FFCF57CB"/>
  </sheetPr>
  <dimension ref="A1:AU53"/>
  <sheetViews>
    <sheetView tabSelected="1" workbookViewId="0">
      <pane ySplit="1" topLeftCell="A2" activePane="bottomLeft" state="frozen"/>
      <selection pane="bottomLeft" activeCell="C12" sqref="C12"/>
    </sheetView>
  </sheetViews>
  <sheetFormatPr defaultColWidth="9.140625" defaultRowHeight="15" x14ac:dyDescent="0.25"/>
  <cols>
    <col min="1" max="1" width="8" style="221" customWidth="1"/>
    <col min="2" max="2" width="11.140625" style="221" bestFit="1" customWidth="1"/>
    <col min="3" max="3" width="14.42578125" style="221" bestFit="1" customWidth="1"/>
    <col min="4" max="4" width="9.85546875" style="221" bestFit="1" customWidth="1"/>
    <col min="5" max="5" width="25.28515625" style="221" customWidth="1"/>
    <col min="6" max="6" width="8" style="221" customWidth="1"/>
    <col min="7" max="7" width="11.5703125" style="221" customWidth="1"/>
    <col min="8" max="8" width="13.85546875" style="221" customWidth="1"/>
    <col min="9" max="9" width="11.140625" style="221" customWidth="1"/>
    <col min="10" max="11" width="11.7109375" style="221" customWidth="1"/>
    <col min="12" max="12" width="17.42578125" style="221" customWidth="1"/>
    <col min="13" max="13" width="11.85546875" style="221" customWidth="1"/>
    <col min="14" max="14" width="13" style="221" customWidth="1"/>
    <col min="15" max="15" width="12.42578125" style="221" customWidth="1"/>
    <col min="16" max="16" width="9.140625" style="221"/>
    <col min="17" max="17" width="14.85546875" style="221" customWidth="1"/>
    <col min="18" max="16384" width="9.140625" style="221"/>
  </cols>
  <sheetData>
    <row r="1" spans="1:47" x14ac:dyDescent="0.25">
      <c r="A1" s="242" t="s">
        <v>337</v>
      </c>
      <c r="B1" s="242" t="s">
        <v>338</v>
      </c>
      <c r="C1" s="242" t="s">
        <v>518</v>
      </c>
      <c r="D1" s="242" t="s">
        <v>7</v>
      </c>
      <c r="E1" s="242" t="s">
        <v>339</v>
      </c>
      <c r="F1" s="242" t="s">
        <v>340</v>
      </c>
      <c r="G1" s="243" t="s">
        <v>341</v>
      </c>
      <c r="H1" s="242" t="s">
        <v>342</v>
      </c>
      <c r="I1" s="242" t="s">
        <v>343</v>
      </c>
      <c r="J1" s="242" t="s">
        <v>344</v>
      </c>
      <c r="K1" s="242" t="s">
        <v>345</v>
      </c>
      <c r="L1" s="242" t="s">
        <v>346</v>
      </c>
      <c r="M1" s="242" t="s">
        <v>347</v>
      </c>
      <c r="N1" s="242" t="s">
        <v>348</v>
      </c>
      <c r="O1" s="242" t="s">
        <v>349</v>
      </c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</row>
    <row r="2" spans="1:47" x14ac:dyDescent="0.25">
      <c r="A2" s="375">
        <v>1226</v>
      </c>
      <c r="B2" s="381">
        <v>45721</v>
      </c>
      <c r="C2" s="381" t="s">
        <v>519</v>
      </c>
      <c r="D2" s="389" t="s">
        <v>254</v>
      </c>
      <c r="E2" s="375" t="s">
        <v>3</v>
      </c>
      <c r="F2" s="375" t="s">
        <v>4</v>
      </c>
      <c r="G2" s="382">
        <v>5.88</v>
      </c>
      <c r="H2" s="382">
        <v>197</v>
      </c>
      <c r="I2" s="382">
        <v>69</v>
      </c>
      <c r="J2" s="382">
        <v>0</v>
      </c>
      <c r="K2" s="383">
        <f t="shared" ref="K2:K52" si="0">IF(F2=0,"",H2+I2-J2)</f>
        <v>266</v>
      </c>
      <c r="L2" s="378">
        <f t="shared" ref="L2:L52" si="1">IF(F2=0,"",H2*G2)</f>
        <v>1158.3599999999999</v>
      </c>
      <c r="M2" s="378">
        <f t="shared" ref="M2:N52" si="2">IF(F2=0,"",I2*G2)</f>
        <v>405.71999999999997</v>
      </c>
      <c r="N2" s="378">
        <v>0</v>
      </c>
      <c r="O2" s="378">
        <f t="shared" ref="O2:O52" si="3">IF(G2=0,"",IF(K2=0,"",L2+M2-N2))</f>
        <v>1564.08</v>
      </c>
    </row>
    <row r="3" spans="1:47" x14ac:dyDescent="0.25">
      <c r="A3" s="375">
        <v>1227</v>
      </c>
      <c r="B3" s="381">
        <v>45721</v>
      </c>
      <c r="C3" s="381" t="s">
        <v>523</v>
      </c>
      <c r="D3" s="389" t="s">
        <v>254</v>
      </c>
      <c r="E3" s="375" t="s">
        <v>9</v>
      </c>
      <c r="F3" s="375" t="s">
        <v>4</v>
      </c>
      <c r="G3" s="382">
        <v>5.88</v>
      </c>
      <c r="H3" s="382">
        <v>1995.21</v>
      </c>
      <c r="I3" s="382">
        <v>540</v>
      </c>
      <c r="J3" s="382">
        <v>270</v>
      </c>
      <c r="K3" s="383">
        <f t="shared" si="0"/>
        <v>2265.21</v>
      </c>
      <c r="L3" s="378">
        <f t="shared" si="1"/>
        <v>11731.834800000001</v>
      </c>
      <c r="M3" s="378">
        <f t="shared" si="2"/>
        <v>3175.2</v>
      </c>
      <c r="N3" s="378">
        <f t="shared" ref="N3:N37" si="4">IF(J3=0,"",J3*G3)</f>
        <v>1587.6</v>
      </c>
      <c r="O3" s="378">
        <f t="shared" si="3"/>
        <v>13319.434800000001</v>
      </c>
    </row>
    <row r="4" spans="1:47" x14ac:dyDescent="0.25">
      <c r="A4" s="375">
        <v>1228</v>
      </c>
      <c r="B4" s="381">
        <v>45727</v>
      </c>
      <c r="C4" s="381" t="s">
        <v>521</v>
      </c>
      <c r="D4" s="389" t="s">
        <v>254</v>
      </c>
      <c r="E4" s="375" t="s">
        <v>6</v>
      </c>
      <c r="F4" s="375" t="s">
        <v>4</v>
      </c>
      <c r="G4" s="382">
        <v>5.88</v>
      </c>
      <c r="H4" s="382">
        <v>808.94</v>
      </c>
      <c r="I4" s="382">
        <v>100</v>
      </c>
      <c r="J4" s="382">
        <v>0</v>
      </c>
      <c r="K4" s="383">
        <f t="shared" si="0"/>
        <v>908.94</v>
      </c>
      <c r="L4" s="378">
        <f t="shared" si="1"/>
        <v>4756.5672000000004</v>
      </c>
      <c r="M4" s="378">
        <f t="shared" si="2"/>
        <v>588</v>
      </c>
      <c r="N4" s="378">
        <v>0</v>
      </c>
      <c r="O4" s="378">
        <f>IF(G4=0,"",IF(K4=0,"",L4+M4-N4))</f>
        <v>5344.5672000000004</v>
      </c>
    </row>
    <row r="5" spans="1:47" x14ac:dyDescent="0.25">
      <c r="A5" s="375">
        <v>1229</v>
      </c>
      <c r="B5" s="381">
        <v>45726</v>
      </c>
      <c r="C5" s="381" t="s">
        <v>528</v>
      </c>
      <c r="D5" s="389" t="s">
        <v>254</v>
      </c>
      <c r="E5" s="375" t="s">
        <v>15</v>
      </c>
      <c r="F5" s="375" t="s">
        <v>2</v>
      </c>
      <c r="G5" s="382">
        <v>5.79</v>
      </c>
      <c r="H5" s="382">
        <v>0</v>
      </c>
      <c r="I5" s="382">
        <v>0</v>
      </c>
      <c r="J5" s="382">
        <v>0</v>
      </c>
      <c r="K5" s="383">
        <f t="shared" si="0"/>
        <v>0</v>
      </c>
      <c r="L5" s="378">
        <v>3257.91</v>
      </c>
      <c r="M5" s="378">
        <v>650</v>
      </c>
      <c r="N5" s="378">
        <v>0</v>
      </c>
      <c r="O5" s="378">
        <f>SUM(L5+M5)</f>
        <v>3907.91</v>
      </c>
      <c r="Q5" s="372"/>
    </row>
    <row r="6" spans="1:47" x14ac:dyDescent="0.25">
      <c r="A6" s="375">
        <v>1230</v>
      </c>
      <c r="B6" s="381">
        <v>45727</v>
      </c>
      <c r="C6" s="381" t="s">
        <v>528</v>
      </c>
      <c r="D6" s="389" t="s">
        <v>254</v>
      </c>
      <c r="E6" s="375" t="s">
        <v>12</v>
      </c>
      <c r="F6" s="375" t="s">
        <v>2</v>
      </c>
      <c r="G6" s="382">
        <v>5.86</v>
      </c>
      <c r="H6" s="382">
        <v>0</v>
      </c>
      <c r="I6" s="382">
        <v>0</v>
      </c>
      <c r="J6" s="382">
        <v>0</v>
      </c>
      <c r="K6" s="383">
        <f t="shared" si="0"/>
        <v>0</v>
      </c>
      <c r="L6" s="378">
        <v>1947.26</v>
      </c>
      <c r="M6" s="378">
        <v>520</v>
      </c>
      <c r="N6" s="378">
        <v>0</v>
      </c>
      <c r="O6" s="378">
        <f>L6+M6-N6</f>
        <v>2467.2600000000002</v>
      </c>
    </row>
    <row r="7" spans="1:47" x14ac:dyDescent="0.25">
      <c r="A7" s="375">
        <v>1231</v>
      </c>
      <c r="B7" s="381">
        <v>45729</v>
      </c>
      <c r="C7" s="381" t="s">
        <v>519</v>
      </c>
      <c r="D7" s="389" t="s">
        <v>254</v>
      </c>
      <c r="E7" s="375" t="s">
        <v>3</v>
      </c>
      <c r="F7" s="375" t="s">
        <v>4</v>
      </c>
      <c r="G7" s="382">
        <v>5.74</v>
      </c>
      <c r="H7" s="382">
        <v>197</v>
      </c>
      <c r="I7" s="382">
        <v>69</v>
      </c>
      <c r="J7" s="382">
        <v>77</v>
      </c>
      <c r="K7" s="383">
        <f t="shared" si="0"/>
        <v>189</v>
      </c>
      <c r="L7" s="378">
        <f t="shared" si="1"/>
        <v>1130.78</v>
      </c>
      <c r="M7" s="378">
        <f t="shared" si="2"/>
        <v>396.06</v>
      </c>
      <c r="N7" s="378">
        <f t="shared" si="4"/>
        <v>441.98</v>
      </c>
      <c r="O7" s="378">
        <f t="shared" si="3"/>
        <v>1084.8599999999999</v>
      </c>
      <c r="Q7" s="372"/>
    </row>
    <row r="8" spans="1:47" x14ac:dyDescent="0.25">
      <c r="A8" s="375">
        <v>1232</v>
      </c>
      <c r="B8" s="381">
        <v>45733</v>
      </c>
      <c r="C8" s="381" t="s">
        <v>526</v>
      </c>
      <c r="D8" s="389" t="s">
        <v>254</v>
      </c>
      <c r="E8" s="375" t="s">
        <v>11</v>
      </c>
      <c r="F8" s="375" t="s">
        <v>4</v>
      </c>
      <c r="G8" s="382">
        <v>5.73</v>
      </c>
      <c r="H8" s="382">
        <v>495.65</v>
      </c>
      <c r="I8" s="382">
        <v>95</v>
      </c>
      <c r="J8" s="382">
        <v>0</v>
      </c>
      <c r="K8" s="383">
        <f t="shared" si="0"/>
        <v>590.65</v>
      </c>
      <c r="L8" s="378">
        <f t="shared" si="1"/>
        <v>2840.0745000000002</v>
      </c>
      <c r="M8" s="378">
        <f t="shared" si="2"/>
        <v>544.35</v>
      </c>
      <c r="N8" s="378">
        <v>0</v>
      </c>
      <c r="O8" s="378">
        <f t="shared" si="3"/>
        <v>3384.4245000000001</v>
      </c>
    </row>
    <row r="9" spans="1:47" x14ac:dyDescent="0.25">
      <c r="A9" s="375">
        <v>1233</v>
      </c>
      <c r="B9" s="381">
        <v>45733</v>
      </c>
      <c r="C9" s="381" t="s">
        <v>526</v>
      </c>
      <c r="D9" s="389" t="s">
        <v>254</v>
      </c>
      <c r="E9" s="375" t="s">
        <v>11</v>
      </c>
      <c r="F9" s="375" t="s">
        <v>4</v>
      </c>
      <c r="G9" s="382">
        <v>5.73</v>
      </c>
      <c r="H9" s="382">
        <v>500.06</v>
      </c>
      <c r="I9" s="382">
        <v>95</v>
      </c>
      <c r="J9" s="382">
        <v>0</v>
      </c>
      <c r="K9" s="383">
        <f t="shared" si="0"/>
        <v>595.05999999999995</v>
      </c>
      <c r="L9" s="378">
        <f t="shared" si="1"/>
        <v>2865.3438000000001</v>
      </c>
      <c r="M9" s="378">
        <f t="shared" si="2"/>
        <v>544.35</v>
      </c>
      <c r="N9" s="378">
        <v>0</v>
      </c>
      <c r="O9" s="378">
        <f t="shared" si="3"/>
        <v>3409.6938</v>
      </c>
    </row>
    <row r="10" spans="1:47" x14ac:dyDescent="0.25">
      <c r="A10" s="375">
        <v>1234</v>
      </c>
      <c r="B10" s="381">
        <v>45734</v>
      </c>
      <c r="C10" s="381" t="s">
        <v>529</v>
      </c>
      <c r="D10" s="389" t="s">
        <v>254</v>
      </c>
      <c r="E10" s="375" t="s">
        <v>14</v>
      </c>
      <c r="F10" s="375" t="s">
        <v>2</v>
      </c>
      <c r="G10" s="382">
        <v>5.67</v>
      </c>
      <c r="H10" s="382">
        <v>0</v>
      </c>
      <c r="I10" s="382">
        <v>0</v>
      </c>
      <c r="J10" s="382">
        <v>0</v>
      </c>
      <c r="K10" s="383">
        <f t="shared" si="0"/>
        <v>0</v>
      </c>
      <c r="L10" s="378">
        <v>7390.98</v>
      </c>
      <c r="M10" s="378">
        <v>1200</v>
      </c>
      <c r="N10" s="378">
        <f t="shared" si="2"/>
        <v>0</v>
      </c>
      <c r="O10" s="378">
        <f>SUM(L10+M10)</f>
        <v>8590.98</v>
      </c>
    </row>
    <row r="11" spans="1:47" x14ac:dyDescent="0.25">
      <c r="A11" s="375">
        <v>1235</v>
      </c>
      <c r="B11" s="381">
        <v>45735</v>
      </c>
      <c r="C11" s="381" t="s">
        <v>524</v>
      </c>
      <c r="D11" s="389" t="s">
        <v>254</v>
      </c>
      <c r="E11" s="375" t="s">
        <v>8</v>
      </c>
      <c r="F11" s="375" t="s">
        <v>4</v>
      </c>
      <c r="G11" s="382">
        <v>5.66</v>
      </c>
      <c r="H11" s="382">
        <v>614.33000000000004</v>
      </c>
      <c r="I11" s="382">
        <v>220</v>
      </c>
      <c r="J11" s="382">
        <v>110</v>
      </c>
      <c r="K11" s="383">
        <f t="shared" si="0"/>
        <v>724.33</v>
      </c>
      <c r="L11" s="378">
        <f t="shared" si="1"/>
        <v>3477.1078000000002</v>
      </c>
      <c r="M11" s="378">
        <f t="shared" si="2"/>
        <v>1245.2</v>
      </c>
      <c r="N11" s="378">
        <f t="shared" si="4"/>
        <v>622.6</v>
      </c>
      <c r="O11" s="378">
        <f t="shared" si="3"/>
        <v>4099.7078000000001</v>
      </c>
    </row>
    <row r="12" spans="1:47" x14ac:dyDescent="0.25">
      <c r="A12" s="375">
        <v>1236</v>
      </c>
      <c r="B12" s="381">
        <v>45737</v>
      </c>
      <c r="C12" s="381" t="s">
        <v>519</v>
      </c>
      <c r="D12" s="389" t="s">
        <v>254</v>
      </c>
      <c r="E12" s="375" t="s">
        <v>3</v>
      </c>
      <c r="F12" s="375" t="s">
        <v>4</v>
      </c>
      <c r="G12" s="382">
        <v>5.72</v>
      </c>
      <c r="H12" s="382">
        <v>199.65</v>
      </c>
      <c r="I12" s="382">
        <v>69</v>
      </c>
      <c r="J12" s="382">
        <v>0</v>
      </c>
      <c r="K12" s="383">
        <f t="shared" si="0"/>
        <v>268.64999999999998</v>
      </c>
      <c r="L12" s="378">
        <f t="shared" si="1"/>
        <v>1141.998</v>
      </c>
      <c r="M12" s="378">
        <f t="shared" si="2"/>
        <v>394.68</v>
      </c>
      <c r="N12" s="378">
        <v>319.45</v>
      </c>
      <c r="O12" s="378">
        <f t="shared" si="3"/>
        <v>1217.2280000000001</v>
      </c>
    </row>
    <row r="13" spans="1:47" x14ac:dyDescent="0.25">
      <c r="A13" s="375">
        <v>1237</v>
      </c>
      <c r="B13" s="381">
        <v>45737</v>
      </c>
      <c r="C13" s="381" t="s">
        <v>523</v>
      </c>
      <c r="D13" s="389" t="s">
        <v>254</v>
      </c>
      <c r="E13" s="375" t="s">
        <v>9</v>
      </c>
      <c r="F13" s="375" t="s">
        <v>4</v>
      </c>
      <c r="G13" s="382">
        <v>5.72</v>
      </c>
      <c r="H13" s="382">
        <v>463.13</v>
      </c>
      <c r="I13" s="382">
        <v>300</v>
      </c>
      <c r="J13" s="382">
        <v>150</v>
      </c>
      <c r="K13" s="383">
        <f t="shared" si="0"/>
        <v>613.13</v>
      </c>
      <c r="L13" s="378">
        <v>2649.18</v>
      </c>
      <c r="M13" s="378">
        <f t="shared" si="2"/>
        <v>1716</v>
      </c>
      <c r="N13" s="378">
        <f t="shared" si="4"/>
        <v>858</v>
      </c>
      <c r="O13" s="378">
        <f t="shared" si="3"/>
        <v>3507.1800000000003</v>
      </c>
    </row>
    <row r="14" spans="1:47" x14ac:dyDescent="0.25">
      <c r="A14" s="375">
        <v>1238</v>
      </c>
      <c r="B14" s="381">
        <v>45737</v>
      </c>
      <c r="C14" s="381" t="s">
        <v>530</v>
      </c>
      <c r="D14" s="389" t="s">
        <v>254</v>
      </c>
      <c r="E14" s="375" t="s">
        <v>5</v>
      </c>
      <c r="F14" s="375" t="s">
        <v>2</v>
      </c>
      <c r="G14" s="382">
        <v>0</v>
      </c>
      <c r="H14" s="382">
        <v>2467.6799999999998</v>
      </c>
      <c r="I14" s="382">
        <v>71.489999999999995</v>
      </c>
      <c r="J14" s="382">
        <v>0</v>
      </c>
      <c r="K14" s="383">
        <f t="shared" si="0"/>
        <v>2539.1699999999996</v>
      </c>
      <c r="L14" s="378">
        <f t="shared" si="1"/>
        <v>0</v>
      </c>
      <c r="M14" s="378">
        <f t="shared" si="2"/>
        <v>0</v>
      </c>
      <c r="N14" s="378">
        <v>0</v>
      </c>
      <c r="O14" s="378">
        <v>0</v>
      </c>
    </row>
    <row r="15" spans="1:47" x14ac:dyDescent="0.25">
      <c r="A15" s="375">
        <v>1241</v>
      </c>
      <c r="B15" s="381">
        <v>45742</v>
      </c>
      <c r="C15" s="381" t="s">
        <v>522</v>
      </c>
      <c r="D15" s="389" t="s">
        <v>254</v>
      </c>
      <c r="E15" s="375" t="s">
        <v>16</v>
      </c>
      <c r="F15" s="375" t="s">
        <v>4</v>
      </c>
      <c r="G15" s="382">
        <v>5.71</v>
      </c>
      <c r="H15" s="382">
        <v>659.92</v>
      </c>
      <c r="I15" s="382">
        <v>130</v>
      </c>
      <c r="J15" s="382">
        <v>0</v>
      </c>
      <c r="K15" s="383">
        <f t="shared" si="0"/>
        <v>789.92</v>
      </c>
      <c r="L15" s="378">
        <v>3768.17</v>
      </c>
      <c r="M15" s="378">
        <f t="shared" si="2"/>
        <v>742.3</v>
      </c>
      <c r="N15" s="378">
        <v>0</v>
      </c>
      <c r="O15" s="378">
        <f>IF(G15=0,"",IF(K15=0,"",L15+M15-N15))</f>
        <v>4510.47</v>
      </c>
    </row>
    <row r="16" spans="1:47" x14ac:dyDescent="0.25">
      <c r="A16" s="375">
        <v>1242</v>
      </c>
      <c r="B16" s="381">
        <v>45743</v>
      </c>
      <c r="C16" s="381" t="s">
        <v>526</v>
      </c>
      <c r="D16" s="389" t="s">
        <v>254</v>
      </c>
      <c r="E16" s="375" t="s">
        <v>11</v>
      </c>
      <c r="F16" s="375" t="s">
        <v>4</v>
      </c>
      <c r="G16" s="382">
        <v>5.76</v>
      </c>
      <c r="H16" s="382">
        <v>799.95</v>
      </c>
      <c r="I16" s="382">
        <v>137</v>
      </c>
      <c r="J16" s="382">
        <v>0</v>
      </c>
      <c r="K16" s="383">
        <f t="shared" si="0"/>
        <v>936.95</v>
      </c>
      <c r="L16" s="378">
        <f t="shared" si="1"/>
        <v>4607.7120000000004</v>
      </c>
      <c r="M16" s="378">
        <f t="shared" si="2"/>
        <v>789.12</v>
      </c>
      <c r="N16" s="378">
        <v>0</v>
      </c>
      <c r="O16" s="378">
        <f t="shared" si="3"/>
        <v>5396.8320000000003</v>
      </c>
    </row>
    <row r="17" spans="1:15" x14ac:dyDescent="0.25">
      <c r="A17" s="375">
        <v>1244</v>
      </c>
      <c r="B17" s="381">
        <v>45747</v>
      </c>
      <c r="C17" s="381" t="s">
        <v>519</v>
      </c>
      <c r="D17" s="389" t="s">
        <v>254</v>
      </c>
      <c r="E17" s="375" t="s">
        <v>3</v>
      </c>
      <c r="F17" s="375" t="s">
        <v>4</v>
      </c>
      <c r="G17" s="382">
        <v>5.68</v>
      </c>
      <c r="H17" s="382">
        <v>198.2</v>
      </c>
      <c r="I17" s="382">
        <v>69</v>
      </c>
      <c r="J17" s="382">
        <v>0</v>
      </c>
      <c r="K17" s="383">
        <f t="shared" si="0"/>
        <v>267.2</v>
      </c>
      <c r="L17" s="378">
        <f t="shared" si="1"/>
        <v>1125.7759999999998</v>
      </c>
      <c r="M17" s="378">
        <f t="shared" si="2"/>
        <v>391.91999999999996</v>
      </c>
      <c r="N17" s="378">
        <v>0</v>
      </c>
      <c r="O17" s="378">
        <f t="shared" si="3"/>
        <v>1517.6959999999999</v>
      </c>
    </row>
    <row r="18" spans="1:15" x14ac:dyDescent="0.25">
      <c r="A18" s="375">
        <v>1243</v>
      </c>
      <c r="B18" s="381">
        <v>45747</v>
      </c>
      <c r="C18" s="381" t="s">
        <v>519</v>
      </c>
      <c r="D18" s="389" t="s">
        <v>254</v>
      </c>
      <c r="E18" s="375" t="s">
        <v>3</v>
      </c>
      <c r="F18" s="375" t="s">
        <v>4</v>
      </c>
      <c r="G18" s="382">
        <v>5.68</v>
      </c>
      <c r="H18" s="382">
        <v>196</v>
      </c>
      <c r="I18" s="382">
        <v>69</v>
      </c>
      <c r="J18" s="382">
        <v>0</v>
      </c>
      <c r="K18" s="383">
        <f t="shared" si="0"/>
        <v>265</v>
      </c>
      <c r="L18" s="378">
        <f t="shared" si="1"/>
        <v>1113.28</v>
      </c>
      <c r="M18" s="378">
        <f t="shared" si="2"/>
        <v>391.91999999999996</v>
      </c>
      <c r="N18" s="378">
        <v>0</v>
      </c>
      <c r="O18" s="378">
        <f t="shared" si="3"/>
        <v>1505.1999999999998</v>
      </c>
    </row>
    <row r="19" spans="1:15" x14ac:dyDescent="0.25">
      <c r="A19" s="375">
        <v>1245</v>
      </c>
      <c r="B19" s="381">
        <v>45748</v>
      </c>
      <c r="C19" s="381" t="s">
        <v>521</v>
      </c>
      <c r="D19" s="389" t="s">
        <v>516</v>
      </c>
      <c r="E19" s="375" t="s">
        <v>17</v>
      </c>
      <c r="F19" s="375" t="s">
        <v>4</v>
      </c>
      <c r="G19" s="382">
        <v>5.63</v>
      </c>
      <c r="H19" s="382">
        <v>148.66</v>
      </c>
      <c r="I19" s="382">
        <v>75</v>
      </c>
      <c r="J19" s="382">
        <v>0</v>
      </c>
      <c r="K19" s="383">
        <f t="shared" si="0"/>
        <v>223.66</v>
      </c>
      <c r="L19" s="378">
        <f t="shared" si="1"/>
        <v>836.95579999999995</v>
      </c>
      <c r="M19" s="378">
        <f t="shared" si="2"/>
        <v>422.25</v>
      </c>
      <c r="N19" s="378">
        <v>0</v>
      </c>
      <c r="O19" s="378">
        <f t="shared" si="3"/>
        <v>1259.2058</v>
      </c>
    </row>
    <row r="20" spans="1:15" x14ac:dyDescent="0.25">
      <c r="A20" s="375">
        <v>1246</v>
      </c>
      <c r="B20" s="381">
        <v>45750</v>
      </c>
      <c r="C20" s="381" t="s">
        <v>525</v>
      </c>
      <c r="D20" s="389" t="s">
        <v>516</v>
      </c>
      <c r="E20" s="375" t="s">
        <v>10</v>
      </c>
      <c r="F20" s="375" t="s">
        <v>2</v>
      </c>
      <c r="G20" s="382">
        <v>5.63</v>
      </c>
      <c r="H20" s="382">
        <v>0</v>
      </c>
      <c r="I20" s="382">
        <v>0</v>
      </c>
      <c r="J20" s="382">
        <v>0</v>
      </c>
      <c r="K20" s="383">
        <f t="shared" ref="K20:K27" si="5">IF(F20=0,"",H20+I20-J20)</f>
        <v>0</v>
      </c>
      <c r="L20" s="378">
        <v>3654.44</v>
      </c>
      <c r="M20" s="378">
        <v>650</v>
      </c>
      <c r="N20" s="378">
        <v>0</v>
      </c>
      <c r="O20" s="378">
        <v>4304.4399999999996</v>
      </c>
    </row>
    <row r="21" spans="1:15" x14ac:dyDescent="0.25">
      <c r="A21" s="375">
        <v>1247</v>
      </c>
      <c r="B21" s="381">
        <v>45754</v>
      </c>
      <c r="C21" s="381" t="s">
        <v>523</v>
      </c>
      <c r="D21" s="389" t="s">
        <v>516</v>
      </c>
      <c r="E21" s="375" t="s">
        <v>9</v>
      </c>
      <c r="F21" s="375" t="s">
        <v>4</v>
      </c>
      <c r="G21" s="382">
        <v>6.06</v>
      </c>
      <c r="H21" s="382">
        <v>2048.31</v>
      </c>
      <c r="I21" s="382">
        <v>384</v>
      </c>
      <c r="J21" s="382">
        <v>192</v>
      </c>
      <c r="K21" s="383">
        <f t="shared" si="5"/>
        <v>2240.31</v>
      </c>
      <c r="L21" s="378">
        <f t="shared" ref="L21:L27" si="6">IF(F21=0,"",H21*G21)</f>
        <v>12412.758599999999</v>
      </c>
      <c r="M21" s="378">
        <f t="shared" ref="M21:M27" si="7">IF(F21=0,"",I21*G21)</f>
        <v>2327.04</v>
      </c>
      <c r="N21" s="378">
        <f>IF(J21=0,"",J21*G21)</f>
        <v>1163.52</v>
      </c>
      <c r="O21" s="378">
        <f t="shared" ref="O21:O27" si="8">IF(G21=0,"",IF(K21=0,"",L21+M21-N21))</f>
        <v>13576.278599999998</v>
      </c>
    </row>
    <row r="22" spans="1:15" x14ac:dyDescent="0.25">
      <c r="A22" s="375">
        <v>1248</v>
      </c>
      <c r="B22" s="381">
        <v>45755</v>
      </c>
      <c r="C22" s="381" t="s">
        <v>526</v>
      </c>
      <c r="D22" s="389" t="s">
        <v>516</v>
      </c>
      <c r="E22" s="375" t="s">
        <v>13</v>
      </c>
      <c r="F22" s="375" t="s">
        <v>4</v>
      </c>
      <c r="G22" s="382">
        <v>5.8</v>
      </c>
      <c r="H22" s="382">
        <v>42.3</v>
      </c>
      <c r="I22" s="382">
        <v>69</v>
      </c>
      <c r="J22" s="382">
        <v>0</v>
      </c>
      <c r="K22" s="383">
        <f t="shared" si="5"/>
        <v>111.3</v>
      </c>
      <c r="L22" s="378">
        <f t="shared" si="6"/>
        <v>245.33999999999997</v>
      </c>
      <c r="M22" s="378">
        <f t="shared" si="7"/>
        <v>400.2</v>
      </c>
      <c r="N22" s="378">
        <v>0</v>
      </c>
      <c r="O22" s="378">
        <f t="shared" si="8"/>
        <v>645.54</v>
      </c>
    </row>
    <row r="23" spans="1:15" x14ac:dyDescent="0.25">
      <c r="A23" s="375">
        <v>1249</v>
      </c>
      <c r="B23" s="381">
        <v>45755</v>
      </c>
      <c r="C23" s="381" t="s">
        <v>519</v>
      </c>
      <c r="D23" s="389" t="s">
        <v>516</v>
      </c>
      <c r="E23" s="375" t="s">
        <v>3</v>
      </c>
      <c r="F23" s="375" t="s">
        <v>4</v>
      </c>
      <c r="G23" s="382">
        <v>6.06</v>
      </c>
      <c r="H23" s="382">
        <v>198</v>
      </c>
      <c r="I23" s="382">
        <v>69</v>
      </c>
      <c r="J23" s="382">
        <v>0</v>
      </c>
      <c r="K23" s="384">
        <f t="shared" si="5"/>
        <v>267</v>
      </c>
      <c r="L23" s="378">
        <f t="shared" si="6"/>
        <v>1199.8799999999999</v>
      </c>
      <c r="M23" s="378">
        <f t="shared" si="7"/>
        <v>418.14</v>
      </c>
      <c r="N23" s="378">
        <v>0</v>
      </c>
      <c r="O23" s="378">
        <f t="shared" si="8"/>
        <v>1618.02</v>
      </c>
    </row>
    <row r="24" spans="1:15" x14ac:dyDescent="0.25">
      <c r="A24" s="375">
        <v>1250</v>
      </c>
      <c r="B24" s="381">
        <v>45758</v>
      </c>
      <c r="C24" s="381" t="s">
        <v>520</v>
      </c>
      <c r="D24" s="389" t="s">
        <v>516</v>
      </c>
      <c r="E24" s="375" t="s">
        <v>1</v>
      </c>
      <c r="F24" s="375" t="s">
        <v>4</v>
      </c>
      <c r="G24" s="382">
        <v>5.72</v>
      </c>
      <c r="H24" s="382">
        <v>16123.18</v>
      </c>
      <c r="I24" s="382">
        <v>1500</v>
      </c>
      <c r="J24" s="382">
        <v>730</v>
      </c>
      <c r="K24" s="384">
        <f t="shared" si="5"/>
        <v>16893.18</v>
      </c>
      <c r="L24" s="378">
        <f t="shared" si="6"/>
        <v>92224.589599999992</v>
      </c>
      <c r="M24" s="378">
        <f t="shared" si="7"/>
        <v>8580</v>
      </c>
      <c r="N24" s="378">
        <f>IF(J24=0,"",J24*G24)</f>
        <v>4175.5999999999995</v>
      </c>
      <c r="O24" s="378">
        <f t="shared" si="8"/>
        <v>96628.989599999986</v>
      </c>
    </row>
    <row r="25" spans="1:15" x14ac:dyDescent="0.25">
      <c r="A25" s="375">
        <v>1251</v>
      </c>
      <c r="B25" s="381">
        <v>45762</v>
      </c>
      <c r="C25" s="381" t="s">
        <v>526</v>
      </c>
      <c r="D25" s="389" t="s">
        <v>516</v>
      </c>
      <c r="E25" s="375" t="s">
        <v>11</v>
      </c>
      <c r="F25" s="375" t="s">
        <v>4</v>
      </c>
      <c r="G25" s="382">
        <v>5.88</v>
      </c>
      <c r="H25" s="382">
        <v>621.83000000000004</v>
      </c>
      <c r="I25" s="382">
        <v>100</v>
      </c>
      <c r="J25" s="382">
        <v>0</v>
      </c>
      <c r="K25" s="385">
        <f t="shared" si="5"/>
        <v>721.83</v>
      </c>
      <c r="L25" s="378">
        <f t="shared" si="6"/>
        <v>3656.3604</v>
      </c>
      <c r="M25" s="378">
        <f t="shared" si="7"/>
        <v>588</v>
      </c>
      <c r="N25" s="378">
        <v>0</v>
      </c>
      <c r="O25" s="378">
        <f t="shared" si="8"/>
        <v>4244.3603999999996</v>
      </c>
    </row>
    <row r="26" spans="1:15" x14ac:dyDescent="0.25">
      <c r="A26" s="375">
        <v>1252</v>
      </c>
      <c r="B26" s="381">
        <v>45762</v>
      </c>
      <c r="C26" s="381" t="s">
        <v>526</v>
      </c>
      <c r="D26" s="389" t="s">
        <v>516</v>
      </c>
      <c r="E26" s="375" t="s">
        <v>11</v>
      </c>
      <c r="F26" s="375" t="s">
        <v>4</v>
      </c>
      <c r="G26" s="382">
        <v>5.88</v>
      </c>
      <c r="H26" s="382">
        <v>621.70000000000005</v>
      </c>
      <c r="I26" s="382">
        <v>100</v>
      </c>
      <c r="J26" s="382">
        <v>0</v>
      </c>
      <c r="K26" s="383">
        <f t="shared" si="5"/>
        <v>721.7</v>
      </c>
      <c r="L26" s="378">
        <f t="shared" si="6"/>
        <v>3655.596</v>
      </c>
      <c r="M26" s="378">
        <f t="shared" si="7"/>
        <v>588</v>
      </c>
      <c r="N26" s="378">
        <v>0</v>
      </c>
      <c r="O26" s="378">
        <f t="shared" si="8"/>
        <v>4243.5959999999995</v>
      </c>
    </row>
    <row r="27" spans="1:15" x14ac:dyDescent="0.25">
      <c r="A27" s="375">
        <v>1254</v>
      </c>
      <c r="B27" s="381">
        <v>45763</v>
      </c>
      <c r="C27" s="381" t="s">
        <v>521</v>
      </c>
      <c r="D27" s="389" t="s">
        <v>516</v>
      </c>
      <c r="E27" s="375" t="s">
        <v>6</v>
      </c>
      <c r="F27" s="375" t="s">
        <v>4</v>
      </c>
      <c r="G27" s="382">
        <v>5.87</v>
      </c>
      <c r="H27" s="382">
        <v>424.21</v>
      </c>
      <c r="I27" s="382">
        <v>120</v>
      </c>
      <c r="J27" s="382">
        <v>0</v>
      </c>
      <c r="K27" s="383">
        <f t="shared" si="5"/>
        <v>544.21</v>
      </c>
      <c r="L27" s="378">
        <f t="shared" si="6"/>
        <v>2490.1127000000001</v>
      </c>
      <c r="M27" s="378">
        <f t="shared" si="7"/>
        <v>704.4</v>
      </c>
      <c r="N27" s="378">
        <v>0</v>
      </c>
      <c r="O27" s="378">
        <f t="shared" si="8"/>
        <v>3194.5127000000002</v>
      </c>
    </row>
    <row r="28" spans="1:15" x14ac:dyDescent="0.25">
      <c r="A28" s="375">
        <v>1256</v>
      </c>
      <c r="B28" s="381">
        <v>45769</v>
      </c>
      <c r="C28" s="381" t="s">
        <v>523</v>
      </c>
      <c r="D28" s="389" t="s">
        <v>516</v>
      </c>
      <c r="E28" s="375" t="s">
        <v>9</v>
      </c>
      <c r="F28" s="375" t="s">
        <v>4</v>
      </c>
      <c r="G28" s="382">
        <v>5.78</v>
      </c>
      <c r="H28" s="382">
        <v>3533.19</v>
      </c>
      <c r="I28" s="382">
        <v>720</v>
      </c>
      <c r="J28" s="382">
        <v>360</v>
      </c>
      <c r="K28" s="383">
        <f t="shared" si="0"/>
        <v>3893.1900000000005</v>
      </c>
      <c r="L28" s="378">
        <f t="shared" si="1"/>
        <v>20421.838200000002</v>
      </c>
      <c r="M28" s="378">
        <f t="shared" si="2"/>
        <v>4161.6000000000004</v>
      </c>
      <c r="N28" s="378">
        <f t="shared" si="4"/>
        <v>2080.8000000000002</v>
      </c>
      <c r="O28" s="378">
        <f t="shared" si="3"/>
        <v>22502.638200000005</v>
      </c>
    </row>
    <row r="29" spans="1:15" x14ac:dyDescent="0.25">
      <c r="A29" s="375">
        <v>1257</v>
      </c>
      <c r="B29" s="381">
        <v>45769</v>
      </c>
      <c r="C29" s="381" t="s">
        <v>519</v>
      </c>
      <c r="D29" s="389" t="s">
        <v>516</v>
      </c>
      <c r="E29" s="375" t="s">
        <v>3</v>
      </c>
      <c r="F29" s="375" t="s">
        <v>4</v>
      </c>
      <c r="G29" s="382">
        <v>5.78</v>
      </c>
      <c r="H29" s="382">
        <v>198.66</v>
      </c>
      <c r="I29" s="382">
        <v>69</v>
      </c>
      <c r="J29" s="382">
        <v>0</v>
      </c>
      <c r="K29" s="383">
        <f t="shared" si="0"/>
        <v>267.65999999999997</v>
      </c>
      <c r="L29" s="378">
        <f t="shared" si="1"/>
        <v>1148.2547999999999</v>
      </c>
      <c r="M29" s="378">
        <f t="shared" si="2"/>
        <v>398.82</v>
      </c>
      <c r="N29" s="378">
        <v>0</v>
      </c>
      <c r="O29" s="378">
        <f t="shared" si="3"/>
        <v>1547.0747999999999</v>
      </c>
    </row>
    <row r="30" spans="1:15" x14ac:dyDescent="0.25">
      <c r="A30" s="376">
        <v>1259</v>
      </c>
      <c r="B30" s="386">
        <v>45769</v>
      </c>
      <c r="C30" s="386" t="s">
        <v>529</v>
      </c>
      <c r="D30" s="389" t="s">
        <v>516</v>
      </c>
      <c r="E30" s="376" t="s">
        <v>14</v>
      </c>
      <c r="F30" s="375" t="s">
        <v>2</v>
      </c>
      <c r="G30" s="387">
        <v>5.78</v>
      </c>
      <c r="H30" s="387">
        <v>0</v>
      </c>
      <c r="I30" s="387">
        <v>0</v>
      </c>
      <c r="J30" s="387">
        <v>0</v>
      </c>
      <c r="K30" s="384">
        <f t="shared" si="0"/>
        <v>0</v>
      </c>
      <c r="L30" s="379">
        <v>6020.93</v>
      </c>
      <c r="M30" s="379">
        <v>1250</v>
      </c>
      <c r="N30" s="379">
        <v>0</v>
      </c>
      <c r="O30" s="379">
        <f>SUM(L30+M30)</f>
        <v>7270.93</v>
      </c>
    </row>
    <row r="31" spans="1:15" x14ac:dyDescent="0.25">
      <c r="A31" s="375">
        <v>1245</v>
      </c>
      <c r="B31" s="381">
        <v>45776</v>
      </c>
      <c r="C31" s="381" t="s">
        <v>521</v>
      </c>
      <c r="D31" s="389" t="s">
        <v>516</v>
      </c>
      <c r="E31" s="375" t="s">
        <v>17</v>
      </c>
      <c r="F31" s="375" t="s">
        <v>4</v>
      </c>
      <c r="G31" s="382">
        <v>5.63</v>
      </c>
      <c r="H31" s="382">
        <v>148.66</v>
      </c>
      <c r="I31" s="382">
        <v>75</v>
      </c>
      <c r="J31" s="382">
        <v>0</v>
      </c>
      <c r="K31" s="383">
        <f>IF(F31=0,"",H31+I31-J31)</f>
        <v>223.66</v>
      </c>
      <c r="L31" s="378">
        <f>IF(F31=0,"",H31*G31)</f>
        <v>836.95579999999995</v>
      </c>
      <c r="M31" s="378">
        <f>IF(F31=0,"",I31*G31)</f>
        <v>422.25</v>
      </c>
      <c r="N31" s="378">
        <v>0</v>
      </c>
      <c r="O31" s="378">
        <f>IF(G31=0,"",IF(K31=0,"",L31+M31-N31))</f>
        <v>1259.2058</v>
      </c>
    </row>
    <row r="32" spans="1:15" x14ac:dyDescent="0.25">
      <c r="A32" s="375">
        <v>1260</v>
      </c>
      <c r="B32" s="381">
        <v>45777</v>
      </c>
      <c r="C32" s="381" t="s">
        <v>526</v>
      </c>
      <c r="D32" s="389" t="s">
        <v>516</v>
      </c>
      <c r="E32" s="375" t="s">
        <v>11</v>
      </c>
      <c r="F32" s="375" t="s">
        <v>4</v>
      </c>
      <c r="G32" s="382">
        <v>5.62</v>
      </c>
      <c r="H32" s="382">
        <v>685.89</v>
      </c>
      <c r="I32" s="382">
        <v>100</v>
      </c>
      <c r="J32" s="382">
        <v>0</v>
      </c>
      <c r="K32" s="383">
        <f t="shared" si="0"/>
        <v>785.89</v>
      </c>
      <c r="L32" s="378">
        <f t="shared" si="1"/>
        <v>3854.7017999999998</v>
      </c>
      <c r="M32" s="378">
        <f t="shared" si="2"/>
        <v>562</v>
      </c>
      <c r="N32" s="378">
        <v>0</v>
      </c>
      <c r="O32" s="378">
        <f>IF(G32=0,"",IF(K32=0,"",L32+M32-N32))</f>
        <v>4416.7017999999998</v>
      </c>
    </row>
    <row r="33" spans="1:15" x14ac:dyDescent="0.25">
      <c r="A33" s="375">
        <v>1261</v>
      </c>
      <c r="B33" s="381">
        <v>45777</v>
      </c>
      <c r="C33" s="381" t="s">
        <v>526</v>
      </c>
      <c r="D33" s="389" t="s">
        <v>516</v>
      </c>
      <c r="E33" s="375" t="s">
        <v>11</v>
      </c>
      <c r="F33" s="375" t="s">
        <v>4</v>
      </c>
      <c r="G33" s="382">
        <v>5.62</v>
      </c>
      <c r="H33" s="382">
        <v>685.5</v>
      </c>
      <c r="I33" s="382">
        <v>93.33</v>
      </c>
      <c r="J33" s="382">
        <v>0</v>
      </c>
      <c r="K33" s="383">
        <f t="shared" si="0"/>
        <v>778.83</v>
      </c>
      <c r="L33" s="378">
        <f t="shared" si="1"/>
        <v>3852.51</v>
      </c>
      <c r="M33" s="378">
        <f t="shared" si="2"/>
        <v>524.51459999999997</v>
      </c>
      <c r="N33" s="378">
        <v>0</v>
      </c>
      <c r="O33" s="378">
        <f t="shared" si="3"/>
        <v>4377.0246000000006</v>
      </c>
    </row>
    <row r="34" spans="1:15" x14ac:dyDescent="0.25">
      <c r="A34" s="375">
        <v>1262</v>
      </c>
      <c r="B34" s="381">
        <v>45777</v>
      </c>
      <c r="C34" s="381" t="s">
        <v>526</v>
      </c>
      <c r="D34" s="389" t="s">
        <v>516</v>
      </c>
      <c r="E34" s="375" t="s">
        <v>13</v>
      </c>
      <c r="F34" s="375" t="s">
        <v>4</v>
      </c>
      <c r="G34" s="375">
        <v>5.65</v>
      </c>
      <c r="H34" s="375">
        <v>161.6</v>
      </c>
      <c r="I34" s="375">
        <v>75</v>
      </c>
      <c r="J34" s="382">
        <v>0</v>
      </c>
      <c r="K34" s="383">
        <f t="shared" si="0"/>
        <v>236.6</v>
      </c>
      <c r="L34" s="378">
        <f t="shared" si="1"/>
        <v>913.04000000000008</v>
      </c>
      <c r="M34" s="378">
        <f t="shared" si="2"/>
        <v>423.75</v>
      </c>
      <c r="N34" s="378">
        <v>0</v>
      </c>
      <c r="O34" s="378">
        <f>IF(G34=0,"",IF(K34=0,"",L34+M34-N34))</f>
        <v>1336.79</v>
      </c>
    </row>
    <row r="35" spans="1:15" x14ac:dyDescent="0.25">
      <c r="A35" s="375">
        <v>1263</v>
      </c>
      <c r="B35" s="381">
        <v>45779</v>
      </c>
      <c r="C35" s="381" t="s">
        <v>519</v>
      </c>
      <c r="D35" s="389" t="s">
        <v>333</v>
      </c>
      <c r="E35" s="375" t="s">
        <v>3</v>
      </c>
      <c r="F35" s="375" t="s">
        <v>4</v>
      </c>
      <c r="G35" s="375">
        <v>5.62</v>
      </c>
      <c r="H35" s="375">
        <v>198</v>
      </c>
      <c r="I35" s="375">
        <v>71.97</v>
      </c>
      <c r="J35" s="382">
        <v>0</v>
      </c>
      <c r="K35" s="383">
        <f t="shared" si="0"/>
        <v>269.97000000000003</v>
      </c>
      <c r="L35" s="378">
        <f t="shared" si="1"/>
        <v>1112.76</v>
      </c>
      <c r="M35" s="378">
        <f t="shared" si="2"/>
        <v>404.47140000000002</v>
      </c>
      <c r="N35" s="378">
        <v>0</v>
      </c>
      <c r="O35" s="378">
        <f>IF(G35=0,"",IF(K35=0,"",L35+M35-N35))</f>
        <v>1517.2314000000001</v>
      </c>
    </row>
    <row r="36" spans="1:15" x14ac:dyDescent="0.25">
      <c r="A36" s="375">
        <v>1264</v>
      </c>
      <c r="B36" s="381">
        <v>45779</v>
      </c>
      <c r="C36" s="381" t="s">
        <v>524</v>
      </c>
      <c r="D36" s="389" t="s">
        <v>333</v>
      </c>
      <c r="E36" s="375" t="s">
        <v>8</v>
      </c>
      <c r="F36" s="375" t="s">
        <v>4</v>
      </c>
      <c r="G36" s="375">
        <v>5.65</v>
      </c>
      <c r="H36" s="375">
        <v>1419.1</v>
      </c>
      <c r="I36" s="375">
        <v>360</v>
      </c>
      <c r="J36" s="375">
        <v>180</v>
      </c>
      <c r="K36" s="383">
        <f t="shared" si="0"/>
        <v>1599.1</v>
      </c>
      <c r="L36" s="378">
        <f t="shared" si="1"/>
        <v>8017.915</v>
      </c>
      <c r="M36" s="378">
        <f t="shared" si="2"/>
        <v>2034.0000000000002</v>
      </c>
      <c r="N36" s="378">
        <f t="shared" si="4"/>
        <v>1017.0000000000001</v>
      </c>
      <c r="O36" s="378">
        <f t="shared" si="3"/>
        <v>9034.9150000000009</v>
      </c>
    </row>
    <row r="37" spans="1:15" x14ac:dyDescent="0.25">
      <c r="A37" s="375">
        <v>1265</v>
      </c>
      <c r="B37" s="381">
        <v>45784</v>
      </c>
      <c r="C37" s="381" t="s">
        <v>524</v>
      </c>
      <c r="D37" s="389" t="s">
        <v>333</v>
      </c>
      <c r="E37" s="375" t="s">
        <v>8</v>
      </c>
      <c r="F37" s="375" t="s">
        <v>4</v>
      </c>
      <c r="G37" s="375">
        <v>5.72</v>
      </c>
      <c r="H37" s="375">
        <v>948</v>
      </c>
      <c r="I37" s="375">
        <v>290</v>
      </c>
      <c r="J37" s="375">
        <v>145</v>
      </c>
      <c r="K37" s="383">
        <f t="shared" si="0"/>
        <v>1093</v>
      </c>
      <c r="L37" s="378">
        <f t="shared" si="1"/>
        <v>5422.5599999999995</v>
      </c>
      <c r="M37" s="378">
        <f t="shared" si="2"/>
        <v>1658.8</v>
      </c>
      <c r="N37" s="378">
        <f t="shared" si="4"/>
        <v>829.4</v>
      </c>
      <c r="O37" s="378">
        <f t="shared" si="3"/>
        <v>6251.96</v>
      </c>
    </row>
    <row r="38" spans="1:15" x14ac:dyDescent="0.25">
      <c r="A38" s="375">
        <v>1267</v>
      </c>
      <c r="B38" s="381">
        <v>45790</v>
      </c>
      <c r="C38" s="381" t="s">
        <v>521</v>
      </c>
      <c r="D38" s="389" t="s">
        <v>333</v>
      </c>
      <c r="E38" s="375" t="s">
        <v>6</v>
      </c>
      <c r="F38" s="375" t="s">
        <v>4</v>
      </c>
      <c r="G38" s="375">
        <v>5.61</v>
      </c>
      <c r="H38" s="375">
        <v>503.48</v>
      </c>
      <c r="I38" s="375">
        <v>95</v>
      </c>
      <c r="J38" s="382">
        <v>0</v>
      </c>
      <c r="K38" s="383">
        <f t="shared" si="0"/>
        <v>598.48</v>
      </c>
      <c r="L38" s="378">
        <f t="shared" si="1"/>
        <v>2824.5228000000002</v>
      </c>
      <c r="M38" s="378">
        <f t="shared" si="2"/>
        <v>532.95000000000005</v>
      </c>
      <c r="N38" s="378">
        <v>0</v>
      </c>
      <c r="O38" s="378">
        <f t="shared" si="3"/>
        <v>3357.4728000000005</v>
      </c>
    </row>
    <row r="39" spans="1:15" x14ac:dyDescent="0.25">
      <c r="A39" s="375">
        <v>1269</v>
      </c>
      <c r="B39" s="381">
        <v>45792</v>
      </c>
      <c r="C39" s="381" t="s">
        <v>526</v>
      </c>
      <c r="D39" s="389" t="s">
        <v>333</v>
      </c>
      <c r="E39" s="375" t="s">
        <v>11</v>
      </c>
      <c r="F39" s="375" t="s">
        <v>4</v>
      </c>
      <c r="G39" s="375">
        <v>5.69</v>
      </c>
      <c r="H39" s="375">
        <v>734.72</v>
      </c>
      <c r="I39" s="375">
        <v>100</v>
      </c>
      <c r="J39" s="382">
        <v>0</v>
      </c>
      <c r="K39" s="383">
        <f>IF(F39=0,"",H39+I39-J39)</f>
        <v>834.72</v>
      </c>
      <c r="L39" s="378">
        <f t="shared" si="1"/>
        <v>4180.5568000000003</v>
      </c>
      <c r="M39" s="378">
        <f t="shared" si="2"/>
        <v>569</v>
      </c>
      <c r="N39" s="378">
        <v>0</v>
      </c>
      <c r="O39" s="378">
        <f t="shared" si="3"/>
        <v>4749.5568000000003</v>
      </c>
    </row>
    <row r="40" spans="1:15" x14ac:dyDescent="0.25">
      <c r="A40" s="375">
        <v>1270</v>
      </c>
      <c r="B40" s="381">
        <v>45792</v>
      </c>
      <c r="C40" s="381" t="s">
        <v>526</v>
      </c>
      <c r="D40" s="389" t="s">
        <v>333</v>
      </c>
      <c r="E40" s="375" t="s">
        <v>11</v>
      </c>
      <c r="F40" s="375" t="s">
        <v>4</v>
      </c>
      <c r="G40" s="376">
        <v>5.69</v>
      </c>
      <c r="H40" s="376">
        <v>732.03</v>
      </c>
      <c r="I40" s="376">
        <v>100</v>
      </c>
      <c r="J40" s="382">
        <v>0</v>
      </c>
      <c r="K40" s="384">
        <f t="shared" si="0"/>
        <v>832.03</v>
      </c>
      <c r="L40" s="379">
        <f t="shared" si="1"/>
        <v>4165.2507000000005</v>
      </c>
      <c r="M40" s="379">
        <f t="shared" si="2"/>
        <v>569</v>
      </c>
      <c r="N40" s="378">
        <v>0</v>
      </c>
      <c r="O40" s="379">
        <f t="shared" si="3"/>
        <v>4734.2507000000005</v>
      </c>
    </row>
    <row r="41" spans="1:15" x14ac:dyDescent="0.25">
      <c r="A41" s="375">
        <v>1271</v>
      </c>
      <c r="B41" s="388">
        <v>45793</v>
      </c>
      <c r="C41" s="381" t="s">
        <v>519</v>
      </c>
      <c r="D41" s="389" t="s">
        <v>333</v>
      </c>
      <c r="E41" s="375" t="s">
        <v>3</v>
      </c>
      <c r="F41" s="375" t="s">
        <v>4</v>
      </c>
      <c r="G41" s="375">
        <v>5.67</v>
      </c>
      <c r="H41" s="375">
        <v>198.15</v>
      </c>
      <c r="I41" s="375">
        <v>69</v>
      </c>
      <c r="J41" s="382">
        <v>0</v>
      </c>
      <c r="K41" s="383">
        <f t="shared" si="0"/>
        <v>267.14999999999998</v>
      </c>
      <c r="L41" s="378">
        <f t="shared" si="1"/>
        <v>1123.5105000000001</v>
      </c>
      <c r="M41" s="378">
        <f t="shared" si="2"/>
        <v>391.23</v>
      </c>
      <c r="N41" s="378">
        <v>0</v>
      </c>
      <c r="O41" s="378">
        <f t="shared" si="3"/>
        <v>1514.7405000000001</v>
      </c>
    </row>
    <row r="42" spans="1:15" x14ac:dyDescent="0.25">
      <c r="A42" s="375">
        <v>1272</v>
      </c>
      <c r="B42" s="388">
        <v>45793</v>
      </c>
      <c r="C42" s="381" t="s">
        <v>519</v>
      </c>
      <c r="D42" s="389" t="s">
        <v>333</v>
      </c>
      <c r="E42" s="375" t="s">
        <v>3</v>
      </c>
      <c r="F42" s="375" t="s">
        <v>4</v>
      </c>
      <c r="G42" s="375">
        <v>5.67</v>
      </c>
      <c r="H42" s="375">
        <v>197.4</v>
      </c>
      <c r="I42" s="375">
        <v>69</v>
      </c>
      <c r="J42" s="382">
        <v>0</v>
      </c>
      <c r="K42" s="383">
        <f t="shared" si="0"/>
        <v>266.39999999999998</v>
      </c>
      <c r="L42" s="378">
        <f t="shared" si="1"/>
        <v>1119.258</v>
      </c>
      <c r="M42" s="378">
        <f t="shared" si="2"/>
        <v>391.23</v>
      </c>
      <c r="N42" s="378">
        <v>0</v>
      </c>
      <c r="O42" s="378">
        <f t="shared" si="3"/>
        <v>1510.4880000000001</v>
      </c>
    </row>
    <row r="43" spans="1:15" x14ac:dyDescent="0.25">
      <c r="A43" s="375">
        <v>1273</v>
      </c>
      <c r="B43" s="388">
        <v>45793</v>
      </c>
      <c r="C43" s="381" t="s">
        <v>519</v>
      </c>
      <c r="D43" s="389" t="s">
        <v>333</v>
      </c>
      <c r="E43" s="375" t="s">
        <v>3</v>
      </c>
      <c r="F43" s="375" t="s">
        <v>4</v>
      </c>
      <c r="G43" s="375">
        <v>5.67</v>
      </c>
      <c r="H43" s="375">
        <v>199</v>
      </c>
      <c r="I43" s="375">
        <v>69</v>
      </c>
      <c r="J43" s="382">
        <v>0</v>
      </c>
      <c r="K43" s="383">
        <f t="shared" si="0"/>
        <v>268</v>
      </c>
      <c r="L43" s="378">
        <f t="shared" si="1"/>
        <v>1128.33</v>
      </c>
      <c r="M43" s="378">
        <f t="shared" si="2"/>
        <v>391.23</v>
      </c>
      <c r="N43" s="378">
        <v>0</v>
      </c>
      <c r="O43" s="378">
        <f t="shared" si="3"/>
        <v>1519.56</v>
      </c>
    </row>
    <row r="44" spans="1:15" x14ac:dyDescent="0.25">
      <c r="A44" s="375">
        <v>1274</v>
      </c>
      <c r="B44" s="388">
        <v>45793</v>
      </c>
      <c r="C44" s="381" t="s">
        <v>519</v>
      </c>
      <c r="D44" s="389" t="s">
        <v>333</v>
      </c>
      <c r="E44" s="375" t="s">
        <v>3</v>
      </c>
      <c r="F44" s="375" t="s">
        <v>4</v>
      </c>
      <c r="G44" s="375">
        <v>5.67</v>
      </c>
      <c r="H44" s="375">
        <v>197.25</v>
      </c>
      <c r="I44" s="375">
        <v>69</v>
      </c>
      <c r="J44" s="382">
        <v>0</v>
      </c>
      <c r="K44" s="383">
        <f t="shared" si="0"/>
        <v>266.25</v>
      </c>
      <c r="L44" s="378">
        <f t="shared" si="1"/>
        <v>1118.4075</v>
      </c>
      <c r="M44" s="378">
        <f t="shared" si="2"/>
        <v>391.23</v>
      </c>
      <c r="N44" s="378">
        <v>0</v>
      </c>
      <c r="O44" s="378">
        <f t="shared" si="3"/>
        <v>1509.6375</v>
      </c>
    </row>
    <row r="45" spans="1:15" x14ac:dyDescent="0.25">
      <c r="A45" s="375">
        <v>1275</v>
      </c>
      <c r="B45" s="388">
        <v>45793</v>
      </c>
      <c r="C45" s="381" t="s">
        <v>519</v>
      </c>
      <c r="D45" s="389" t="s">
        <v>333</v>
      </c>
      <c r="E45" s="375" t="s">
        <v>3</v>
      </c>
      <c r="F45" s="375" t="s">
        <v>4</v>
      </c>
      <c r="G45" s="375">
        <v>5.67</v>
      </c>
      <c r="H45" s="375">
        <v>199.55</v>
      </c>
      <c r="I45" s="375">
        <v>69</v>
      </c>
      <c r="J45" s="382">
        <v>0</v>
      </c>
      <c r="K45" s="383">
        <f t="shared" si="0"/>
        <v>268.55</v>
      </c>
      <c r="L45" s="378">
        <f t="shared" si="1"/>
        <v>1131.4485</v>
      </c>
      <c r="M45" s="378">
        <f t="shared" si="2"/>
        <v>391.23</v>
      </c>
      <c r="N45" s="378">
        <v>0</v>
      </c>
      <c r="O45" s="378">
        <f t="shared" si="3"/>
        <v>1522.6785</v>
      </c>
    </row>
    <row r="46" spans="1:15" x14ac:dyDescent="0.25">
      <c r="A46" s="375">
        <v>1276</v>
      </c>
      <c r="B46" s="388">
        <v>45793</v>
      </c>
      <c r="C46" s="381" t="s">
        <v>519</v>
      </c>
      <c r="D46" s="389" t="s">
        <v>333</v>
      </c>
      <c r="E46" s="375" t="s">
        <v>3</v>
      </c>
      <c r="F46" s="375" t="s">
        <v>4</v>
      </c>
      <c r="G46" s="375">
        <v>5.67</v>
      </c>
      <c r="H46" s="375">
        <v>198.7</v>
      </c>
      <c r="I46" s="375">
        <v>69</v>
      </c>
      <c r="J46" s="382">
        <v>0</v>
      </c>
      <c r="K46" s="383">
        <f t="shared" si="0"/>
        <v>267.7</v>
      </c>
      <c r="L46" s="378">
        <f t="shared" si="1"/>
        <v>1126.6289999999999</v>
      </c>
      <c r="M46" s="378">
        <f t="shared" si="2"/>
        <v>391.23</v>
      </c>
      <c r="N46" s="378">
        <v>0</v>
      </c>
      <c r="O46" s="378">
        <f t="shared" si="3"/>
        <v>1517.8589999999999</v>
      </c>
    </row>
    <row r="47" spans="1:15" x14ac:dyDescent="0.25">
      <c r="A47" s="375">
        <v>1278</v>
      </c>
      <c r="B47" s="388">
        <v>45796</v>
      </c>
      <c r="C47" s="381" t="s">
        <v>522</v>
      </c>
      <c r="D47" s="389" t="s">
        <v>333</v>
      </c>
      <c r="E47" s="375" t="s">
        <v>16</v>
      </c>
      <c r="F47" s="375" t="s">
        <v>4</v>
      </c>
      <c r="G47" s="375">
        <v>5.64</v>
      </c>
      <c r="H47" s="375">
        <v>654.46</v>
      </c>
      <c r="I47" s="375">
        <v>125</v>
      </c>
      <c r="J47" s="382">
        <v>0</v>
      </c>
      <c r="K47" s="383">
        <f>IF(F47=0,"",H47+I47-J47)</f>
        <v>779.46</v>
      </c>
      <c r="L47" s="378">
        <f>IF(F47=0,"",H47*G47)</f>
        <v>3691.1543999999999</v>
      </c>
      <c r="M47" s="378">
        <f>IF(F47=0,"",I47*G47)</f>
        <v>705</v>
      </c>
      <c r="N47" s="378">
        <v>0</v>
      </c>
      <c r="O47" s="379">
        <f>IF(G47=0,"",IF(K47=0,"",L47+M47-N47))</f>
        <v>4396.1543999999994</v>
      </c>
    </row>
    <row r="48" spans="1:15" x14ac:dyDescent="0.25">
      <c r="A48" s="375">
        <v>1279</v>
      </c>
      <c r="B48" s="388">
        <v>45798</v>
      </c>
      <c r="C48" s="388" t="s">
        <v>528</v>
      </c>
      <c r="D48" s="389" t="s">
        <v>333</v>
      </c>
      <c r="E48" s="375" t="s">
        <v>12</v>
      </c>
      <c r="F48" s="375" t="s">
        <v>2</v>
      </c>
      <c r="G48" s="375">
        <v>5.69</v>
      </c>
      <c r="H48" s="382">
        <v>0</v>
      </c>
      <c r="I48" s="382">
        <v>0</v>
      </c>
      <c r="J48" s="382">
        <v>0</v>
      </c>
      <c r="K48" s="383">
        <f>IF(F48=0,"",H48+I48-J48)</f>
        <v>0</v>
      </c>
      <c r="L48" s="378">
        <v>2882.29</v>
      </c>
      <c r="M48" s="378">
        <v>600</v>
      </c>
      <c r="N48" s="380">
        <v>0</v>
      </c>
      <c r="O48" s="378">
        <f>SUM(L48+M48)</f>
        <v>3482.29</v>
      </c>
    </row>
    <row r="49" spans="1:15" x14ac:dyDescent="0.25">
      <c r="A49" s="376">
        <v>1281</v>
      </c>
      <c r="B49" s="388">
        <v>45798</v>
      </c>
      <c r="C49" s="388" t="s">
        <v>529</v>
      </c>
      <c r="D49" s="389" t="s">
        <v>333</v>
      </c>
      <c r="E49" s="375" t="s">
        <v>14</v>
      </c>
      <c r="F49" s="375" t="s">
        <v>2</v>
      </c>
      <c r="G49" s="375">
        <v>5.69</v>
      </c>
      <c r="H49" s="382">
        <v>0</v>
      </c>
      <c r="I49" s="382">
        <v>0</v>
      </c>
      <c r="J49" s="382">
        <v>0</v>
      </c>
      <c r="K49" s="383">
        <f>IF(F49=0,"",H49+I49-J49)</f>
        <v>0</v>
      </c>
      <c r="L49" s="378">
        <v>1095.8699999999999</v>
      </c>
      <c r="M49" s="378">
        <v>500</v>
      </c>
      <c r="N49" s="380">
        <v>0</v>
      </c>
      <c r="O49" s="378">
        <f>SUM(L49+M49)</f>
        <v>1595.87</v>
      </c>
    </row>
    <row r="50" spans="1:15" x14ac:dyDescent="0.25">
      <c r="A50" s="375">
        <v>1282</v>
      </c>
      <c r="B50" s="388">
        <v>45807</v>
      </c>
      <c r="C50" s="381" t="s">
        <v>519</v>
      </c>
      <c r="D50" s="389" t="s">
        <v>333</v>
      </c>
      <c r="E50" s="375" t="s">
        <v>3</v>
      </c>
      <c r="F50" s="375" t="s">
        <v>4</v>
      </c>
      <c r="G50" s="375">
        <v>5.69</v>
      </c>
      <c r="H50" s="375">
        <v>193.48</v>
      </c>
      <c r="I50" s="375">
        <v>69</v>
      </c>
      <c r="J50" s="382">
        <v>0</v>
      </c>
      <c r="K50" s="383">
        <f t="shared" si="0"/>
        <v>262.48</v>
      </c>
      <c r="L50" s="378">
        <f t="shared" si="1"/>
        <v>1100.9012</v>
      </c>
      <c r="M50" s="378">
        <f t="shared" si="2"/>
        <v>392.61</v>
      </c>
      <c r="N50" s="380">
        <v>0</v>
      </c>
      <c r="O50" s="378">
        <f t="shared" si="3"/>
        <v>1493.5111999999999</v>
      </c>
    </row>
    <row r="51" spans="1:15" x14ac:dyDescent="0.25">
      <c r="A51" s="377">
        <v>1283</v>
      </c>
      <c r="B51" s="388">
        <v>45807</v>
      </c>
      <c r="C51" s="381" t="s">
        <v>519</v>
      </c>
      <c r="D51" s="389" t="s">
        <v>333</v>
      </c>
      <c r="E51" s="375" t="s">
        <v>3</v>
      </c>
      <c r="F51" s="375" t="s">
        <v>4</v>
      </c>
      <c r="G51" s="375">
        <v>5.69</v>
      </c>
      <c r="H51" s="375">
        <v>196</v>
      </c>
      <c r="I51" s="375">
        <v>69</v>
      </c>
      <c r="J51" s="382">
        <v>0</v>
      </c>
      <c r="K51" s="383">
        <f t="shared" si="0"/>
        <v>265</v>
      </c>
      <c r="L51" s="378">
        <f t="shared" si="1"/>
        <v>1115.24</v>
      </c>
      <c r="M51" s="378">
        <f t="shared" si="2"/>
        <v>392.61</v>
      </c>
      <c r="N51" s="380">
        <v>0</v>
      </c>
      <c r="O51" s="378">
        <f t="shared" si="3"/>
        <v>1507.85</v>
      </c>
    </row>
    <row r="52" spans="1:15" x14ac:dyDescent="0.25">
      <c r="A52" s="375">
        <v>1284</v>
      </c>
      <c r="B52" s="388">
        <v>45807</v>
      </c>
      <c r="C52" s="381" t="s">
        <v>519</v>
      </c>
      <c r="D52" s="389" t="s">
        <v>333</v>
      </c>
      <c r="E52" s="375" t="s">
        <v>3</v>
      </c>
      <c r="F52" s="375" t="s">
        <v>4</v>
      </c>
      <c r="G52" s="375">
        <v>5.69</v>
      </c>
      <c r="H52" s="375">
        <v>197</v>
      </c>
      <c r="I52" s="375">
        <v>69</v>
      </c>
      <c r="J52" s="382">
        <v>0</v>
      </c>
      <c r="K52" s="383">
        <f t="shared" si="0"/>
        <v>266</v>
      </c>
      <c r="L52" s="378">
        <f t="shared" si="1"/>
        <v>1120.93</v>
      </c>
      <c r="M52" s="378">
        <f t="shared" si="2"/>
        <v>392.61</v>
      </c>
      <c r="N52" s="380">
        <v>0</v>
      </c>
      <c r="O52" s="378">
        <f t="shared" si="3"/>
        <v>1513.54</v>
      </c>
    </row>
    <row r="53" spans="1:15" x14ac:dyDescent="0.25">
      <c r="A53" s="375">
        <v>1285</v>
      </c>
      <c r="B53" s="388">
        <v>45805</v>
      </c>
      <c r="C53" s="388" t="s">
        <v>527</v>
      </c>
      <c r="D53" s="389" t="s">
        <v>333</v>
      </c>
      <c r="E53" s="375" t="s">
        <v>517</v>
      </c>
      <c r="F53" s="375" t="s">
        <v>2</v>
      </c>
      <c r="G53" s="375">
        <v>0</v>
      </c>
      <c r="H53" s="382">
        <v>0</v>
      </c>
      <c r="I53" s="382">
        <v>0</v>
      </c>
      <c r="J53" s="382">
        <v>0</v>
      </c>
      <c r="K53" s="383">
        <f>IF(F53=0,"",H53+I53-J53)</f>
        <v>0</v>
      </c>
      <c r="L53" s="378">
        <v>15322.5</v>
      </c>
      <c r="M53" s="378">
        <f>IF(F53=0,"",I53*G53)</f>
        <v>0</v>
      </c>
      <c r="N53" s="380">
        <v>0</v>
      </c>
      <c r="O53" s="378">
        <v>15322.5</v>
      </c>
    </row>
  </sheetData>
  <dataValidations count="1">
    <dataValidation type="list" allowBlank="1" showInputMessage="1" showErrorMessage="1" sqref="F14 F11 F7:F9 F2:F4 F16:F1048576 E2:E52 E54:E1048576" xr:uid="{38858002-FB76-40E5-8A39-4B174D13F47A}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9992-31FB-4784-BCD8-2193C4B74B7F}">
  <sheetPr>
    <tabColor rgb="FFD9A479"/>
  </sheetPr>
  <dimension ref="B1:AC199"/>
  <sheetViews>
    <sheetView workbookViewId="0">
      <selection activeCell="U19" sqref="U19"/>
    </sheetView>
  </sheetViews>
  <sheetFormatPr defaultRowHeight="15" x14ac:dyDescent="0.25"/>
  <cols>
    <col min="1" max="1" width="1.42578125" customWidth="1"/>
    <col min="2" max="2" width="24.5703125" bestFit="1" customWidth="1"/>
    <col min="4" max="4" width="9.5703125" bestFit="1" customWidth="1"/>
    <col min="5" max="5" width="12.5703125" bestFit="1" customWidth="1"/>
    <col min="6" max="6" width="1.85546875" customWidth="1"/>
    <col min="7" max="7" width="24.5703125" bestFit="1" customWidth="1"/>
    <col min="8" max="8" width="10.85546875" customWidth="1"/>
    <col min="9" max="9" width="13.5703125" style="253" bestFit="1" customWidth="1"/>
    <col min="10" max="10" width="14.140625" bestFit="1" customWidth="1"/>
    <col min="11" max="11" width="11" bestFit="1" customWidth="1"/>
    <col min="12" max="12" width="2.42578125" customWidth="1"/>
    <col min="13" max="13" width="24.5703125" bestFit="1" customWidth="1"/>
    <col min="15" max="15" width="10" customWidth="1"/>
    <col min="16" max="16" width="14.7109375" bestFit="1" customWidth="1"/>
    <col min="17" max="17" width="11" bestFit="1" customWidth="1"/>
    <col min="18" max="18" width="2.7109375" customWidth="1"/>
    <col min="19" max="19" width="24.85546875" bestFit="1" customWidth="1"/>
    <col min="20" max="20" width="11.140625" customWidth="1"/>
    <col min="21" max="21" width="11.28515625" customWidth="1"/>
    <col min="22" max="22" width="14.7109375" bestFit="1" customWidth="1"/>
    <col min="23" max="23" width="12.5703125" bestFit="1" customWidth="1"/>
    <col min="24" max="24" width="1.5703125" customWidth="1"/>
    <col min="25" max="25" width="24.85546875" bestFit="1" customWidth="1"/>
    <col min="26" max="26" width="10.85546875" customWidth="1"/>
    <col min="27" max="27" width="9.140625" customWidth="1"/>
    <col min="28" max="28" width="14.7109375" bestFit="1" customWidth="1"/>
    <col min="29" max="29" width="11.5703125" bestFit="1" customWidth="1"/>
  </cols>
  <sheetData>
    <row r="1" spans="2:29" x14ac:dyDescent="0.25">
      <c r="B1" t="s">
        <v>358</v>
      </c>
    </row>
    <row r="2" spans="2:29" x14ac:dyDescent="0.25">
      <c r="G2" s="266" t="s">
        <v>359</v>
      </c>
      <c r="H2" s="245">
        <v>5.98</v>
      </c>
      <c r="J2" s="267"/>
      <c r="M2" s="266" t="s">
        <v>360</v>
      </c>
      <c r="N2" s="245">
        <v>6.67</v>
      </c>
      <c r="S2" s="266" t="s">
        <v>361</v>
      </c>
      <c r="T2" s="245">
        <v>0.28999999999999998</v>
      </c>
      <c r="Y2" s="266" t="s">
        <v>362</v>
      </c>
      <c r="Z2" s="245">
        <v>7.42</v>
      </c>
    </row>
    <row r="3" spans="2:29" s="268" customFormat="1" x14ac:dyDescent="0.25">
      <c r="I3" s="269"/>
      <c r="J3" s="268" t="s">
        <v>363</v>
      </c>
      <c r="K3" s="270">
        <v>0.23</v>
      </c>
      <c r="P3" s="268" t="s">
        <v>363</v>
      </c>
      <c r="Q3" s="270">
        <v>0.19800000000000001</v>
      </c>
      <c r="V3" s="268" t="s">
        <v>363</v>
      </c>
      <c r="W3" s="271">
        <v>4.8600001300000004</v>
      </c>
      <c r="AB3" s="268" t="s">
        <v>363</v>
      </c>
      <c r="AC3" s="268">
        <v>0.17200001000000001</v>
      </c>
    </row>
    <row r="4" spans="2:29" x14ac:dyDescent="0.25">
      <c r="B4" s="390" t="s">
        <v>364</v>
      </c>
      <c r="C4" s="390"/>
      <c r="D4" s="390"/>
      <c r="E4" s="390"/>
      <c r="G4" s="390" t="s">
        <v>364</v>
      </c>
      <c r="H4" s="390"/>
      <c r="I4" s="390"/>
      <c r="J4" s="390"/>
      <c r="K4" s="390"/>
      <c r="M4" s="390" t="s">
        <v>364</v>
      </c>
      <c r="N4" s="390"/>
      <c r="O4" s="390"/>
      <c r="P4" s="390"/>
      <c r="Q4" s="390"/>
      <c r="S4" s="390" t="s">
        <v>364</v>
      </c>
      <c r="T4" s="390"/>
      <c r="U4" s="390"/>
      <c r="V4" s="390"/>
      <c r="W4" s="390"/>
      <c r="Y4" s="390" t="s">
        <v>364</v>
      </c>
      <c r="Z4" s="390"/>
      <c r="AA4" s="390"/>
      <c r="AB4" s="390"/>
      <c r="AC4" s="390"/>
    </row>
    <row r="5" spans="2:29" x14ac:dyDescent="0.25">
      <c r="B5" s="272" t="s">
        <v>365</v>
      </c>
      <c r="C5" s="247" t="s">
        <v>366</v>
      </c>
      <c r="D5" s="247" t="s">
        <v>367</v>
      </c>
      <c r="E5" s="248" t="s">
        <v>368</v>
      </c>
      <c r="G5" s="272" t="s">
        <v>365</v>
      </c>
      <c r="H5" s="247" t="s">
        <v>366</v>
      </c>
      <c r="I5" s="273" t="s">
        <v>369</v>
      </c>
      <c r="J5" s="247" t="s">
        <v>367</v>
      </c>
      <c r="K5" s="248" t="s">
        <v>368</v>
      </c>
      <c r="M5" s="272" t="s">
        <v>365</v>
      </c>
      <c r="N5" s="247" t="s">
        <v>366</v>
      </c>
      <c r="O5" s="273" t="s">
        <v>370</v>
      </c>
      <c r="P5" s="247" t="s">
        <v>367</v>
      </c>
      <c r="Q5" s="248" t="s">
        <v>368</v>
      </c>
      <c r="S5" s="272" t="s">
        <v>365</v>
      </c>
      <c r="T5" s="247" t="s">
        <v>366</v>
      </c>
      <c r="U5" s="273" t="s">
        <v>371</v>
      </c>
      <c r="V5" s="247" t="s">
        <v>367</v>
      </c>
      <c r="W5" s="248" t="s">
        <v>368</v>
      </c>
      <c r="Y5" s="272" t="s">
        <v>365</v>
      </c>
      <c r="Z5" s="247" t="s">
        <v>366</v>
      </c>
      <c r="AA5" s="273" t="s">
        <v>372</v>
      </c>
      <c r="AB5" s="247" t="s">
        <v>367</v>
      </c>
      <c r="AC5" s="248" t="s">
        <v>368</v>
      </c>
    </row>
    <row r="6" spans="2:29" x14ac:dyDescent="0.25">
      <c r="B6" s="249" t="s">
        <v>375</v>
      </c>
      <c r="C6" s="250">
        <v>140</v>
      </c>
      <c r="D6" s="274">
        <v>145</v>
      </c>
      <c r="E6" s="252">
        <f t="shared" ref="E6:E69" si="0">IF(C6=0,"",D6*1000/C6)</f>
        <v>1035.7142857142858</v>
      </c>
      <c r="G6" s="249" t="str">
        <f>M6</f>
        <v>Packer Xmall</v>
      </c>
      <c r="H6" s="250">
        <f>C6</f>
        <v>140</v>
      </c>
      <c r="I6" s="275">
        <f>ROUND(D6*$K$3,2)</f>
        <v>33.35</v>
      </c>
      <c r="J6" s="251">
        <f>I6*$H$2</f>
        <v>199.43300000000002</v>
      </c>
      <c r="K6" s="252">
        <f t="shared" ref="K6:K69" si="1">IF(H6=0,"",J6*1000/H6)</f>
        <v>1424.5214285714287</v>
      </c>
      <c r="M6" s="249" t="str">
        <f>B6</f>
        <v>Packer Xmall</v>
      </c>
      <c r="N6" s="250">
        <f>C6</f>
        <v>140</v>
      </c>
      <c r="O6" s="275">
        <f>ROUND(D6*$Q$3,2)</f>
        <v>28.71</v>
      </c>
      <c r="P6" s="251">
        <f>O6*$N$2</f>
        <v>191.4957</v>
      </c>
      <c r="Q6" s="252">
        <f t="shared" ref="Q6:Q69" si="2">IF(N6=0,"",P6*1000/N6)</f>
        <v>1367.8264285714286</v>
      </c>
      <c r="S6" s="249" t="str">
        <f>B6</f>
        <v>Packer Xmall</v>
      </c>
      <c r="T6" s="250">
        <f>C6</f>
        <v>140</v>
      </c>
      <c r="U6" s="275">
        <f>ROUND(D6*$W$3,2)</f>
        <v>704.7</v>
      </c>
      <c r="V6" s="251">
        <f>U6*$T$2</f>
        <v>204.363</v>
      </c>
      <c r="W6" s="252">
        <f t="shared" ref="W6:W69" si="3">IF(T6=0,"",V6*1000/T6)</f>
        <v>1459.7357142857143</v>
      </c>
      <c r="Y6" s="249" t="str">
        <f>B6</f>
        <v>Packer Xmall</v>
      </c>
      <c r="Z6" s="250">
        <f>C6</f>
        <v>140</v>
      </c>
      <c r="AA6" s="275">
        <f>ROUND(D6*$AC$3,2)</f>
        <v>24.94</v>
      </c>
      <c r="AB6" s="251">
        <f>AA6*$Z$2</f>
        <v>185.0548</v>
      </c>
      <c r="AC6" s="252">
        <f t="shared" ref="AC6:AC69" si="4">IF(Z6=0,"",AB6*1000/Z6)</f>
        <v>1321.82</v>
      </c>
    </row>
    <row r="7" spans="2:29" x14ac:dyDescent="0.25">
      <c r="B7" s="249" t="s">
        <v>350</v>
      </c>
      <c r="C7" s="250">
        <v>160</v>
      </c>
      <c r="D7" s="274">
        <v>169.9</v>
      </c>
      <c r="E7" s="252">
        <f t="shared" si="0"/>
        <v>1061.875</v>
      </c>
      <c r="G7" s="249" t="str">
        <f t="shared" ref="G7:H31" si="5">B7</f>
        <v>Packer STP</v>
      </c>
      <c r="H7" s="250">
        <f t="shared" si="5"/>
        <v>160</v>
      </c>
      <c r="I7" s="275">
        <f t="shared" ref="I7:I31" si="6">ROUND(D7*$K$3,2)</f>
        <v>39.08</v>
      </c>
      <c r="J7" s="251">
        <f t="shared" ref="J7:J31" si="7">I7*$H$2</f>
        <v>233.69839999999999</v>
      </c>
      <c r="K7" s="252">
        <f t="shared" si="1"/>
        <v>1460.615</v>
      </c>
      <c r="M7" s="249" t="str">
        <f t="shared" ref="M7:N31" si="8">B7</f>
        <v>Packer STP</v>
      </c>
      <c r="N7" s="250">
        <f t="shared" si="8"/>
        <v>160</v>
      </c>
      <c r="O7" s="275">
        <f t="shared" ref="O7:O31" si="9">ROUND(D7*$Q$3,2)</f>
        <v>33.64</v>
      </c>
      <c r="P7" s="251">
        <f t="shared" ref="P7:P11" si="10">O7*$N$2</f>
        <v>224.37880000000001</v>
      </c>
      <c r="Q7" s="252">
        <f t="shared" si="2"/>
        <v>1402.3675000000001</v>
      </c>
      <c r="S7" s="249" t="str">
        <f t="shared" ref="S7:T31" si="11">B7</f>
        <v>Packer STP</v>
      </c>
      <c r="T7" s="250">
        <f t="shared" si="11"/>
        <v>160</v>
      </c>
      <c r="U7" s="275">
        <f t="shared" ref="U7:U11" si="12">ROUND(D7*$W$3,2)</f>
        <v>825.71</v>
      </c>
      <c r="V7" s="251">
        <f t="shared" ref="V7:V31" si="13">U7*$T$2</f>
        <v>239.45589999999999</v>
      </c>
      <c r="W7" s="252">
        <f t="shared" si="3"/>
        <v>1496.599375</v>
      </c>
      <c r="Y7" s="249" t="str">
        <f t="shared" ref="Y7:Z31" si="14">B7</f>
        <v>Packer STP</v>
      </c>
      <c r="Z7" s="250">
        <f t="shared" si="14"/>
        <v>160</v>
      </c>
      <c r="AA7" s="275">
        <f t="shared" ref="AA7:AA11" si="15">ROUND(D7*$AC$3,2)</f>
        <v>29.22</v>
      </c>
      <c r="AB7" s="251">
        <f t="shared" ref="AB7:AB31" si="16">AA7*$Z$2</f>
        <v>216.8124</v>
      </c>
      <c r="AC7" s="252">
        <f t="shared" si="4"/>
        <v>1355.0774999999999</v>
      </c>
    </row>
    <row r="8" spans="2:29" x14ac:dyDescent="0.25">
      <c r="B8" s="249" t="s">
        <v>376</v>
      </c>
      <c r="C8" s="250">
        <v>160</v>
      </c>
      <c r="D8" s="274">
        <v>169.9</v>
      </c>
      <c r="E8" s="252">
        <f t="shared" si="0"/>
        <v>1061.875</v>
      </c>
      <c r="G8" s="249" t="str">
        <f t="shared" si="5"/>
        <v>Allday</v>
      </c>
      <c r="H8" s="250">
        <f t="shared" si="5"/>
        <v>160</v>
      </c>
      <c r="I8" s="275">
        <f t="shared" si="6"/>
        <v>39.08</v>
      </c>
      <c r="J8" s="251">
        <f t="shared" si="7"/>
        <v>233.69839999999999</v>
      </c>
      <c r="K8" s="252">
        <f t="shared" si="1"/>
        <v>1460.615</v>
      </c>
      <c r="M8" s="249" t="str">
        <f t="shared" si="8"/>
        <v>Allday</v>
      </c>
      <c r="N8" s="250">
        <f t="shared" si="8"/>
        <v>160</v>
      </c>
      <c r="O8" s="275">
        <f t="shared" si="9"/>
        <v>33.64</v>
      </c>
      <c r="P8" s="251">
        <f t="shared" si="10"/>
        <v>224.37880000000001</v>
      </c>
      <c r="Q8" s="252">
        <f t="shared" si="2"/>
        <v>1402.3675000000001</v>
      </c>
      <c r="S8" s="249" t="str">
        <f t="shared" si="11"/>
        <v>Allday</v>
      </c>
      <c r="T8" s="250">
        <f t="shared" si="11"/>
        <v>160</v>
      </c>
      <c r="U8" s="275">
        <f t="shared" si="12"/>
        <v>825.71</v>
      </c>
      <c r="V8" s="251">
        <f t="shared" si="13"/>
        <v>239.45589999999999</v>
      </c>
      <c r="W8" s="252">
        <f t="shared" si="3"/>
        <v>1496.599375</v>
      </c>
      <c r="Y8" s="249" t="str">
        <f t="shared" si="14"/>
        <v>Allday</v>
      </c>
      <c r="Z8" s="250">
        <f t="shared" si="14"/>
        <v>160</v>
      </c>
      <c r="AA8" s="275">
        <f t="shared" si="15"/>
        <v>29.22</v>
      </c>
      <c r="AB8" s="251">
        <f t="shared" si="16"/>
        <v>216.8124</v>
      </c>
      <c r="AC8" s="252">
        <f t="shared" si="4"/>
        <v>1355.0774999999999</v>
      </c>
    </row>
    <row r="9" spans="2:29" x14ac:dyDescent="0.25">
      <c r="B9" s="249" t="s">
        <v>377</v>
      </c>
      <c r="C9" s="250">
        <v>200</v>
      </c>
      <c r="D9" s="274">
        <v>239.9</v>
      </c>
      <c r="E9" s="252">
        <f t="shared" si="0"/>
        <v>1199.5</v>
      </c>
      <c r="G9" s="249" t="str">
        <f t="shared" si="5"/>
        <v>Mr Flex</v>
      </c>
      <c r="H9" s="250">
        <f t="shared" si="5"/>
        <v>200</v>
      </c>
      <c r="I9" s="275">
        <f t="shared" si="6"/>
        <v>55.18</v>
      </c>
      <c r="J9" s="251">
        <f t="shared" si="7"/>
        <v>329.97640000000001</v>
      </c>
      <c r="K9" s="252">
        <f t="shared" si="1"/>
        <v>1649.8820000000001</v>
      </c>
      <c r="M9" s="249" t="str">
        <f t="shared" si="8"/>
        <v>Mr Flex</v>
      </c>
      <c r="N9" s="250">
        <f t="shared" si="8"/>
        <v>200</v>
      </c>
      <c r="O9" s="275">
        <f t="shared" si="9"/>
        <v>47.5</v>
      </c>
      <c r="P9" s="251">
        <f t="shared" si="10"/>
        <v>316.82499999999999</v>
      </c>
      <c r="Q9" s="252">
        <f t="shared" si="2"/>
        <v>1584.125</v>
      </c>
      <c r="S9" s="249" t="str">
        <f t="shared" si="11"/>
        <v>Mr Flex</v>
      </c>
      <c r="T9" s="250">
        <f t="shared" si="11"/>
        <v>200</v>
      </c>
      <c r="U9" s="275">
        <f t="shared" si="12"/>
        <v>1165.9100000000001</v>
      </c>
      <c r="V9" s="251">
        <f t="shared" si="13"/>
        <v>338.1139</v>
      </c>
      <c r="W9" s="252">
        <f t="shared" si="3"/>
        <v>1690.5695000000001</v>
      </c>
      <c r="Y9" s="249" t="str">
        <f t="shared" si="14"/>
        <v>Mr Flex</v>
      </c>
      <c r="Z9" s="250">
        <f t="shared" si="14"/>
        <v>200</v>
      </c>
      <c r="AA9" s="275">
        <f t="shared" si="15"/>
        <v>41.26</v>
      </c>
      <c r="AB9" s="251">
        <f t="shared" si="16"/>
        <v>306.14920000000001</v>
      </c>
      <c r="AC9" s="252">
        <f t="shared" si="4"/>
        <v>1530.7460000000001</v>
      </c>
    </row>
    <row r="10" spans="2:29" x14ac:dyDescent="0.25">
      <c r="B10" s="249" t="s">
        <v>378</v>
      </c>
      <c r="C10" s="250">
        <v>280</v>
      </c>
      <c r="D10" s="274">
        <v>335</v>
      </c>
      <c r="E10" s="252">
        <f t="shared" si="0"/>
        <v>1196.4285714285713</v>
      </c>
      <c r="G10" s="249" t="str">
        <f t="shared" si="5"/>
        <v>Trex</v>
      </c>
      <c r="H10" s="250">
        <f t="shared" si="5"/>
        <v>280</v>
      </c>
      <c r="I10" s="275">
        <f t="shared" si="6"/>
        <v>77.05</v>
      </c>
      <c r="J10" s="251">
        <f t="shared" si="7"/>
        <v>460.75900000000001</v>
      </c>
      <c r="K10" s="252">
        <f t="shared" si="1"/>
        <v>1645.5678571428571</v>
      </c>
      <c r="M10" s="249" t="str">
        <f t="shared" si="8"/>
        <v>Trex</v>
      </c>
      <c r="N10" s="250">
        <f t="shared" si="8"/>
        <v>280</v>
      </c>
      <c r="O10" s="275">
        <f t="shared" si="9"/>
        <v>66.33</v>
      </c>
      <c r="P10" s="251">
        <f t="shared" si="10"/>
        <v>442.42109999999997</v>
      </c>
      <c r="Q10" s="252">
        <f t="shared" si="2"/>
        <v>1580.075357142857</v>
      </c>
      <c r="S10" s="249" t="str">
        <f t="shared" si="11"/>
        <v>Trex</v>
      </c>
      <c r="T10" s="250">
        <f t="shared" si="11"/>
        <v>280</v>
      </c>
      <c r="U10" s="275">
        <f t="shared" si="12"/>
        <v>1628.1</v>
      </c>
      <c r="V10" s="251">
        <f t="shared" si="13"/>
        <v>472.14899999999994</v>
      </c>
      <c r="W10" s="252">
        <f t="shared" si="3"/>
        <v>1686.2464285714284</v>
      </c>
      <c r="Y10" s="249" t="str">
        <f t="shared" si="14"/>
        <v>Trex</v>
      </c>
      <c r="Z10" s="250">
        <f t="shared" si="14"/>
        <v>280</v>
      </c>
      <c r="AA10" s="275">
        <f t="shared" si="15"/>
        <v>57.62</v>
      </c>
      <c r="AB10" s="251">
        <f t="shared" si="16"/>
        <v>427.54039999999998</v>
      </c>
      <c r="AC10" s="252">
        <f t="shared" si="4"/>
        <v>1526.9299999999998</v>
      </c>
    </row>
    <row r="11" spans="2:29" x14ac:dyDescent="0.25">
      <c r="B11" s="249" t="s">
        <v>379</v>
      </c>
      <c r="C11" s="250">
        <v>360</v>
      </c>
      <c r="D11" s="274">
        <v>399.9</v>
      </c>
      <c r="E11" s="252">
        <f t="shared" si="0"/>
        <v>1110.8333333333333</v>
      </c>
      <c r="G11" s="249" t="str">
        <f t="shared" si="5"/>
        <v>Bmonster</v>
      </c>
      <c r="H11" s="250">
        <f t="shared" si="5"/>
        <v>360</v>
      </c>
      <c r="I11" s="275">
        <f>ROUND(D11*$K$3,2)</f>
        <v>91.98</v>
      </c>
      <c r="J11" s="251">
        <f>I11*$H$2</f>
        <v>550.04040000000009</v>
      </c>
      <c r="K11" s="252">
        <f t="shared" si="1"/>
        <v>1527.8900000000003</v>
      </c>
      <c r="M11" s="249" t="str">
        <f t="shared" si="8"/>
        <v>Bmonster</v>
      </c>
      <c r="N11" s="250">
        <f t="shared" si="8"/>
        <v>360</v>
      </c>
      <c r="O11" s="275">
        <f t="shared" si="9"/>
        <v>79.180000000000007</v>
      </c>
      <c r="P11" s="251">
        <f t="shared" si="10"/>
        <v>528.13060000000007</v>
      </c>
      <c r="Q11" s="252">
        <f t="shared" si="2"/>
        <v>1467.0294444444446</v>
      </c>
      <c r="S11" s="249" t="str">
        <f t="shared" si="11"/>
        <v>Bmonster</v>
      </c>
      <c r="T11" s="250">
        <f t="shared" si="11"/>
        <v>360</v>
      </c>
      <c r="U11" s="275">
        <f t="shared" si="12"/>
        <v>1943.51</v>
      </c>
      <c r="V11" s="251">
        <f t="shared" si="13"/>
        <v>563.61789999999996</v>
      </c>
      <c r="W11" s="252">
        <f t="shared" si="3"/>
        <v>1565.6052777777775</v>
      </c>
      <c r="Y11" s="249" t="str">
        <f t="shared" si="14"/>
        <v>Bmonster</v>
      </c>
      <c r="Z11" s="250">
        <f t="shared" si="14"/>
        <v>360</v>
      </c>
      <c r="AA11" s="275">
        <f t="shared" si="15"/>
        <v>68.78</v>
      </c>
      <c r="AB11" s="251">
        <f t="shared" si="16"/>
        <v>510.3476</v>
      </c>
      <c r="AC11" s="252">
        <f t="shared" si="4"/>
        <v>1417.6322222222223</v>
      </c>
    </row>
    <row r="12" spans="2:29" x14ac:dyDescent="0.25">
      <c r="B12" s="249" t="s">
        <v>373</v>
      </c>
      <c r="C12" s="250">
        <v>60</v>
      </c>
      <c r="D12" s="274">
        <v>94.9</v>
      </c>
      <c r="E12" s="252">
        <f t="shared" si="0"/>
        <v>1581.6666666666667</v>
      </c>
      <c r="G12" s="249" t="str">
        <f>B12</f>
        <v>GrowUp</v>
      </c>
      <c r="H12" s="250">
        <f>C12</f>
        <v>60</v>
      </c>
      <c r="I12" s="275">
        <f>ROUND(D12*$K$3,2)</f>
        <v>21.83</v>
      </c>
      <c r="J12" s="251">
        <f>I12*$H$2</f>
        <v>130.54339999999999</v>
      </c>
      <c r="K12" s="252">
        <f t="shared" si="1"/>
        <v>2175.7233333333334</v>
      </c>
      <c r="M12" s="249" t="str">
        <f t="shared" si="8"/>
        <v>GrowUp</v>
      </c>
      <c r="N12" s="250">
        <f t="shared" si="8"/>
        <v>60</v>
      </c>
      <c r="O12" s="275">
        <f>ROUND(D12*$Q$3,2)</f>
        <v>18.79</v>
      </c>
      <c r="P12" s="251">
        <f>O12*$N$2</f>
        <v>125.32929999999999</v>
      </c>
      <c r="Q12" s="252">
        <f t="shared" si="2"/>
        <v>2088.8216666666663</v>
      </c>
      <c r="S12" s="249" t="str">
        <f t="shared" si="11"/>
        <v>GrowUp</v>
      </c>
      <c r="T12" s="250">
        <f t="shared" si="11"/>
        <v>60</v>
      </c>
      <c r="U12" s="275">
        <f>ROUND(D12*$W$3,2)</f>
        <v>461.21</v>
      </c>
      <c r="V12" s="251">
        <f>U12*$T$2</f>
        <v>133.75089999999997</v>
      </c>
      <c r="W12" s="252">
        <f t="shared" si="3"/>
        <v>2229.1816666666659</v>
      </c>
      <c r="Y12" s="249" t="str">
        <f t="shared" si="14"/>
        <v>GrowUp</v>
      </c>
      <c r="Z12" s="250">
        <f t="shared" si="14"/>
        <v>60</v>
      </c>
      <c r="AA12" s="275">
        <f>ROUND(D12*$AC$3,2)</f>
        <v>16.32</v>
      </c>
      <c r="AB12" s="251">
        <f>AA12*$Z$2</f>
        <v>121.09440000000001</v>
      </c>
      <c r="AC12" s="252">
        <f t="shared" si="4"/>
        <v>2018.2400000000002</v>
      </c>
    </row>
    <row r="13" spans="2:29" x14ac:dyDescent="0.25">
      <c r="B13" s="276" t="s">
        <v>374</v>
      </c>
      <c r="C13" s="277">
        <v>100</v>
      </c>
      <c r="D13" s="278">
        <v>95</v>
      </c>
      <c r="E13" s="252">
        <f t="shared" si="0"/>
        <v>950</v>
      </c>
      <c r="G13" s="276" t="str">
        <f>B13</f>
        <v>Peti</v>
      </c>
      <c r="H13" s="277">
        <f>C13</f>
        <v>100</v>
      </c>
      <c r="I13" s="280">
        <f>ROUND(D13*$K$3,2)</f>
        <v>21.85</v>
      </c>
      <c r="J13" s="281">
        <f>I13*$H$2</f>
        <v>130.66300000000001</v>
      </c>
      <c r="K13" s="252">
        <f t="shared" si="1"/>
        <v>1306.6300000000001</v>
      </c>
      <c r="M13" s="276" t="str">
        <f>B13</f>
        <v>Peti</v>
      </c>
      <c r="N13" s="277">
        <f>C13</f>
        <v>100</v>
      </c>
      <c r="O13" s="280">
        <f>ROUND(D13*$Q$3,2)</f>
        <v>18.809999999999999</v>
      </c>
      <c r="P13" s="281">
        <f>O13*$N$2</f>
        <v>125.46269999999998</v>
      </c>
      <c r="Q13" s="252">
        <f t="shared" si="2"/>
        <v>1254.6269999999997</v>
      </c>
      <c r="S13" s="276" t="str">
        <f>B13</f>
        <v>Peti</v>
      </c>
      <c r="T13" s="277">
        <f>C13</f>
        <v>100</v>
      </c>
      <c r="U13" s="275">
        <f>ROUND(D13*$W$3,2)</f>
        <v>461.7</v>
      </c>
      <c r="V13" s="281">
        <f>U13*$T$2</f>
        <v>133.893</v>
      </c>
      <c r="W13" s="252">
        <f t="shared" si="3"/>
        <v>1338.93</v>
      </c>
      <c r="Y13" s="276" t="str">
        <f>B13</f>
        <v>Peti</v>
      </c>
      <c r="Z13" s="277">
        <f>C13</f>
        <v>100</v>
      </c>
      <c r="AA13" s="280">
        <f>ROUND(D13*$AC$3,2)</f>
        <v>16.34</v>
      </c>
      <c r="AB13" s="281">
        <f>AA13*$Z$2</f>
        <v>121.2428</v>
      </c>
      <c r="AC13" s="252">
        <f t="shared" si="4"/>
        <v>1212.4280000000001</v>
      </c>
    </row>
    <row r="14" spans="2:29" x14ac:dyDescent="0.25">
      <c r="B14" s="272" t="s">
        <v>380</v>
      </c>
      <c r="C14" s="247" t="s">
        <v>366</v>
      </c>
      <c r="D14" s="247" t="s">
        <v>367</v>
      </c>
      <c r="E14" s="248" t="s">
        <v>368</v>
      </c>
      <c r="G14" s="272" t="s">
        <v>380</v>
      </c>
      <c r="H14" s="247" t="s">
        <v>366</v>
      </c>
      <c r="I14" s="273" t="s">
        <v>369</v>
      </c>
      <c r="J14" s="247" t="s">
        <v>367</v>
      </c>
      <c r="K14" s="248" t="s">
        <v>368</v>
      </c>
      <c r="M14" s="272" t="s">
        <v>380</v>
      </c>
      <c r="N14" s="247" t="s">
        <v>366</v>
      </c>
      <c r="O14" s="273" t="s">
        <v>370</v>
      </c>
      <c r="P14" s="247" t="s">
        <v>367</v>
      </c>
      <c r="Q14" s="248" t="s">
        <v>368</v>
      </c>
      <c r="S14" s="272" t="s">
        <v>380</v>
      </c>
      <c r="T14" s="247" t="s">
        <v>366</v>
      </c>
      <c r="U14" s="273" t="s">
        <v>371</v>
      </c>
      <c r="V14" s="247" t="s">
        <v>367</v>
      </c>
      <c r="W14" s="248" t="s">
        <v>368</v>
      </c>
      <c r="Y14" s="272" t="s">
        <v>380</v>
      </c>
      <c r="Z14" s="247" t="s">
        <v>366</v>
      </c>
      <c r="AA14" s="273" t="s">
        <v>372</v>
      </c>
      <c r="AB14" s="247" t="s">
        <v>367</v>
      </c>
      <c r="AC14" s="248" t="s">
        <v>368</v>
      </c>
    </row>
    <row r="15" spans="2:29" x14ac:dyDescent="0.25">
      <c r="B15" s="249" t="s">
        <v>444</v>
      </c>
      <c r="C15" s="250">
        <v>140</v>
      </c>
      <c r="D15" s="274">
        <v>169.9</v>
      </c>
      <c r="E15" s="252">
        <f t="shared" si="0"/>
        <v>1213.5714285714287</v>
      </c>
      <c r="G15" s="249" t="str">
        <f t="shared" si="5"/>
        <v>Packer Xmall Pintado</v>
      </c>
      <c r="H15" s="250">
        <f t="shared" si="5"/>
        <v>140</v>
      </c>
      <c r="I15" s="275">
        <v>39.08</v>
      </c>
      <c r="J15" s="254">
        <f t="shared" si="7"/>
        <v>233.69839999999999</v>
      </c>
      <c r="K15" s="252">
        <f t="shared" si="1"/>
        <v>1669.2742857142857</v>
      </c>
      <c r="M15" s="249" t="str">
        <f t="shared" si="8"/>
        <v>Packer Xmall Pintado</v>
      </c>
      <c r="N15" s="250">
        <f t="shared" si="8"/>
        <v>140</v>
      </c>
      <c r="O15" s="275">
        <f t="shared" si="9"/>
        <v>33.64</v>
      </c>
      <c r="P15" s="254">
        <f t="shared" ref="P15:P31" si="17">O15*$N$2</f>
        <v>224.37880000000001</v>
      </c>
      <c r="Q15" s="252">
        <f t="shared" si="2"/>
        <v>1602.7057142857145</v>
      </c>
      <c r="S15" s="249" t="str">
        <f t="shared" si="11"/>
        <v>Packer Xmall Pintado</v>
      </c>
      <c r="T15" s="250">
        <f t="shared" si="11"/>
        <v>140</v>
      </c>
      <c r="U15" s="275">
        <f>ROUND(D15*$W$3,2)</f>
        <v>825.71</v>
      </c>
      <c r="V15" s="254">
        <f t="shared" si="13"/>
        <v>239.45589999999999</v>
      </c>
      <c r="W15" s="252">
        <f t="shared" si="3"/>
        <v>1710.3992857142857</v>
      </c>
      <c r="Y15" s="249" t="str">
        <f t="shared" si="14"/>
        <v>Packer Xmall Pintado</v>
      </c>
      <c r="Z15" s="250">
        <f t="shared" si="14"/>
        <v>140</v>
      </c>
      <c r="AA15" s="275">
        <f>ROUND(D15*$AC$3,2)</f>
        <v>29.22</v>
      </c>
      <c r="AB15" s="254">
        <f t="shared" si="16"/>
        <v>216.8124</v>
      </c>
      <c r="AC15" s="252">
        <f t="shared" si="4"/>
        <v>1548.6599999999999</v>
      </c>
    </row>
    <row r="16" spans="2:29" x14ac:dyDescent="0.25">
      <c r="B16" s="249" t="s">
        <v>383</v>
      </c>
      <c r="C16" s="250">
        <v>160</v>
      </c>
      <c r="D16" s="274">
        <v>195</v>
      </c>
      <c r="E16" s="252">
        <f t="shared" si="0"/>
        <v>1218.75</v>
      </c>
      <c r="G16" s="249" t="str">
        <f t="shared" si="5"/>
        <v>Packer STP PINTADO</v>
      </c>
      <c r="H16" s="250">
        <f t="shared" si="5"/>
        <v>160</v>
      </c>
      <c r="I16" s="275">
        <v>44.85</v>
      </c>
      <c r="J16" s="251">
        <f t="shared" si="7"/>
        <v>268.20300000000003</v>
      </c>
      <c r="K16" s="252">
        <f t="shared" si="1"/>
        <v>1676.2687500000004</v>
      </c>
      <c r="M16" s="249" t="str">
        <f t="shared" si="8"/>
        <v>Packer STP PINTADO</v>
      </c>
      <c r="N16" s="250">
        <f t="shared" si="8"/>
        <v>160</v>
      </c>
      <c r="O16" s="275">
        <f t="shared" si="9"/>
        <v>38.61</v>
      </c>
      <c r="P16" s="251">
        <f t="shared" si="17"/>
        <v>257.52870000000001</v>
      </c>
      <c r="Q16" s="252">
        <f t="shared" si="2"/>
        <v>1609.5543750000002</v>
      </c>
      <c r="S16" s="249" t="str">
        <f t="shared" si="11"/>
        <v>Packer STP PINTADO</v>
      </c>
      <c r="T16" s="250">
        <f t="shared" si="11"/>
        <v>160</v>
      </c>
      <c r="U16" s="275">
        <f t="shared" ref="U16:U31" si="18">ROUND(D16*$W$3,2)</f>
        <v>947.7</v>
      </c>
      <c r="V16" s="251">
        <f t="shared" si="13"/>
        <v>274.83299999999997</v>
      </c>
      <c r="W16" s="252">
        <f t="shared" si="3"/>
        <v>1717.7062499999997</v>
      </c>
      <c r="Y16" s="249" t="str">
        <f t="shared" si="14"/>
        <v>Packer STP PINTADO</v>
      </c>
      <c r="Z16" s="250">
        <f t="shared" si="14"/>
        <v>160</v>
      </c>
      <c r="AA16" s="275">
        <f t="shared" ref="AA16:AA31" si="19">ROUND(D16*$AC$3,2)</f>
        <v>33.54</v>
      </c>
      <c r="AB16" s="251">
        <f t="shared" si="16"/>
        <v>248.86679999999998</v>
      </c>
      <c r="AC16" s="252">
        <f t="shared" si="4"/>
        <v>1555.4175</v>
      </c>
    </row>
    <row r="17" spans="2:29" x14ac:dyDescent="0.25">
      <c r="B17" s="249" t="s">
        <v>384</v>
      </c>
      <c r="C17" s="250">
        <v>160</v>
      </c>
      <c r="D17" s="274">
        <v>195</v>
      </c>
      <c r="E17" s="252">
        <f t="shared" si="0"/>
        <v>1218.75</v>
      </c>
      <c r="G17" s="249" t="str">
        <f t="shared" si="5"/>
        <v>Allday PINTADO</v>
      </c>
      <c r="H17" s="250">
        <f t="shared" si="5"/>
        <v>160</v>
      </c>
      <c r="I17" s="275">
        <f>ROUND(D17*$K$3,2)</f>
        <v>44.85</v>
      </c>
      <c r="J17" s="251">
        <f t="shared" si="7"/>
        <v>268.20300000000003</v>
      </c>
      <c r="K17" s="252">
        <f t="shared" si="1"/>
        <v>1676.2687500000004</v>
      </c>
      <c r="M17" s="249" t="str">
        <f t="shared" si="8"/>
        <v>Allday PINTADO</v>
      </c>
      <c r="N17" s="250">
        <f t="shared" si="8"/>
        <v>160</v>
      </c>
      <c r="O17" s="275">
        <f>ROUND(D17*$Q$3,2)</f>
        <v>38.61</v>
      </c>
      <c r="P17" s="251">
        <f t="shared" si="17"/>
        <v>257.52870000000001</v>
      </c>
      <c r="Q17" s="252">
        <f t="shared" si="2"/>
        <v>1609.5543750000002</v>
      </c>
      <c r="S17" s="249" t="str">
        <f t="shared" si="11"/>
        <v>Allday PINTADO</v>
      </c>
      <c r="T17" s="250">
        <f t="shared" si="11"/>
        <v>160</v>
      </c>
      <c r="U17" s="275">
        <f t="shared" si="18"/>
        <v>947.7</v>
      </c>
      <c r="V17" s="251">
        <f t="shared" si="13"/>
        <v>274.83299999999997</v>
      </c>
      <c r="W17" s="252">
        <f t="shared" si="3"/>
        <v>1717.7062499999997</v>
      </c>
      <c r="Y17" s="249" t="str">
        <f t="shared" si="14"/>
        <v>Allday PINTADO</v>
      </c>
      <c r="Z17" s="250">
        <f t="shared" si="14"/>
        <v>160</v>
      </c>
      <c r="AA17" s="275">
        <f t="shared" si="19"/>
        <v>33.54</v>
      </c>
      <c r="AB17" s="251">
        <f t="shared" si="16"/>
        <v>248.86679999999998</v>
      </c>
      <c r="AC17" s="252">
        <f t="shared" si="4"/>
        <v>1555.4175</v>
      </c>
    </row>
    <row r="18" spans="2:29" x14ac:dyDescent="0.25">
      <c r="B18" s="249" t="s">
        <v>385</v>
      </c>
      <c r="C18" s="250">
        <v>200</v>
      </c>
      <c r="D18" s="274">
        <v>285</v>
      </c>
      <c r="E18" s="252">
        <f t="shared" si="0"/>
        <v>1425</v>
      </c>
      <c r="G18" s="249" t="str">
        <f t="shared" si="5"/>
        <v>Mr Flex PINTADO</v>
      </c>
      <c r="H18" s="250">
        <f t="shared" si="5"/>
        <v>200</v>
      </c>
      <c r="I18" s="275">
        <v>65.55</v>
      </c>
      <c r="J18" s="251">
        <f t="shared" si="7"/>
        <v>391.98900000000003</v>
      </c>
      <c r="K18" s="252">
        <f t="shared" si="1"/>
        <v>1959.9450000000004</v>
      </c>
      <c r="M18" s="249" t="str">
        <f t="shared" si="8"/>
        <v>Mr Flex PINTADO</v>
      </c>
      <c r="N18" s="250">
        <f t="shared" si="8"/>
        <v>200</v>
      </c>
      <c r="O18" s="275">
        <f>ROUND(D18*$Q$3,2)</f>
        <v>56.43</v>
      </c>
      <c r="P18" s="251">
        <f>O18*$N$2</f>
        <v>376.38810000000001</v>
      </c>
      <c r="Q18" s="252">
        <f t="shared" si="2"/>
        <v>1881.9405000000002</v>
      </c>
      <c r="S18" s="249" t="str">
        <f t="shared" si="11"/>
        <v>Mr Flex PINTADO</v>
      </c>
      <c r="T18" s="250">
        <f t="shared" si="11"/>
        <v>200</v>
      </c>
      <c r="U18" s="275">
        <f t="shared" si="18"/>
        <v>1385.1</v>
      </c>
      <c r="V18" s="251">
        <f t="shared" si="13"/>
        <v>401.67899999999997</v>
      </c>
      <c r="W18" s="252">
        <f t="shared" si="3"/>
        <v>2008.395</v>
      </c>
      <c r="Y18" s="249" t="str">
        <f t="shared" si="14"/>
        <v>Mr Flex PINTADO</v>
      </c>
      <c r="Z18" s="250">
        <f t="shared" si="14"/>
        <v>200</v>
      </c>
      <c r="AA18" s="275">
        <f t="shared" si="19"/>
        <v>49.02</v>
      </c>
      <c r="AB18" s="251">
        <f t="shared" si="16"/>
        <v>363.72840000000002</v>
      </c>
      <c r="AC18" s="252">
        <f t="shared" si="4"/>
        <v>1818.6420000000001</v>
      </c>
    </row>
    <row r="19" spans="2:29" x14ac:dyDescent="0.25">
      <c r="B19" s="249" t="s">
        <v>387</v>
      </c>
      <c r="C19" s="250">
        <v>240</v>
      </c>
      <c r="D19" s="274">
        <v>399.9</v>
      </c>
      <c r="E19" s="252">
        <f t="shared" si="0"/>
        <v>1666.25</v>
      </c>
      <c r="G19" s="249" t="str">
        <f t="shared" si="5"/>
        <v>Mr Long PINTADO</v>
      </c>
      <c r="H19" s="250">
        <f t="shared" si="5"/>
        <v>240</v>
      </c>
      <c r="I19" s="275">
        <f t="shared" si="6"/>
        <v>91.98</v>
      </c>
      <c r="J19" s="251">
        <f t="shared" si="7"/>
        <v>550.04040000000009</v>
      </c>
      <c r="K19" s="252">
        <f t="shared" si="1"/>
        <v>2291.8350000000005</v>
      </c>
      <c r="M19" s="249" t="str">
        <f t="shared" si="8"/>
        <v>Mr Long PINTADO</v>
      </c>
      <c r="N19" s="250">
        <f>C19</f>
        <v>240</v>
      </c>
      <c r="O19" s="275">
        <f t="shared" ref="O19:O25" si="20">ROUND(D19*$Q$3,2)</f>
        <v>79.180000000000007</v>
      </c>
      <c r="P19" s="251">
        <f>O19*$N$2</f>
        <v>528.13060000000007</v>
      </c>
      <c r="Q19" s="252">
        <f t="shared" si="2"/>
        <v>2200.544166666667</v>
      </c>
      <c r="S19" s="249" t="str">
        <f t="shared" si="11"/>
        <v>Mr Long PINTADO</v>
      </c>
      <c r="T19" s="250">
        <f t="shared" si="11"/>
        <v>240</v>
      </c>
      <c r="U19" s="275">
        <f t="shared" si="18"/>
        <v>1943.51</v>
      </c>
      <c r="V19" s="251">
        <f>U19*$T$2</f>
        <v>563.61789999999996</v>
      </c>
      <c r="W19" s="252">
        <f t="shared" si="3"/>
        <v>2348.4079166666661</v>
      </c>
      <c r="Y19" s="249" t="str">
        <f t="shared" si="14"/>
        <v>Mr Long PINTADO</v>
      </c>
      <c r="Z19" s="250">
        <f t="shared" si="14"/>
        <v>240</v>
      </c>
      <c r="AA19" s="275">
        <f t="shared" si="19"/>
        <v>68.78</v>
      </c>
      <c r="AB19" s="251">
        <f t="shared" si="16"/>
        <v>510.3476</v>
      </c>
      <c r="AC19" s="252">
        <f t="shared" si="4"/>
        <v>2126.4483333333333</v>
      </c>
    </row>
    <row r="20" spans="2:29" x14ac:dyDescent="0.25">
      <c r="B20" s="249" t="s">
        <v>386</v>
      </c>
      <c r="C20" s="250">
        <v>280</v>
      </c>
      <c r="D20" s="274">
        <v>399.9</v>
      </c>
      <c r="E20" s="252">
        <f t="shared" si="0"/>
        <v>1428.2142857142858</v>
      </c>
      <c r="G20" s="249" t="str">
        <f t="shared" si="5"/>
        <v>Trex PINTADO</v>
      </c>
      <c r="H20" s="250">
        <f t="shared" si="5"/>
        <v>280</v>
      </c>
      <c r="I20" s="275">
        <f t="shared" si="6"/>
        <v>91.98</v>
      </c>
      <c r="J20" s="251">
        <f>I20*$H$2</f>
        <v>550.04040000000009</v>
      </c>
      <c r="K20" s="252">
        <f t="shared" si="1"/>
        <v>1964.4300000000005</v>
      </c>
      <c r="M20" s="249" t="str">
        <f t="shared" si="8"/>
        <v>Trex PINTADO</v>
      </c>
      <c r="N20" s="250">
        <f t="shared" si="8"/>
        <v>280</v>
      </c>
      <c r="O20" s="275">
        <f t="shared" si="20"/>
        <v>79.180000000000007</v>
      </c>
      <c r="P20" s="251">
        <f>O20*$N$2</f>
        <v>528.13060000000007</v>
      </c>
      <c r="Q20" s="252">
        <f t="shared" si="2"/>
        <v>1886.1807142857147</v>
      </c>
      <c r="S20" s="249" t="str">
        <f t="shared" si="11"/>
        <v>Trex PINTADO</v>
      </c>
      <c r="T20" s="250">
        <f t="shared" si="11"/>
        <v>280</v>
      </c>
      <c r="U20" s="275">
        <v>1943.51</v>
      </c>
      <c r="V20" s="251">
        <f t="shared" si="13"/>
        <v>563.61789999999996</v>
      </c>
      <c r="W20" s="252">
        <f t="shared" si="3"/>
        <v>2012.9210714285712</v>
      </c>
      <c r="Y20" s="249" t="str">
        <f t="shared" si="14"/>
        <v>Trex PINTADO</v>
      </c>
      <c r="Z20" s="250">
        <f t="shared" si="14"/>
        <v>280</v>
      </c>
      <c r="AA20" s="275">
        <f t="shared" si="19"/>
        <v>68.78</v>
      </c>
      <c r="AB20" s="251">
        <f t="shared" si="16"/>
        <v>510.3476</v>
      </c>
      <c r="AC20" s="252">
        <f t="shared" si="4"/>
        <v>1822.6699999999998</v>
      </c>
    </row>
    <row r="21" spans="2:29" x14ac:dyDescent="0.25">
      <c r="B21" s="249" t="s">
        <v>390</v>
      </c>
      <c r="C21" s="250">
        <v>360</v>
      </c>
      <c r="D21" s="274">
        <v>465</v>
      </c>
      <c r="E21" s="252">
        <f t="shared" si="0"/>
        <v>1291.6666666666667</v>
      </c>
      <c r="G21" s="249" t="str">
        <f t="shared" si="5"/>
        <v>Bmonster PINTADO</v>
      </c>
      <c r="H21" s="250">
        <f>C21</f>
        <v>360</v>
      </c>
      <c r="I21" s="275">
        <f>ROUND(D21*$K$3,2)</f>
        <v>106.95</v>
      </c>
      <c r="J21" s="251">
        <f>I21*$H$2</f>
        <v>639.56100000000004</v>
      </c>
      <c r="K21" s="252">
        <f t="shared" si="1"/>
        <v>1776.5583333333334</v>
      </c>
      <c r="M21" s="249" t="str">
        <f t="shared" si="8"/>
        <v>Bmonster PINTADO</v>
      </c>
      <c r="N21" s="250">
        <f t="shared" si="8"/>
        <v>360</v>
      </c>
      <c r="O21" s="275">
        <f t="shared" si="20"/>
        <v>92.07</v>
      </c>
      <c r="P21" s="251">
        <f>O21*$N$2</f>
        <v>614.1069</v>
      </c>
      <c r="Q21" s="252">
        <f t="shared" si="2"/>
        <v>1705.8525</v>
      </c>
      <c r="S21" s="249" t="str">
        <f t="shared" si="11"/>
        <v>Bmonster PINTADO</v>
      </c>
      <c r="T21" s="250">
        <f t="shared" si="11"/>
        <v>360</v>
      </c>
      <c r="U21" s="275">
        <f>ROUND(D21*$W$3,2)</f>
        <v>2259.9</v>
      </c>
      <c r="V21" s="251">
        <f t="shared" si="13"/>
        <v>655.37099999999998</v>
      </c>
      <c r="W21" s="252">
        <f t="shared" si="3"/>
        <v>1820.4749999999999</v>
      </c>
      <c r="Y21" s="249" t="str">
        <f>B21</f>
        <v>Bmonster PINTADO</v>
      </c>
      <c r="Z21" s="250">
        <f t="shared" si="14"/>
        <v>360</v>
      </c>
      <c r="AA21" s="275">
        <f>ROUND(D21*$AC$3,2)</f>
        <v>79.98</v>
      </c>
      <c r="AB21" s="251">
        <f>AA21*$Z$2</f>
        <v>593.45159999999998</v>
      </c>
      <c r="AC21" s="252">
        <f t="shared" si="4"/>
        <v>1648.4766666666667</v>
      </c>
    </row>
    <row r="22" spans="2:29" x14ac:dyDescent="0.25">
      <c r="B22" s="249" t="s">
        <v>392</v>
      </c>
      <c r="C22" s="250">
        <v>400</v>
      </c>
      <c r="D22" s="274">
        <v>480</v>
      </c>
      <c r="E22" s="252">
        <f t="shared" si="0"/>
        <v>1200</v>
      </c>
      <c r="G22" s="249" t="str">
        <f t="shared" si="5"/>
        <v>Packer FireRoll PINTADO</v>
      </c>
      <c r="H22" s="250">
        <f t="shared" ref="H22:H28" si="21">C22</f>
        <v>400</v>
      </c>
      <c r="I22" s="275">
        <f t="shared" ref="I22:I26" si="22">ROUND(D22*$K$3,2)</f>
        <v>110.4</v>
      </c>
      <c r="J22" s="251">
        <f t="shared" ref="J22:J26" si="23">I22*$H$2</f>
        <v>660.19200000000012</v>
      </c>
      <c r="K22" s="252">
        <f t="shared" si="1"/>
        <v>1650.4800000000002</v>
      </c>
      <c r="M22" s="249" t="str">
        <f t="shared" si="8"/>
        <v>Packer FireRoll PINTADO</v>
      </c>
      <c r="N22" s="250">
        <f t="shared" si="8"/>
        <v>400</v>
      </c>
      <c r="O22" s="275">
        <f t="shared" si="20"/>
        <v>95.04</v>
      </c>
      <c r="P22" s="251">
        <f t="shared" ref="P22:P25" si="24">O22*$N$2</f>
        <v>633.91680000000008</v>
      </c>
      <c r="Q22" s="252">
        <f t="shared" si="2"/>
        <v>1584.7920000000001</v>
      </c>
      <c r="S22" s="249" t="str">
        <f t="shared" si="11"/>
        <v>Packer FireRoll PINTADO</v>
      </c>
      <c r="T22" s="250">
        <f t="shared" si="11"/>
        <v>400</v>
      </c>
      <c r="U22" s="275">
        <f>ROUND(D22*$W$3,2)</f>
        <v>2332.8000000000002</v>
      </c>
      <c r="V22" s="251">
        <f>U22*$T$2</f>
        <v>676.51200000000006</v>
      </c>
      <c r="W22" s="252">
        <f t="shared" si="3"/>
        <v>1691.28</v>
      </c>
      <c r="Y22" s="249" t="str">
        <f>B22</f>
        <v>Packer FireRoll PINTADO</v>
      </c>
      <c r="Z22" s="250">
        <f t="shared" si="14"/>
        <v>400</v>
      </c>
      <c r="AA22" s="275">
        <f t="shared" ref="AA22:AA28" si="25">ROUND(D22*$AC$3,2)</f>
        <v>82.56</v>
      </c>
      <c r="AB22" s="251">
        <f t="shared" ref="AB22:AB25" si="26">AA22*$Z$2</f>
        <v>612.59519999999998</v>
      </c>
      <c r="AC22" s="252">
        <f t="shared" si="4"/>
        <v>1531.4879999999998</v>
      </c>
    </row>
    <row r="23" spans="2:29" x14ac:dyDescent="0.25">
      <c r="B23" s="249" t="s">
        <v>393</v>
      </c>
      <c r="C23" s="250">
        <v>280</v>
      </c>
      <c r="D23" s="274">
        <v>399.9</v>
      </c>
      <c r="E23" s="252">
        <f t="shared" si="0"/>
        <v>1428.2142857142858</v>
      </c>
      <c r="G23" s="249" t="str">
        <f t="shared" si="5"/>
        <v>Packer FireRex PINTADO</v>
      </c>
      <c r="H23" s="250">
        <f t="shared" si="21"/>
        <v>280</v>
      </c>
      <c r="I23" s="275">
        <f t="shared" si="22"/>
        <v>91.98</v>
      </c>
      <c r="J23" s="251">
        <f t="shared" si="23"/>
        <v>550.04040000000009</v>
      </c>
      <c r="K23" s="252">
        <f t="shared" si="1"/>
        <v>1964.4300000000005</v>
      </c>
      <c r="M23" s="249" t="str">
        <f t="shared" si="8"/>
        <v>Packer FireRex PINTADO</v>
      </c>
      <c r="N23" s="250">
        <f t="shared" si="8"/>
        <v>280</v>
      </c>
      <c r="O23" s="275">
        <f t="shared" si="20"/>
        <v>79.180000000000007</v>
      </c>
      <c r="P23" s="251">
        <f t="shared" si="24"/>
        <v>528.13060000000007</v>
      </c>
      <c r="Q23" s="252">
        <f t="shared" si="2"/>
        <v>1886.1807142857147</v>
      </c>
      <c r="S23" s="249" t="str">
        <f t="shared" si="11"/>
        <v>Packer FireRex PINTADO</v>
      </c>
      <c r="T23" s="250">
        <f t="shared" si="11"/>
        <v>280</v>
      </c>
      <c r="U23" s="275">
        <f t="shared" ref="U23:U27" si="27">ROUND(D23*$W$3,2)</f>
        <v>1943.51</v>
      </c>
      <c r="V23" s="251">
        <f t="shared" ref="V23:V26" si="28">U23*$T$2</f>
        <v>563.61789999999996</v>
      </c>
      <c r="W23" s="252">
        <f t="shared" si="3"/>
        <v>2012.9210714285712</v>
      </c>
      <c r="Y23" s="249" t="str">
        <f t="shared" ref="Y23:Y25" si="29">B23</f>
        <v>Packer FireRex PINTADO</v>
      </c>
      <c r="Z23" s="250">
        <f t="shared" si="14"/>
        <v>280</v>
      </c>
      <c r="AA23" s="275">
        <f t="shared" si="25"/>
        <v>68.78</v>
      </c>
      <c r="AB23" s="251">
        <f t="shared" si="26"/>
        <v>510.3476</v>
      </c>
      <c r="AC23" s="252">
        <f t="shared" si="4"/>
        <v>1822.6699999999998</v>
      </c>
    </row>
    <row r="24" spans="2:29" x14ac:dyDescent="0.25">
      <c r="B24" s="249" t="s">
        <v>388</v>
      </c>
      <c r="C24" s="250">
        <v>290</v>
      </c>
      <c r="D24" s="274">
        <v>480</v>
      </c>
      <c r="E24" s="252">
        <f t="shared" si="0"/>
        <v>1655.1724137931035</v>
      </c>
      <c r="G24" s="249" t="str">
        <f t="shared" si="5"/>
        <v>Packer BRoll PINTADO</v>
      </c>
      <c r="H24" s="250">
        <f t="shared" si="21"/>
        <v>290</v>
      </c>
      <c r="I24" s="275">
        <f t="shared" si="22"/>
        <v>110.4</v>
      </c>
      <c r="J24" s="251">
        <f t="shared" si="23"/>
        <v>660.19200000000012</v>
      </c>
      <c r="K24" s="252">
        <f t="shared" si="1"/>
        <v>2276.5241379310351</v>
      </c>
      <c r="M24" s="249" t="str">
        <f t="shared" si="8"/>
        <v>Packer BRoll PINTADO</v>
      </c>
      <c r="N24" s="250">
        <f t="shared" si="8"/>
        <v>290</v>
      </c>
      <c r="O24" s="275">
        <f t="shared" si="20"/>
        <v>95.04</v>
      </c>
      <c r="P24" s="251">
        <f t="shared" si="24"/>
        <v>633.91680000000008</v>
      </c>
      <c r="Q24" s="252">
        <f t="shared" si="2"/>
        <v>2185.92</v>
      </c>
      <c r="S24" s="249" t="str">
        <f t="shared" si="11"/>
        <v>Packer BRoll PINTADO</v>
      </c>
      <c r="T24" s="250">
        <f t="shared" si="11"/>
        <v>290</v>
      </c>
      <c r="U24" s="275">
        <f t="shared" si="27"/>
        <v>2332.8000000000002</v>
      </c>
      <c r="V24" s="251">
        <f t="shared" si="28"/>
        <v>676.51200000000006</v>
      </c>
      <c r="W24" s="252">
        <f t="shared" si="3"/>
        <v>2332.8000000000002</v>
      </c>
      <c r="Y24" s="249" t="str">
        <f t="shared" si="29"/>
        <v>Packer BRoll PINTADO</v>
      </c>
      <c r="Z24" s="250">
        <f t="shared" si="14"/>
        <v>290</v>
      </c>
      <c r="AA24" s="275">
        <f t="shared" si="25"/>
        <v>82.56</v>
      </c>
      <c r="AB24" s="251">
        <f t="shared" si="26"/>
        <v>612.59519999999998</v>
      </c>
      <c r="AC24" s="252">
        <f t="shared" si="4"/>
        <v>2112.3972413793103</v>
      </c>
    </row>
    <row r="25" spans="2:29" x14ac:dyDescent="0.25">
      <c r="B25" s="249" t="s">
        <v>391</v>
      </c>
      <c r="C25" s="250">
        <v>320</v>
      </c>
      <c r="D25" s="274">
        <v>645</v>
      </c>
      <c r="E25" s="252">
        <f t="shared" si="0"/>
        <v>2015.625</v>
      </c>
      <c r="G25" s="249" t="str">
        <f t="shared" si="5"/>
        <v>Kmagic PINTADO</v>
      </c>
      <c r="H25" s="250">
        <f t="shared" si="21"/>
        <v>320</v>
      </c>
      <c r="I25" s="275">
        <f t="shared" si="22"/>
        <v>148.35</v>
      </c>
      <c r="J25" s="251">
        <f t="shared" si="23"/>
        <v>887.13300000000004</v>
      </c>
      <c r="K25" s="252">
        <f t="shared" si="1"/>
        <v>2772.2906250000001</v>
      </c>
      <c r="L25" t="s">
        <v>332</v>
      </c>
      <c r="M25" s="249" t="str">
        <f t="shared" si="8"/>
        <v>Kmagic PINTADO</v>
      </c>
      <c r="N25" s="250">
        <f t="shared" si="8"/>
        <v>320</v>
      </c>
      <c r="O25" s="275">
        <f t="shared" si="20"/>
        <v>127.71</v>
      </c>
      <c r="P25" s="251">
        <f t="shared" si="24"/>
        <v>851.82569999999998</v>
      </c>
      <c r="Q25" s="252">
        <f t="shared" si="2"/>
        <v>2661.9553124999998</v>
      </c>
      <c r="S25" s="249" t="str">
        <f t="shared" si="11"/>
        <v>Kmagic PINTADO</v>
      </c>
      <c r="T25" s="250">
        <f t="shared" si="11"/>
        <v>320</v>
      </c>
      <c r="U25" s="275">
        <f t="shared" si="27"/>
        <v>3134.7</v>
      </c>
      <c r="V25" s="251">
        <f t="shared" si="28"/>
        <v>909.06299999999987</v>
      </c>
      <c r="W25" s="252">
        <f t="shared" si="3"/>
        <v>2840.8218749999996</v>
      </c>
      <c r="Y25" s="249" t="str">
        <f t="shared" si="29"/>
        <v>Kmagic PINTADO</v>
      </c>
      <c r="Z25" s="250">
        <f t="shared" si="14"/>
        <v>320</v>
      </c>
      <c r="AA25" s="275">
        <f t="shared" si="25"/>
        <v>110.94</v>
      </c>
      <c r="AB25" s="251">
        <f t="shared" si="26"/>
        <v>823.1748</v>
      </c>
      <c r="AC25" s="252">
        <f t="shared" si="4"/>
        <v>2572.4212500000003</v>
      </c>
    </row>
    <row r="26" spans="2:29" x14ac:dyDescent="0.25">
      <c r="B26" s="249" t="s">
        <v>381</v>
      </c>
      <c r="C26" s="250">
        <v>60</v>
      </c>
      <c r="D26" s="274">
        <v>114.9</v>
      </c>
      <c r="E26" s="252">
        <f t="shared" si="0"/>
        <v>1915</v>
      </c>
      <c r="G26" s="249" t="str">
        <f t="shared" si="5"/>
        <v>GrowUp PINTADO</v>
      </c>
      <c r="H26" s="250">
        <f t="shared" si="21"/>
        <v>60</v>
      </c>
      <c r="I26" s="275">
        <f t="shared" si="22"/>
        <v>26.43</v>
      </c>
      <c r="J26" s="251">
        <f t="shared" si="23"/>
        <v>158.0514</v>
      </c>
      <c r="K26" s="252">
        <f t="shared" si="1"/>
        <v>2634.19</v>
      </c>
      <c r="M26" s="249" t="str">
        <f t="shared" si="8"/>
        <v>GrowUp PINTADO</v>
      </c>
      <c r="N26" s="250">
        <f t="shared" si="8"/>
        <v>60</v>
      </c>
      <c r="O26" s="275">
        <f t="shared" si="9"/>
        <v>22.75</v>
      </c>
      <c r="P26" s="251">
        <f t="shared" si="17"/>
        <v>151.74250000000001</v>
      </c>
      <c r="Q26" s="252">
        <f t="shared" si="2"/>
        <v>2529.0416666666665</v>
      </c>
      <c r="S26" s="249" t="str">
        <f t="shared" si="11"/>
        <v>GrowUp PINTADO</v>
      </c>
      <c r="T26" s="250">
        <f t="shared" si="11"/>
        <v>60</v>
      </c>
      <c r="U26" s="275">
        <f t="shared" si="27"/>
        <v>558.41</v>
      </c>
      <c r="V26" s="251">
        <f t="shared" si="28"/>
        <v>161.93889999999999</v>
      </c>
      <c r="W26" s="252">
        <f t="shared" si="3"/>
        <v>2698.9816666666666</v>
      </c>
      <c r="Y26" s="249" t="str">
        <f t="shared" si="14"/>
        <v>GrowUp PINTADO</v>
      </c>
      <c r="Z26" s="250">
        <f t="shared" si="14"/>
        <v>60</v>
      </c>
      <c r="AA26" s="275">
        <f t="shared" si="25"/>
        <v>19.760000000000002</v>
      </c>
      <c r="AB26" s="251">
        <f t="shared" si="16"/>
        <v>146.61920000000001</v>
      </c>
      <c r="AC26" s="252">
        <f t="shared" si="4"/>
        <v>2443.6533333333336</v>
      </c>
    </row>
    <row r="27" spans="2:29" x14ac:dyDescent="0.25">
      <c r="B27" s="249" t="s">
        <v>382</v>
      </c>
      <c r="C27" s="250">
        <v>130</v>
      </c>
      <c r="D27" s="274">
        <v>149.9</v>
      </c>
      <c r="E27" s="252">
        <f t="shared" si="0"/>
        <v>1153.0769230769231</v>
      </c>
      <c r="G27" s="249" t="str">
        <f t="shared" si="5"/>
        <v>SuperUp PINTADO</v>
      </c>
      <c r="H27" s="250">
        <f t="shared" si="21"/>
        <v>130</v>
      </c>
      <c r="I27" s="275">
        <f t="shared" si="6"/>
        <v>34.479999999999997</v>
      </c>
      <c r="J27" s="251">
        <f t="shared" si="7"/>
        <v>206.19039999999998</v>
      </c>
      <c r="K27" s="252">
        <f t="shared" si="1"/>
        <v>1586.08</v>
      </c>
      <c r="M27" s="249" t="str">
        <f t="shared" si="8"/>
        <v>SuperUp PINTADO</v>
      </c>
      <c r="N27" s="250">
        <f t="shared" si="8"/>
        <v>130</v>
      </c>
      <c r="O27" s="275">
        <f t="shared" si="9"/>
        <v>29.68</v>
      </c>
      <c r="P27" s="251">
        <f>O27*$N$2</f>
        <v>197.96559999999999</v>
      </c>
      <c r="Q27" s="252">
        <f t="shared" si="2"/>
        <v>1522.8123076923077</v>
      </c>
      <c r="S27" s="249" t="str">
        <f t="shared" si="11"/>
        <v>SuperUp PINTADO</v>
      </c>
      <c r="T27" s="250">
        <f t="shared" si="11"/>
        <v>130</v>
      </c>
      <c r="U27" s="275">
        <f t="shared" si="27"/>
        <v>728.51</v>
      </c>
      <c r="V27" s="251">
        <f t="shared" si="13"/>
        <v>211.26789999999997</v>
      </c>
      <c r="W27" s="252">
        <f t="shared" si="3"/>
        <v>1625.1376923076921</v>
      </c>
      <c r="Y27" s="249" t="str">
        <f t="shared" si="14"/>
        <v>SuperUp PINTADO</v>
      </c>
      <c r="Z27" s="250">
        <f t="shared" si="14"/>
        <v>130</v>
      </c>
      <c r="AA27" s="275">
        <f t="shared" si="25"/>
        <v>25.78</v>
      </c>
      <c r="AB27" s="251">
        <f t="shared" si="16"/>
        <v>191.2876</v>
      </c>
      <c r="AC27" s="252">
        <f t="shared" si="4"/>
        <v>1471.4430769230769</v>
      </c>
    </row>
    <row r="28" spans="2:29" x14ac:dyDescent="0.25">
      <c r="B28" s="249" t="s">
        <v>447</v>
      </c>
      <c r="C28" s="250">
        <v>220</v>
      </c>
      <c r="D28" s="274">
        <v>499.9</v>
      </c>
      <c r="E28" s="252">
        <f t="shared" si="0"/>
        <v>2272.2727272727275</v>
      </c>
      <c r="G28" s="249" t="str">
        <f t="shared" si="5"/>
        <v>Packer X-Perfect</v>
      </c>
      <c r="H28" s="250">
        <f t="shared" si="21"/>
        <v>220</v>
      </c>
      <c r="I28" s="275">
        <f t="shared" si="6"/>
        <v>114.98</v>
      </c>
      <c r="J28" s="251">
        <f t="shared" si="7"/>
        <v>687.58040000000005</v>
      </c>
      <c r="K28" s="252">
        <f t="shared" si="1"/>
        <v>3125.3654545454547</v>
      </c>
      <c r="M28" s="249" t="str">
        <f t="shared" si="8"/>
        <v>Packer X-Perfect</v>
      </c>
      <c r="N28" s="250">
        <f t="shared" si="8"/>
        <v>220</v>
      </c>
      <c r="O28" s="275">
        <f t="shared" si="9"/>
        <v>98.98</v>
      </c>
      <c r="P28" s="251">
        <f t="shared" si="17"/>
        <v>660.19659999999999</v>
      </c>
      <c r="Q28" s="252">
        <f t="shared" si="2"/>
        <v>3000.8936363636362</v>
      </c>
      <c r="S28" s="249" t="str">
        <f t="shared" si="11"/>
        <v>Packer X-Perfect</v>
      </c>
      <c r="T28" s="250">
        <f t="shared" si="11"/>
        <v>220</v>
      </c>
      <c r="U28" s="275">
        <f t="shared" si="18"/>
        <v>2429.5100000000002</v>
      </c>
      <c r="V28" s="251">
        <f t="shared" si="13"/>
        <v>704.55790000000002</v>
      </c>
      <c r="W28" s="252">
        <f t="shared" si="3"/>
        <v>3202.5359090909092</v>
      </c>
      <c r="Y28" s="249" t="str">
        <f t="shared" si="14"/>
        <v>Packer X-Perfect</v>
      </c>
      <c r="Z28" s="250">
        <f t="shared" si="14"/>
        <v>220</v>
      </c>
      <c r="AA28" s="275">
        <f t="shared" si="25"/>
        <v>85.98</v>
      </c>
      <c r="AB28" s="251">
        <f t="shared" si="16"/>
        <v>637.97159999999997</v>
      </c>
      <c r="AC28" s="252">
        <f t="shared" si="4"/>
        <v>2899.8709090909092</v>
      </c>
    </row>
    <row r="29" spans="2:29" x14ac:dyDescent="0.25">
      <c r="B29" s="282" t="s">
        <v>389</v>
      </c>
      <c r="C29" s="264">
        <v>410</v>
      </c>
      <c r="D29" s="265">
        <v>495</v>
      </c>
      <c r="E29" s="252">
        <f t="shared" si="0"/>
        <v>1207.3170731707316</v>
      </c>
      <c r="G29" s="282" t="s">
        <v>389</v>
      </c>
      <c r="H29" s="250">
        <f t="shared" si="5"/>
        <v>410</v>
      </c>
      <c r="I29" s="275">
        <f>ROUND(D29*$K$3,2)</f>
        <v>113.85</v>
      </c>
      <c r="J29" s="251">
        <f>I29*$H$2</f>
        <v>680.82299999999998</v>
      </c>
      <c r="K29" s="252">
        <f t="shared" si="1"/>
        <v>1660.5439024390244</v>
      </c>
      <c r="M29" s="282" t="s">
        <v>389</v>
      </c>
      <c r="N29" s="250">
        <f t="shared" si="8"/>
        <v>410</v>
      </c>
      <c r="O29" s="275">
        <f t="shared" si="9"/>
        <v>98.01</v>
      </c>
      <c r="P29" s="251">
        <f t="shared" si="17"/>
        <v>653.72670000000005</v>
      </c>
      <c r="Q29" s="252">
        <f t="shared" si="2"/>
        <v>1594.4553658536588</v>
      </c>
      <c r="S29" s="282" t="s">
        <v>389</v>
      </c>
      <c r="T29" s="250">
        <f t="shared" si="11"/>
        <v>410</v>
      </c>
      <c r="U29" s="275">
        <f t="shared" si="18"/>
        <v>2405.6999999999998</v>
      </c>
      <c r="V29" s="251">
        <f t="shared" si="13"/>
        <v>697.65299999999991</v>
      </c>
      <c r="W29" s="252">
        <f t="shared" si="3"/>
        <v>1701.592682926829</v>
      </c>
      <c r="Y29" s="282" t="s">
        <v>389</v>
      </c>
      <c r="Z29" s="250">
        <f t="shared" si="14"/>
        <v>410</v>
      </c>
      <c r="AA29" s="275">
        <f t="shared" si="19"/>
        <v>85.14</v>
      </c>
      <c r="AB29" s="251">
        <f t="shared" si="16"/>
        <v>631.73879999999997</v>
      </c>
      <c r="AC29" s="252">
        <f t="shared" si="4"/>
        <v>1540.8263414634146</v>
      </c>
    </row>
    <row r="30" spans="2:29" x14ac:dyDescent="0.25">
      <c r="B30" s="283" t="s">
        <v>446</v>
      </c>
      <c r="C30" s="284">
        <v>470</v>
      </c>
      <c r="D30" s="285">
        <v>615</v>
      </c>
      <c r="E30" s="252">
        <f t="shared" si="0"/>
        <v>1308.5106382978724</v>
      </c>
      <c r="G30" s="283" t="s">
        <v>446</v>
      </c>
      <c r="H30" s="250">
        <f t="shared" si="5"/>
        <v>470</v>
      </c>
      <c r="I30" s="275">
        <f t="shared" si="6"/>
        <v>141.44999999999999</v>
      </c>
      <c r="J30" s="251">
        <f t="shared" si="7"/>
        <v>845.87099999999998</v>
      </c>
      <c r="K30" s="252">
        <f t="shared" si="1"/>
        <v>1799.7255319148935</v>
      </c>
      <c r="M30" s="283" t="s">
        <v>446</v>
      </c>
      <c r="N30" s="250">
        <f t="shared" si="8"/>
        <v>470</v>
      </c>
      <c r="O30" s="275">
        <f t="shared" si="9"/>
        <v>121.77</v>
      </c>
      <c r="P30" s="251">
        <f t="shared" si="17"/>
        <v>812.20589999999993</v>
      </c>
      <c r="Q30" s="252">
        <f t="shared" si="2"/>
        <v>1728.0976595744678</v>
      </c>
      <c r="S30" s="283" t="s">
        <v>446</v>
      </c>
      <c r="T30" s="250">
        <f t="shared" si="11"/>
        <v>470</v>
      </c>
      <c r="U30" s="275">
        <f t="shared" si="18"/>
        <v>2988.9</v>
      </c>
      <c r="V30" s="251">
        <f t="shared" si="13"/>
        <v>866.78099999999995</v>
      </c>
      <c r="W30" s="252">
        <f t="shared" si="3"/>
        <v>1844.2148936170213</v>
      </c>
      <c r="Y30" s="283" t="s">
        <v>446</v>
      </c>
      <c r="Z30" s="250">
        <f t="shared" si="14"/>
        <v>470</v>
      </c>
      <c r="AA30" s="275">
        <f t="shared" si="19"/>
        <v>105.78</v>
      </c>
      <c r="AB30" s="251">
        <f t="shared" si="16"/>
        <v>784.88760000000002</v>
      </c>
      <c r="AC30" s="252">
        <f t="shared" si="4"/>
        <v>1669.9736170212766</v>
      </c>
    </row>
    <row r="31" spans="2:29" x14ac:dyDescent="0.25">
      <c r="B31" s="260" t="s">
        <v>394</v>
      </c>
      <c r="C31" s="256">
        <v>70</v>
      </c>
      <c r="D31" s="286">
        <v>89.9</v>
      </c>
      <c r="E31" s="252">
        <f t="shared" si="0"/>
        <v>1284.2857142857142</v>
      </c>
      <c r="G31" s="249" t="str">
        <f t="shared" si="5"/>
        <v>Masturbador</v>
      </c>
      <c r="H31" s="250">
        <f t="shared" si="5"/>
        <v>70</v>
      </c>
      <c r="I31" s="275">
        <f t="shared" si="6"/>
        <v>20.68</v>
      </c>
      <c r="J31" s="251">
        <f t="shared" si="7"/>
        <v>123.66640000000001</v>
      </c>
      <c r="K31" s="252">
        <f t="shared" si="1"/>
        <v>1766.6628571428573</v>
      </c>
      <c r="M31" s="249" t="str">
        <f t="shared" si="8"/>
        <v>Masturbador</v>
      </c>
      <c r="N31" s="250">
        <f t="shared" si="8"/>
        <v>70</v>
      </c>
      <c r="O31" s="275">
        <f t="shared" si="9"/>
        <v>17.8</v>
      </c>
      <c r="P31" s="251">
        <f t="shared" si="17"/>
        <v>118.726</v>
      </c>
      <c r="Q31" s="252">
        <f t="shared" si="2"/>
        <v>1696.0857142857142</v>
      </c>
      <c r="S31" s="249" t="str">
        <f t="shared" si="11"/>
        <v>Masturbador</v>
      </c>
      <c r="T31" s="250">
        <f t="shared" si="11"/>
        <v>70</v>
      </c>
      <c r="U31" s="275">
        <f t="shared" si="18"/>
        <v>436.91</v>
      </c>
      <c r="V31" s="251">
        <f t="shared" si="13"/>
        <v>126.7039</v>
      </c>
      <c r="W31" s="252">
        <f t="shared" si="3"/>
        <v>1810.0557142857144</v>
      </c>
      <c r="Y31" s="249" t="str">
        <f t="shared" si="14"/>
        <v>Masturbador</v>
      </c>
      <c r="Z31" s="250">
        <f t="shared" si="14"/>
        <v>70</v>
      </c>
      <c r="AA31" s="275">
        <f t="shared" si="19"/>
        <v>15.46</v>
      </c>
      <c r="AB31" s="251">
        <f t="shared" si="16"/>
        <v>114.7132</v>
      </c>
      <c r="AC31" s="252">
        <f t="shared" si="4"/>
        <v>1638.76</v>
      </c>
    </row>
    <row r="32" spans="2:29" x14ac:dyDescent="0.25">
      <c r="I32"/>
      <c r="K32" t="str">
        <f t="shared" si="1"/>
        <v/>
      </c>
      <c r="Q32" t="str">
        <f t="shared" si="2"/>
        <v/>
      </c>
      <c r="W32" t="str">
        <f t="shared" si="3"/>
        <v/>
      </c>
      <c r="AC32" t="str">
        <f t="shared" si="4"/>
        <v/>
      </c>
    </row>
    <row r="33" spans="2:29" x14ac:dyDescent="0.25">
      <c r="B33" s="272" t="s">
        <v>395</v>
      </c>
      <c r="C33" s="247" t="s">
        <v>366</v>
      </c>
      <c r="D33" s="288" t="s">
        <v>367</v>
      </c>
      <c r="E33" s="248" t="s">
        <v>368</v>
      </c>
      <c r="G33" s="272" t="s">
        <v>395</v>
      </c>
      <c r="H33" s="247" t="s">
        <v>366</v>
      </c>
      <c r="I33" s="273" t="s">
        <v>369</v>
      </c>
      <c r="J33" s="247" t="s">
        <v>367</v>
      </c>
      <c r="K33" s="248" t="s">
        <v>368</v>
      </c>
      <c r="M33" s="272" t="s">
        <v>395</v>
      </c>
      <c r="N33" s="247" t="s">
        <v>366</v>
      </c>
      <c r="O33" s="273" t="s">
        <v>370</v>
      </c>
      <c r="P33" s="247" t="s">
        <v>367</v>
      </c>
      <c r="Q33" s="248" t="s">
        <v>368</v>
      </c>
      <c r="S33" s="272" t="s">
        <v>395</v>
      </c>
      <c r="T33" s="247" t="s">
        <v>366</v>
      </c>
      <c r="U33" s="273" t="s">
        <v>371</v>
      </c>
      <c r="V33" s="247" t="s">
        <v>367</v>
      </c>
      <c r="W33" s="248" t="s">
        <v>368</v>
      </c>
      <c r="Y33" s="272" t="s">
        <v>395</v>
      </c>
      <c r="Z33" s="247" t="s">
        <v>366</v>
      </c>
      <c r="AA33" s="273" t="s">
        <v>372</v>
      </c>
      <c r="AB33" s="247" t="s">
        <v>367</v>
      </c>
      <c r="AC33" s="248" t="s">
        <v>368</v>
      </c>
    </row>
    <row r="34" spans="2:29" x14ac:dyDescent="0.25">
      <c r="B34" s="249" t="s">
        <v>396</v>
      </c>
      <c r="C34" s="250">
        <v>30</v>
      </c>
      <c r="D34" s="274">
        <v>45</v>
      </c>
      <c r="E34" s="252">
        <f t="shared" si="0"/>
        <v>1500</v>
      </c>
      <c r="G34" s="249" t="str">
        <f t="shared" ref="G34:H55" si="30">B34</f>
        <v>Allday NewZ</v>
      </c>
      <c r="H34" s="250">
        <f t="shared" si="30"/>
        <v>30</v>
      </c>
      <c r="I34" s="293">
        <f t="shared" ref="I34:I39" si="31">ROUND(D34*$K$3,2)</f>
        <v>10.35</v>
      </c>
      <c r="J34" s="251">
        <f t="shared" ref="J34:J55" si="32">I34*$H$2</f>
        <v>61.893000000000001</v>
      </c>
      <c r="K34" s="252">
        <f t="shared" si="1"/>
        <v>2063.1</v>
      </c>
      <c r="M34" s="249" t="str">
        <f t="shared" ref="M34:N55" si="33">B34</f>
        <v>Allday NewZ</v>
      </c>
      <c r="N34" s="250">
        <f t="shared" si="33"/>
        <v>30</v>
      </c>
      <c r="O34" s="275">
        <f t="shared" ref="O34:O53" si="34">ROUND(D34*$Q$3,2)</f>
        <v>8.91</v>
      </c>
      <c r="P34" s="251">
        <f t="shared" ref="P34:P55" si="35">O34*$N$2</f>
        <v>59.429699999999997</v>
      </c>
      <c r="Q34" s="252">
        <f t="shared" si="2"/>
        <v>1980.99</v>
      </c>
      <c r="S34" s="249" t="str">
        <f t="shared" ref="S34:T55" si="36">B34</f>
        <v>Allday NewZ</v>
      </c>
      <c r="T34" s="250">
        <f t="shared" si="36"/>
        <v>30</v>
      </c>
      <c r="U34" s="275">
        <f t="shared" ref="U34:U55" si="37">ROUND(D34*$W$3,2)</f>
        <v>218.7</v>
      </c>
      <c r="V34" s="251">
        <f t="shared" ref="V34:V49" si="38">U34*$T$2</f>
        <v>63.422999999999995</v>
      </c>
      <c r="W34" s="252">
        <f t="shared" si="3"/>
        <v>2114.1</v>
      </c>
      <c r="Y34" s="249" t="str">
        <f t="shared" ref="Y34:Z44" si="39">B34</f>
        <v>Allday NewZ</v>
      </c>
      <c r="Z34" s="250">
        <f t="shared" si="39"/>
        <v>30</v>
      </c>
      <c r="AA34" s="275">
        <f t="shared" ref="AA34:AA55" si="40">ROUND(D34*$AC$3,2)</f>
        <v>7.74</v>
      </c>
      <c r="AB34" s="251">
        <f>AA34*$Z$2</f>
        <v>57.430799999999998</v>
      </c>
      <c r="AC34" s="252">
        <f t="shared" si="4"/>
        <v>1914.36</v>
      </c>
    </row>
    <row r="35" spans="2:29" x14ac:dyDescent="0.25">
      <c r="B35" s="249" t="s">
        <v>397</v>
      </c>
      <c r="C35" s="250">
        <v>30</v>
      </c>
      <c r="D35" s="274">
        <v>65</v>
      </c>
      <c r="E35" s="252">
        <f t="shared" si="0"/>
        <v>2166.6666666666665</v>
      </c>
      <c r="G35" s="249" t="str">
        <f>B35</f>
        <v>Mr Flex NewZ</v>
      </c>
      <c r="H35" s="250">
        <f t="shared" si="30"/>
        <v>30</v>
      </c>
      <c r="I35" s="293">
        <f t="shared" si="31"/>
        <v>14.95</v>
      </c>
      <c r="J35" s="251">
        <f>I35*$H$2</f>
        <v>89.400999999999996</v>
      </c>
      <c r="K35" s="252">
        <f t="shared" si="1"/>
        <v>2980.0333333333333</v>
      </c>
      <c r="M35" s="249" t="str">
        <f t="shared" si="33"/>
        <v>Mr Flex NewZ</v>
      </c>
      <c r="N35" s="250">
        <f t="shared" si="33"/>
        <v>30</v>
      </c>
      <c r="O35" s="275">
        <f t="shared" si="34"/>
        <v>12.87</v>
      </c>
      <c r="P35" s="251">
        <f t="shared" si="35"/>
        <v>85.8429</v>
      </c>
      <c r="Q35" s="252">
        <f t="shared" si="2"/>
        <v>2861.43</v>
      </c>
      <c r="S35" s="249" t="str">
        <f t="shared" si="36"/>
        <v>Mr Flex NewZ</v>
      </c>
      <c r="T35" s="250">
        <f t="shared" si="36"/>
        <v>30</v>
      </c>
      <c r="U35" s="275">
        <f t="shared" si="37"/>
        <v>315.89999999999998</v>
      </c>
      <c r="V35" s="251">
        <f t="shared" si="38"/>
        <v>91.61099999999999</v>
      </c>
      <c r="W35" s="252">
        <f t="shared" si="3"/>
        <v>3053.6999999999994</v>
      </c>
      <c r="Y35" s="249" t="str">
        <f t="shared" si="39"/>
        <v>Mr Flex NewZ</v>
      </c>
      <c r="Z35" s="250">
        <f t="shared" si="39"/>
        <v>30</v>
      </c>
      <c r="AA35" s="275">
        <f t="shared" si="40"/>
        <v>11.18</v>
      </c>
      <c r="AB35" s="251">
        <f>AA35*$Z$2</f>
        <v>82.955600000000004</v>
      </c>
      <c r="AC35" s="252">
        <f t="shared" si="4"/>
        <v>2765.186666666667</v>
      </c>
    </row>
    <row r="36" spans="2:29" x14ac:dyDescent="0.25">
      <c r="B36" s="249" t="s">
        <v>398</v>
      </c>
      <c r="C36" s="250">
        <v>30</v>
      </c>
      <c r="D36" s="274">
        <v>50</v>
      </c>
      <c r="E36" s="252">
        <f t="shared" si="0"/>
        <v>1666.6666666666667</v>
      </c>
      <c r="G36" s="249" t="str">
        <f>B36</f>
        <v>Allday - As duas</v>
      </c>
      <c r="H36" s="250">
        <f t="shared" si="30"/>
        <v>30</v>
      </c>
      <c r="I36" s="293">
        <f t="shared" si="31"/>
        <v>11.5</v>
      </c>
      <c r="J36" s="251">
        <f t="shared" si="32"/>
        <v>68.77000000000001</v>
      </c>
      <c r="K36" s="252">
        <f t="shared" si="1"/>
        <v>2292.3333333333339</v>
      </c>
      <c r="M36" s="249" t="str">
        <f t="shared" si="33"/>
        <v>Allday - As duas</v>
      </c>
      <c r="N36" s="250">
        <f t="shared" si="33"/>
        <v>30</v>
      </c>
      <c r="O36" s="275">
        <f t="shared" si="34"/>
        <v>9.9</v>
      </c>
      <c r="P36" s="251">
        <f t="shared" si="35"/>
        <v>66.033000000000001</v>
      </c>
      <c r="Q36" s="252">
        <f t="shared" si="2"/>
        <v>2201.1</v>
      </c>
      <c r="S36" s="249" t="str">
        <f t="shared" si="36"/>
        <v>Allday - As duas</v>
      </c>
      <c r="T36" s="250">
        <f t="shared" si="36"/>
        <v>30</v>
      </c>
      <c r="U36" s="275">
        <f t="shared" si="37"/>
        <v>243</v>
      </c>
      <c r="V36" s="251">
        <f t="shared" si="38"/>
        <v>70.47</v>
      </c>
      <c r="W36" s="252">
        <f t="shared" si="3"/>
        <v>2349</v>
      </c>
      <c r="Y36" s="249" t="str">
        <f t="shared" si="39"/>
        <v>Allday - As duas</v>
      </c>
      <c r="Z36" s="250">
        <f t="shared" si="39"/>
        <v>30</v>
      </c>
      <c r="AA36" s="275">
        <f t="shared" si="40"/>
        <v>8.6</v>
      </c>
      <c r="AB36" s="251">
        <f>AA36*$Z$2</f>
        <v>63.811999999999998</v>
      </c>
      <c r="AC36" s="252">
        <f t="shared" si="4"/>
        <v>2127.0666666666666</v>
      </c>
    </row>
    <row r="37" spans="2:29" x14ac:dyDescent="0.25">
      <c r="B37" s="289" t="s">
        <v>399</v>
      </c>
      <c r="C37" s="290">
        <v>30</v>
      </c>
      <c r="D37" s="291">
        <v>65</v>
      </c>
      <c r="E37" s="252">
        <f t="shared" si="0"/>
        <v>2166.6666666666665</v>
      </c>
      <c r="G37" s="289" t="str">
        <f t="shared" si="30"/>
        <v>Mr Flex - As duas</v>
      </c>
      <c r="H37" s="290">
        <f t="shared" si="30"/>
        <v>30</v>
      </c>
      <c r="I37" s="293">
        <f t="shared" si="31"/>
        <v>14.95</v>
      </c>
      <c r="J37" s="294">
        <f>I37*$H$2</f>
        <v>89.400999999999996</v>
      </c>
      <c r="K37" s="252">
        <f t="shared" si="1"/>
        <v>2980.0333333333333</v>
      </c>
      <c r="M37" s="289" t="str">
        <f t="shared" si="33"/>
        <v>Mr Flex - As duas</v>
      </c>
      <c r="N37" s="290">
        <v>30</v>
      </c>
      <c r="O37" s="293">
        <v>12.87</v>
      </c>
      <c r="P37" s="294">
        <f t="shared" si="35"/>
        <v>85.8429</v>
      </c>
      <c r="Q37" s="252">
        <f t="shared" si="2"/>
        <v>2861.43</v>
      </c>
      <c r="S37" s="289" t="str">
        <f t="shared" si="36"/>
        <v>Mr Flex - As duas</v>
      </c>
      <c r="T37" s="290">
        <f t="shared" si="36"/>
        <v>30</v>
      </c>
      <c r="U37" s="293">
        <f t="shared" si="37"/>
        <v>315.89999999999998</v>
      </c>
      <c r="V37" s="294">
        <f t="shared" si="38"/>
        <v>91.61099999999999</v>
      </c>
      <c r="W37" s="252">
        <f t="shared" si="3"/>
        <v>3053.6999999999994</v>
      </c>
      <c r="Y37" s="249" t="str">
        <f t="shared" si="39"/>
        <v>Mr Flex - As duas</v>
      </c>
      <c r="Z37" s="250">
        <f t="shared" si="39"/>
        <v>30</v>
      </c>
      <c r="AA37" s="275">
        <f t="shared" si="40"/>
        <v>11.18</v>
      </c>
      <c r="AB37" s="251">
        <f>AA37*$Z$2</f>
        <v>82.955600000000004</v>
      </c>
      <c r="AC37" s="252">
        <f t="shared" si="4"/>
        <v>2765.186666666667</v>
      </c>
    </row>
    <row r="38" spans="2:29" x14ac:dyDescent="0.25">
      <c r="B38" s="295" t="s">
        <v>400</v>
      </c>
      <c r="C38" s="296">
        <v>60</v>
      </c>
      <c r="D38" s="291">
        <v>18.899999999999999</v>
      </c>
      <c r="E38" s="252">
        <f t="shared" si="0"/>
        <v>315</v>
      </c>
      <c r="G38" s="295" t="s">
        <v>400</v>
      </c>
      <c r="H38" s="296">
        <v>60</v>
      </c>
      <c r="I38" s="293">
        <f t="shared" si="31"/>
        <v>4.3499999999999996</v>
      </c>
      <c r="J38" s="294">
        <f t="shared" ref="J38:J40" si="41">I38*$H$2</f>
        <v>26.012999999999998</v>
      </c>
      <c r="K38" s="252">
        <f t="shared" si="1"/>
        <v>433.54999999999995</v>
      </c>
      <c r="M38" s="295" t="s">
        <v>400</v>
      </c>
      <c r="N38" s="296">
        <v>60</v>
      </c>
      <c r="O38" s="293">
        <v>3.74</v>
      </c>
      <c r="P38" s="294">
        <f t="shared" si="35"/>
        <v>24.945800000000002</v>
      </c>
      <c r="Q38" s="252">
        <f t="shared" si="2"/>
        <v>415.76333333333338</v>
      </c>
      <c r="S38" s="295" t="s">
        <v>400</v>
      </c>
      <c r="T38" s="296">
        <v>60</v>
      </c>
      <c r="U38" s="293">
        <f t="shared" si="37"/>
        <v>91.85</v>
      </c>
      <c r="V38" s="294">
        <f t="shared" si="38"/>
        <v>26.636499999999998</v>
      </c>
      <c r="W38" s="252">
        <f t="shared" si="3"/>
        <v>443.94166666666661</v>
      </c>
      <c r="Y38" s="295" t="s">
        <v>400</v>
      </c>
      <c r="Z38" s="296">
        <v>66</v>
      </c>
      <c r="AA38" s="275">
        <f t="shared" si="40"/>
        <v>3.25</v>
      </c>
      <c r="AB38" s="251">
        <f t="shared" ref="AB38:AB40" si="42">AA38*$Z$2</f>
        <v>24.114999999999998</v>
      </c>
      <c r="AC38" s="252">
        <f t="shared" si="4"/>
        <v>365.37878787878788</v>
      </c>
    </row>
    <row r="39" spans="2:29" x14ac:dyDescent="0.25">
      <c r="B39" s="295" t="s">
        <v>401</v>
      </c>
      <c r="C39" s="296">
        <v>70</v>
      </c>
      <c r="D39" s="291">
        <v>19.899999999999999</v>
      </c>
      <c r="E39" s="252">
        <f t="shared" si="0"/>
        <v>284.28571428571428</v>
      </c>
      <c r="G39" s="295" t="s">
        <v>401</v>
      </c>
      <c r="H39" s="296">
        <v>70</v>
      </c>
      <c r="I39" s="293">
        <f t="shared" si="31"/>
        <v>4.58</v>
      </c>
      <c r="J39" s="294">
        <v>24.65</v>
      </c>
      <c r="K39" s="252">
        <f t="shared" si="1"/>
        <v>352.14285714285717</v>
      </c>
      <c r="M39" s="295" t="s">
        <v>401</v>
      </c>
      <c r="N39" s="296">
        <v>70</v>
      </c>
      <c r="O39" s="293">
        <v>3.94</v>
      </c>
      <c r="P39" s="294">
        <f t="shared" si="35"/>
        <v>26.279799999999998</v>
      </c>
      <c r="Q39" s="252">
        <f t="shared" si="2"/>
        <v>375.42571428571426</v>
      </c>
      <c r="S39" s="295" t="s">
        <v>401</v>
      </c>
      <c r="T39" s="296">
        <v>70</v>
      </c>
      <c r="U39" s="293">
        <f t="shared" si="37"/>
        <v>96.71</v>
      </c>
      <c r="V39" s="294">
        <f t="shared" si="38"/>
        <v>28.045899999999996</v>
      </c>
      <c r="W39" s="252">
        <f t="shared" si="3"/>
        <v>400.65571428571428</v>
      </c>
      <c r="Y39" s="295" t="s">
        <v>401</v>
      </c>
      <c r="Z39" s="296">
        <v>70</v>
      </c>
      <c r="AA39" s="275">
        <f t="shared" si="40"/>
        <v>3.42</v>
      </c>
      <c r="AB39" s="251">
        <f t="shared" si="42"/>
        <v>25.3764</v>
      </c>
      <c r="AC39" s="252">
        <f t="shared" si="4"/>
        <v>362.52000000000004</v>
      </c>
    </row>
    <row r="40" spans="2:29" x14ac:dyDescent="0.25">
      <c r="B40" s="295" t="s">
        <v>402</v>
      </c>
      <c r="C40" s="296">
        <v>80</v>
      </c>
      <c r="D40" s="291">
        <v>24.9</v>
      </c>
      <c r="E40" s="252">
        <f t="shared" si="0"/>
        <v>311.25</v>
      </c>
      <c r="G40" s="295" t="s">
        <v>402</v>
      </c>
      <c r="H40" s="296">
        <v>80</v>
      </c>
      <c r="I40" s="293">
        <f t="shared" ref="I40" si="43">ROUND(D40*$K$3,2)</f>
        <v>5.73</v>
      </c>
      <c r="J40" s="294">
        <f t="shared" si="41"/>
        <v>34.265400000000007</v>
      </c>
      <c r="K40" s="252">
        <f t="shared" si="1"/>
        <v>428.31750000000011</v>
      </c>
      <c r="M40" s="295" t="s">
        <v>402</v>
      </c>
      <c r="N40" s="296">
        <v>80</v>
      </c>
      <c r="O40" s="293">
        <v>4.93</v>
      </c>
      <c r="P40" s="294">
        <f t="shared" si="35"/>
        <v>32.883099999999999</v>
      </c>
      <c r="Q40" s="252">
        <f t="shared" si="2"/>
        <v>411.03874999999999</v>
      </c>
      <c r="S40" s="295" t="s">
        <v>402</v>
      </c>
      <c r="T40" s="296">
        <v>80</v>
      </c>
      <c r="U40" s="293">
        <f t="shared" si="37"/>
        <v>121.01</v>
      </c>
      <c r="V40" s="294">
        <f t="shared" si="38"/>
        <v>35.0929</v>
      </c>
      <c r="W40" s="252">
        <f t="shared" si="3"/>
        <v>438.66125</v>
      </c>
      <c r="Y40" s="295" t="s">
        <v>402</v>
      </c>
      <c r="Z40" s="296">
        <v>80</v>
      </c>
      <c r="AA40" s="275">
        <f t="shared" si="40"/>
        <v>4.28</v>
      </c>
      <c r="AB40" s="251">
        <f t="shared" si="42"/>
        <v>31.7576</v>
      </c>
      <c r="AC40" s="252">
        <f t="shared" si="4"/>
        <v>396.96999999999997</v>
      </c>
    </row>
    <row r="41" spans="2:29" x14ac:dyDescent="0.25">
      <c r="B41" s="297" t="s">
        <v>403</v>
      </c>
      <c r="C41" s="247" t="s">
        <v>366</v>
      </c>
      <c r="D41" s="247" t="s">
        <v>367</v>
      </c>
      <c r="E41" s="248" t="s">
        <v>368</v>
      </c>
      <c r="G41" s="297" t="s">
        <v>403</v>
      </c>
      <c r="H41" s="247" t="s">
        <v>366</v>
      </c>
      <c r="I41" s="273" t="s">
        <v>369</v>
      </c>
      <c r="J41" s="247" t="s">
        <v>367</v>
      </c>
      <c r="K41" s="248" t="s">
        <v>368</v>
      </c>
      <c r="M41" s="297" t="s">
        <v>403</v>
      </c>
      <c r="N41" s="247" t="s">
        <v>366</v>
      </c>
      <c r="O41" s="273" t="s">
        <v>370</v>
      </c>
      <c r="P41" s="247" t="s">
        <v>367</v>
      </c>
      <c r="Q41" s="248" t="s">
        <v>368</v>
      </c>
      <c r="S41" s="297" t="s">
        <v>403</v>
      </c>
      <c r="T41" s="247" t="s">
        <v>366</v>
      </c>
      <c r="U41" s="273" t="s">
        <v>371</v>
      </c>
      <c r="V41" s="247" t="s">
        <v>367</v>
      </c>
      <c r="W41" s="248" t="s">
        <v>368</v>
      </c>
      <c r="Y41" s="297" t="s">
        <v>403</v>
      </c>
      <c r="Z41" s="247" t="s">
        <v>366</v>
      </c>
      <c r="AA41" s="273" t="s">
        <v>372</v>
      </c>
      <c r="AB41" s="247" t="s">
        <v>367</v>
      </c>
      <c r="AC41" s="248" t="s">
        <v>368</v>
      </c>
    </row>
    <row r="42" spans="2:29" x14ac:dyDescent="0.25">
      <c r="B42" s="249" t="s">
        <v>404</v>
      </c>
      <c r="C42" s="277">
        <v>30</v>
      </c>
      <c r="D42" s="278">
        <v>60</v>
      </c>
      <c r="E42" s="252">
        <f t="shared" si="0"/>
        <v>2000</v>
      </c>
      <c r="G42" s="249" t="str">
        <f t="shared" si="30"/>
        <v xml:space="preserve">Allday </v>
      </c>
      <c r="H42" s="250">
        <f t="shared" si="30"/>
        <v>30</v>
      </c>
      <c r="I42" s="275">
        <v>10.35</v>
      </c>
      <c r="J42" s="251">
        <f t="shared" si="32"/>
        <v>61.893000000000001</v>
      </c>
      <c r="K42" s="252">
        <f t="shared" si="1"/>
        <v>2063.1</v>
      </c>
      <c r="M42" s="249" t="str">
        <f t="shared" si="33"/>
        <v xml:space="preserve">Allday </v>
      </c>
      <c r="N42" s="250">
        <f t="shared" si="33"/>
        <v>30</v>
      </c>
      <c r="O42" s="275">
        <v>9.9</v>
      </c>
      <c r="P42" s="251">
        <f t="shared" si="35"/>
        <v>66.033000000000001</v>
      </c>
      <c r="Q42" s="252">
        <f t="shared" si="2"/>
        <v>2201.1</v>
      </c>
      <c r="S42" s="249" t="str">
        <f t="shared" si="36"/>
        <v xml:space="preserve">Allday </v>
      </c>
      <c r="T42" s="250">
        <f t="shared" si="36"/>
        <v>30</v>
      </c>
      <c r="U42" s="275">
        <f t="shared" si="37"/>
        <v>291.60000000000002</v>
      </c>
      <c r="V42" s="251">
        <f t="shared" si="38"/>
        <v>84.564000000000007</v>
      </c>
      <c r="W42" s="252">
        <f t="shared" si="3"/>
        <v>2818.8</v>
      </c>
      <c r="Y42" s="249" t="str">
        <f t="shared" si="39"/>
        <v xml:space="preserve">Allday </v>
      </c>
      <c r="Z42" s="250">
        <f t="shared" si="39"/>
        <v>30</v>
      </c>
      <c r="AA42" s="275">
        <f t="shared" si="40"/>
        <v>10.32</v>
      </c>
      <c r="AB42" s="251">
        <f>AA42*$Z$2</f>
        <v>76.574399999999997</v>
      </c>
      <c r="AC42" s="252">
        <f t="shared" si="4"/>
        <v>2552.48</v>
      </c>
    </row>
    <row r="43" spans="2:29" x14ac:dyDescent="0.25">
      <c r="B43" s="249" t="s">
        <v>377</v>
      </c>
      <c r="C43" s="250">
        <v>30</v>
      </c>
      <c r="D43" s="274">
        <v>75</v>
      </c>
      <c r="E43" s="252">
        <f t="shared" si="0"/>
        <v>2500</v>
      </c>
      <c r="G43" s="249" t="str">
        <f t="shared" si="30"/>
        <v>Mr Flex</v>
      </c>
      <c r="H43" s="250">
        <f t="shared" si="30"/>
        <v>30</v>
      </c>
      <c r="I43" s="275">
        <f t="shared" ref="I43:I49" si="44">ROUND(D43*$K$3,2)</f>
        <v>17.25</v>
      </c>
      <c r="J43" s="251">
        <f t="shared" si="32"/>
        <v>103.155</v>
      </c>
      <c r="K43" s="252">
        <f t="shared" si="1"/>
        <v>3438.5</v>
      </c>
      <c r="M43" s="249" t="str">
        <f t="shared" si="33"/>
        <v>Mr Flex</v>
      </c>
      <c r="N43" s="250">
        <f t="shared" si="33"/>
        <v>30</v>
      </c>
      <c r="O43" s="275">
        <f t="shared" si="34"/>
        <v>14.85</v>
      </c>
      <c r="P43" s="251">
        <f t="shared" si="35"/>
        <v>99.049499999999995</v>
      </c>
      <c r="Q43" s="252">
        <f t="shared" si="2"/>
        <v>3301.65</v>
      </c>
      <c r="S43" s="249" t="str">
        <f t="shared" si="36"/>
        <v>Mr Flex</v>
      </c>
      <c r="T43" s="250">
        <f t="shared" si="36"/>
        <v>30</v>
      </c>
      <c r="U43" s="275">
        <f t="shared" si="37"/>
        <v>364.5</v>
      </c>
      <c r="V43" s="251">
        <f t="shared" si="38"/>
        <v>105.705</v>
      </c>
      <c r="W43" s="252">
        <f t="shared" si="3"/>
        <v>3523.5</v>
      </c>
      <c r="Y43" s="249" t="str">
        <f t="shared" si="39"/>
        <v>Mr Flex</v>
      </c>
      <c r="Z43" s="250">
        <f t="shared" si="39"/>
        <v>30</v>
      </c>
      <c r="AA43" s="275">
        <f t="shared" si="40"/>
        <v>12.9</v>
      </c>
      <c r="AB43" s="251">
        <f>AA43*$Z$2</f>
        <v>95.718000000000004</v>
      </c>
      <c r="AC43" s="252">
        <f t="shared" si="4"/>
        <v>3190.6</v>
      </c>
    </row>
    <row r="44" spans="2:29" x14ac:dyDescent="0.25">
      <c r="B44" s="249" t="s">
        <v>378</v>
      </c>
      <c r="C44" s="250">
        <v>50</v>
      </c>
      <c r="D44" s="274">
        <v>85</v>
      </c>
      <c r="E44" s="252">
        <f t="shared" si="0"/>
        <v>1700</v>
      </c>
      <c r="G44" s="249" t="str">
        <f t="shared" si="30"/>
        <v>Trex</v>
      </c>
      <c r="H44" s="250">
        <f t="shared" si="30"/>
        <v>50</v>
      </c>
      <c r="I44" s="275">
        <f t="shared" si="44"/>
        <v>19.55</v>
      </c>
      <c r="J44" s="251">
        <f t="shared" si="32"/>
        <v>116.90900000000001</v>
      </c>
      <c r="K44" s="252">
        <f t="shared" si="1"/>
        <v>2338.1799999999998</v>
      </c>
      <c r="M44" s="249" t="str">
        <f t="shared" si="33"/>
        <v>Trex</v>
      </c>
      <c r="N44" s="250">
        <f t="shared" si="33"/>
        <v>50</v>
      </c>
      <c r="O44" s="275">
        <f t="shared" si="34"/>
        <v>16.829999999999998</v>
      </c>
      <c r="P44" s="251">
        <f t="shared" si="35"/>
        <v>112.25609999999999</v>
      </c>
      <c r="Q44" s="252">
        <f t="shared" si="2"/>
        <v>2245.1219999999998</v>
      </c>
      <c r="S44" s="249" t="str">
        <f t="shared" si="36"/>
        <v>Trex</v>
      </c>
      <c r="T44" s="250">
        <f t="shared" si="36"/>
        <v>50</v>
      </c>
      <c r="U44" s="275">
        <f t="shared" si="37"/>
        <v>413.1</v>
      </c>
      <c r="V44" s="251">
        <f t="shared" si="38"/>
        <v>119.79899999999999</v>
      </c>
      <c r="W44" s="252">
        <f t="shared" si="3"/>
        <v>2395.9799999999996</v>
      </c>
      <c r="Y44" s="249" t="str">
        <f t="shared" si="39"/>
        <v>Trex</v>
      </c>
      <c r="Z44" s="250">
        <f t="shared" si="39"/>
        <v>50</v>
      </c>
      <c r="AA44" s="275">
        <f t="shared" si="40"/>
        <v>14.62</v>
      </c>
      <c r="AB44" s="251">
        <f>AA44*$Z$2</f>
        <v>108.48039999999999</v>
      </c>
      <c r="AC44" s="252">
        <f t="shared" si="4"/>
        <v>2169.6079999999997</v>
      </c>
    </row>
    <row r="45" spans="2:29" x14ac:dyDescent="0.25">
      <c r="B45" s="249" t="s">
        <v>405</v>
      </c>
      <c r="C45" s="250">
        <v>50</v>
      </c>
      <c r="D45" s="274">
        <v>85</v>
      </c>
      <c r="E45" s="252">
        <f t="shared" si="0"/>
        <v>1700</v>
      </c>
      <c r="G45" s="249" t="s">
        <v>405</v>
      </c>
      <c r="H45" s="250">
        <v>50</v>
      </c>
      <c r="I45" s="275">
        <f t="shared" si="44"/>
        <v>19.55</v>
      </c>
      <c r="J45" s="251">
        <f t="shared" si="32"/>
        <v>116.90900000000001</v>
      </c>
      <c r="K45" s="252">
        <f t="shared" si="1"/>
        <v>2338.1799999999998</v>
      </c>
      <c r="M45" s="249" t="s">
        <v>405</v>
      </c>
      <c r="N45" s="250">
        <v>50</v>
      </c>
      <c r="O45" s="275">
        <f t="shared" si="34"/>
        <v>16.829999999999998</v>
      </c>
      <c r="P45" s="251">
        <f t="shared" si="35"/>
        <v>112.25609999999999</v>
      </c>
      <c r="Q45" s="252">
        <f t="shared" si="2"/>
        <v>2245.1219999999998</v>
      </c>
      <c r="S45" s="249" t="s">
        <v>405</v>
      </c>
      <c r="T45" s="250">
        <v>50</v>
      </c>
      <c r="U45" s="275">
        <f t="shared" si="37"/>
        <v>413.1</v>
      </c>
      <c r="V45" s="251">
        <f t="shared" si="38"/>
        <v>119.79899999999999</v>
      </c>
      <c r="W45" s="252">
        <f t="shared" si="3"/>
        <v>2395.9799999999996</v>
      </c>
      <c r="Y45" s="249" t="s">
        <v>405</v>
      </c>
      <c r="Z45" s="250">
        <v>50</v>
      </c>
      <c r="AA45" s="275">
        <f t="shared" si="40"/>
        <v>14.62</v>
      </c>
      <c r="AB45" s="251">
        <f t="shared" ref="AB45:AB48" si="45">AA45*$Z$2</f>
        <v>108.48039999999999</v>
      </c>
      <c r="AC45" s="252">
        <f t="shared" si="4"/>
        <v>2169.6079999999997</v>
      </c>
    </row>
    <row r="46" spans="2:29" x14ac:dyDescent="0.25">
      <c r="B46" s="249" t="s">
        <v>406</v>
      </c>
      <c r="C46" s="250">
        <v>90</v>
      </c>
      <c r="D46" s="274">
        <v>95</v>
      </c>
      <c r="E46" s="252">
        <f t="shared" si="0"/>
        <v>1055.5555555555557</v>
      </c>
      <c r="G46" s="249" t="s">
        <v>406</v>
      </c>
      <c r="H46" s="250">
        <v>90</v>
      </c>
      <c r="I46" s="275">
        <f t="shared" si="44"/>
        <v>21.85</v>
      </c>
      <c r="J46" s="251">
        <f t="shared" si="32"/>
        <v>130.66300000000001</v>
      </c>
      <c r="K46" s="252">
        <f t="shared" si="1"/>
        <v>1451.8111111111114</v>
      </c>
      <c r="M46" s="249" t="s">
        <v>406</v>
      </c>
      <c r="N46" s="250">
        <v>90</v>
      </c>
      <c r="O46" s="275">
        <f t="shared" si="34"/>
        <v>18.809999999999999</v>
      </c>
      <c r="P46" s="251">
        <f t="shared" si="35"/>
        <v>125.46269999999998</v>
      </c>
      <c r="Q46" s="252">
        <f t="shared" si="2"/>
        <v>1394.0299999999997</v>
      </c>
      <c r="S46" s="249" t="s">
        <v>406</v>
      </c>
      <c r="T46" s="250">
        <v>90</v>
      </c>
      <c r="U46" s="275">
        <f t="shared" si="37"/>
        <v>461.7</v>
      </c>
      <c r="V46" s="251">
        <f t="shared" si="38"/>
        <v>133.893</v>
      </c>
      <c r="W46" s="252">
        <f t="shared" si="3"/>
        <v>1487.7</v>
      </c>
      <c r="Y46" s="249" t="s">
        <v>406</v>
      </c>
      <c r="Z46" s="250">
        <v>90</v>
      </c>
      <c r="AA46" s="275">
        <f t="shared" si="40"/>
        <v>16.34</v>
      </c>
      <c r="AB46" s="251">
        <f t="shared" si="45"/>
        <v>121.2428</v>
      </c>
      <c r="AC46" s="252">
        <f t="shared" si="4"/>
        <v>1347.1422222222222</v>
      </c>
    </row>
    <row r="47" spans="2:29" x14ac:dyDescent="0.25">
      <c r="B47" s="249" t="s">
        <v>379</v>
      </c>
      <c r="C47" s="250">
        <v>60</v>
      </c>
      <c r="D47" s="274">
        <v>95</v>
      </c>
      <c r="E47" s="252">
        <f t="shared" si="0"/>
        <v>1583.3333333333333</v>
      </c>
      <c r="G47" s="249" t="s">
        <v>379</v>
      </c>
      <c r="H47" s="250">
        <v>60</v>
      </c>
      <c r="I47" s="275">
        <f t="shared" si="44"/>
        <v>21.85</v>
      </c>
      <c r="J47" s="251">
        <f t="shared" si="32"/>
        <v>130.66300000000001</v>
      </c>
      <c r="K47" s="252">
        <f t="shared" si="1"/>
        <v>2177.7166666666667</v>
      </c>
      <c r="M47" s="249" t="s">
        <v>379</v>
      </c>
      <c r="N47" s="250">
        <v>60</v>
      </c>
      <c r="O47" s="275">
        <f t="shared" si="34"/>
        <v>18.809999999999999</v>
      </c>
      <c r="P47" s="251">
        <f t="shared" si="35"/>
        <v>125.46269999999998</v>
      </c>
      <c r="Q47" s="252">
        <f t="shared" si="2"/>
        <v>2091.0449999999996</v>
      </c>
      <c r="S47" s="249" t="s">
        <v>379</v>
      </c>
      <c r="T47" s="250">
        <v>60</v>
      </c>
      <c r="U47" s="275">
        <f t="shared" si="37"/>
        <v>461.7</v>
      </c>
      <c r="V47" s="251">
        <f t="shared" si="38"/>
        <v>133.893</v>
      </c>
      <c r="W47" s="252">
        <f t="shared" si="3"/>
        <v>2231.5500000000002</v>
      </c>
      <c r="Y47" s="249" t="s">
        <v>379</v>
      </c>
      <c r="Z47" s="250">
        <v>60</v>
      </c>
      <c r="AA47" s="275">
        <f t="shared" si="40"/>
        <v>16.34</v>
      </c>
      <c r="AB47" s="251">
        <f t="shared" si="45"/>
        <v>121.2428</v>
      </c>
      <c r="AC47" s="252">
        <f t="shared" si="4"/>
        <v>2020.7133333333334</v>
      </c>
    </row>
    <row r="48" spans="2:29" x14ac:dyDescent="0.25">
      <c r="B48" s="289" t="s">
        <v>407</v>
      </c>
      <c r="C48" s="290">
        <v>110</v>
      </c>
      <c r="D48" s="291">
        <v>110</v>
      </c>
      <c r="E48" s="252">
        <f t="shared" si="0"/>
        <v>1000</v>
      </c>
      <c r="G48" s="289" t="s">
        <v>407</v>
      </c>
      <c r="H48" s="290">
        <v>110</v>
      </c>
      <c r="I48" s="275">
        <f t="shared" si="44"/>
        <v>25.3</v>
      </c>
      <c r="J48" s="251">
        <f t="shared" si="32"/>
        <v>151.29400000000001</v>
      </c>
      <c r="K48" s="252">
        <f t="shared" si="1"/>
        <v>1375.4</v>
      </c>
      <c r="M48" s="289" t="s">
        <v>407</v>
      </c>
      <c r="N48" s="290">
        <v>110</v>
      </c>
      <c r="O48" s="275">
        <f t="shared" si="34"/>
        <v>21.78</v>
      </c>
      <c r="P48" s="251">
        <f t="shared" si="35"/>
        <v>145.27260000000001</v>
      </c>
      <c r="Q48" s="252">
        <f t="shared" si="2"/>
        <v>1320.66</v>
      </c>
      <c r="S48" s="289" t="s">
        <v>407</v>
      </c>
      <c r="T48" s="290">
        <v>110</v>
      </c>
      <c r="U48" s="275">
        <f t="shared" si="37"/>
        <v>534.6</v>
      </c>
      <c r="V48" s="251">
        <f t="shared" si="38"/>
        <v>155.03399999999999</v>
      </c>
      <c r="W48" s="252">
        <f t="shared" si="3"/>
        <v>1409.4</v>
      </c>
      <c r="Y48" s="289" t="s">
        <v>407</v>
      </c>
      <c r="Z48" s="290">
        <v>110</v>
      </c>
      <c r="AA48" s="275">
        <f t="shared" si="40"/>
        <v>18.920000000000002</v>
      </c>
      <c r="AB48" s="251">
        <f t="shared" si="45"/>
        <v>140.38640000000001</v>
      </c>
      <c r="AC48" s="252">
        <f t="shared" si="4"/>
        <v>1276.2400000000002</v>
      </c>
    </row>
    <row r="49" spans="2:29" x14ac:dyDescent="0.25">
      <c r="B49" s="260" t="s">
        <v>408</v>
      </c>
      <c r="C49" s="261">
        <v>60</v>
      </c>
      <c r="D49" s="286">
        <v>160</v>
      </c>
      <c r="E49" s="252">
        <f t="shared" si="0"/>
        <v>2666.6666666666665</v>
      </c>
      <c r="G49" s="260" t="s">
        <v>408</v>
      </c>
      <c r="H49" s="261">
        <v>60</v>
      </c>
      <c r="I49" s="275">
        <f t="shared" si="44"/>
        <v>36.799999999999997</v>
      </c>
      <c r="J49" s="251">
        <f t="shared" si="32"/>
        <v>220.06399999999999</v>
      </c>
      <c r="K49" s="252">
        <f t="shared" si="1"/>
        <v>3667.7333333333331</v>
      </c>
      <c r="M49" s="260" t="s">
        <v>408</v>
      </c>
      <c r="N49" s="261">
        <v>60</v>
      </c>
      <c r="O49" s="275">
        <f t="shared" si="34"/>
        <v>31.68</v>
      </c>
      <c r="P49" s="251">
        <f t="shared" si="35"/>
        <v>211.3056</v>
      </c>
      <c r="Q49" s="252">
        <f t="shared" si="2"/>
        <v>3521.76</v>
      </c>
      <c r="S49" s="260" t="s">
        <v>408</v>
      </c>
      <c r="T49" s="261">
        <v>60</v>
      </c>
      <c r="U49" s="275">
        <f t="shared" si="37"/>
        <v>777.6</v>
      </c>
      <c r="V49" s="251">
        <f t="shared" si="38"/>
        <v>225.50399999999999</v>
      </c>
      <c r="W49" s="252">
        <f t="shared" si="3"/>
        <v>3758.4</v>
      </c>
      <c r="Y49" s="260" t="s">
        <v>408</v>
      </c>
      <c r="Z49" s="261">
        <v>60</v>
      </c>
      <c r="AA49" s="275">
        <f t="shared" si="40"/>
        <v>27.52</v>
      </c>
      <c r="AB49" s="251">
        <f>AA49*$Z$2</f>
        <v>204.19839999999999</v>
      </c>
      <c r="AC49" s="252">
        <f t="shared" si="4"/>
        <v>3403.3066666666664</v>
      </c>
    </row>
    <row r="50" spans="2:29" x14ac:dyDescent="0.25">
      <c r="B50" s="298" t="s">
        <v>409</v>
      </c>
      <c r="C50" s="247" t="s">
        <v>366</v>
      </c>
      <c r="D50" s="288" t="s">
        <v>367</v>
      </c>
      <c r="E50" s="248" t="s">
        <v>368</v>
      </c>
      <c r="G50" s="298" t="s">
        <v>409</v>
      </c>
      <c r="H50" s="247" t="s">
        <v>366</v>
      </c>
      <c r="I50" s="273" t="s">
        <v>369</v>
      </c>
      <c r="J50" s="247" t="s">
        <v>367</v>
      </c>
      <c r="K50" s="248" t="s">
        <v>368</v>
      </c>
      <c r="M50" s="298" t="s">
        <v>409</v>
      </c>
      <c r="N50" s="247" t="s">
        <v>366</v>
      </c>
      <c r="O50" s="273" t="s">
        <v>370</v>
      </c>
      <c r="P50" s="247" t="s">
        <v>367</v>
      </c>
      <c r="Q50" s="248" t="s">
        <v>368</v>
      </c>
      <c r="S50" s="298" t="s">
        <v>409</v>
      </c>
      <c r="T50" s="247" t="s">
        <v>366</v>
      </c>
      <c r="U50" s="273" t="s">
        <v>371</v>
      </c>
      <c r="V50" s="247" t="s">
        <v>367</v>
      </c>
      <c r="W50" s="248" t="s">
        <v>368</v>
      </c>
      <c r="Y50" s="298" t="s">
        <v>409</v>
      </c>
      <c r="Z50" s="247" t="s">
        <v>366</v>
      </c>
      <c r="AA50" s="273" t="s">
        <v>372</v>
      </c>
      <c r="AB50" s="247" t="s">
        <v>367</v>
      </c>
      <c r="AC50" s="248" t="s">
        <v>368</v>
      </c>
    </row>
    <row r="51" spans="2:29" x14ac:dyDescent="0.25">
      <c r="B51" s="282" t="s">
        <v>410</v>
      </c>
      <c r="C51" s="264">
        <v>10</v>
      </c>
      <c r="D51" s="265">
        <v>17</v>
      </c>
      <c r="E51" s="252">
        <f t="shared" si="0"/>
        <v>1700</v>
      </c>
      <c r="G51" s="249" t="str">
        <f>B51</f>
        <v>Allday articulada</v>
      </c>
      <c r="H51" s="250">
        <f>C51</f>
        <v>10</v>
      </c>
      <c r="I51" s="275">
        <f>ROUND(D51*$K$3,2)</f>
        <v>3.91</v>
      </c>
      <c r="J51" s="251">
        <f>I51*$H$2</f>
        <v>23.381800000000002</v>
      </c>
      <c r="K51" s="252">
        <f t="shared" si="1"/>
        <v>2338.1800000000003</v>
      </c>
      <c r="M51" s="249" t="str">
        <f>B51</f>
        <v>Allday articulada</v>
      </c>
      <c r="N51" s="250">
        <f>C51</f>
        <v>10</v>
      </c>
      <c r="O51" s="275">
        <f>ROUND(D51*$Q$3,2)</f>
        <v>3.37</v>
      </c>
      <c r="P51" s="251">
        <f>O51*$N$2</f>
        <v>22.477900000000002</v>
      </c>
      <c r="Q51" s="252">
        <f t="shared" si="2"/>
        <v>2247.79</v>
      </c>
      <c r="S51" s="249" t="str">
        <f>B51</f>
        <v>Allday articulada</v>
      </c>
      <c r="T51" s="250">
        <f>C51</f>
        <v>10</v>
      </c>
      <c r="U51" s="275">
        <f>ROUND(D51*$W$3,2)</f>
        <v>82.62</v>
      </c>
      <c r="V51" s="251">
        <f>U51*$T$2</f>
        <v>23.959800000000001</v>
      </c>
      <c r="W51" s="252">
        <f t="shared" si="3"/>
        <v>2395.9800000000005</v>
      </c>
      <c r="Y51" s="249" t="str">
        <f>B51</f>
        <v>Allday articulada</v>
      </c>
      <c r="Z51" s="250">
        <f>C51</f>
        <v>10</v>
      </c>
      <c r="AA51" s="275">
        <f>ROUND(D51*$AC$3,2)</f>
        <v>2.92</v>
      </c>
      <c r="AB51" s="251">
        <f>AA51*$Z$2</f>
        <v>21.666399999999999</v>
      </c>
      <c r="AC51" s="252">
        <f t="shared" si="4"/>
        <v>2166.64</v>
      </c>
    </row>
    <row r="52" spans="2:29" x14ac:dyDescent="0.25">
      <c r="B52" s="282" t="s">
        <v>411</v>
      </c>
      <c r="C52" s="264">
        <v>10</v>
      </c>
      <c r="D52" s="265">
        <v>21</v>
      </c>
      <c r="E52" s="252">
        <f t="shared" si="0"/>
        <v>2100</v>
      </c>
      <c r="G52" s="249" t="str">
        <f>B52</f>
        <v>Mr flex articulada</v>
      </c>
      <c r="H52" s="250">
        <f>C52</f>
        <v>10</v>
      </c>
      <c r="I52" s="275">
        <f>ROUND(D52*$K$3,2)</f>
        <v>4.83</v>
      </c>
      <c r="J52" s="251">
        <f>I52*$H$2</f>
        <v>28.883400000000002</v>
      </c>
      <c r="K52" s="252">
        <f t="shared" si="1"/>
        <v>2888.34</v>
      </c>
      <c r="M52" s="249" t="str">
        <f>B52</f>
        <v>Mr flex articulada</v>
      </c>
      <c r="N52" s="250">
        <f>C52</f>
        <v>10</v>
      </c>
      <c r="O52" s="275">
        <f>ROUND(D52*$Q$3,2)</f>
        <v>4.16</v>
      </c>
      <c r="P52" s="251">
        <f>O52*$N$2</f>
        <v>27.747199999999999</v>
      </c>
      <c r="Q52" s="252">
        <f t="shared" si="2"/>
        <v>2774.7200000000003</v>
      </c>
      <c r="S52" s="249" t="str">
        <f>B52</f>
        <v>Mr flex articulada</v>
      </c>
      <c r="T52" s="250">
        <f>C52</f>
        <v>10</v>
      </c>
      <c r="U52" s="275">
        <f>ROUND(D52*$W$3,2)</f>
        <v>102.06</v>
      </c>
      <c r="V52" s="251">
        <f>U52*$T$2</f>
        <v>29.5974</v>
      </c>
      <c r="W52" s="252">
        <f t="shared" si="3"/>
        <v>2959.7400000000002</v>
      </c>
      <c r="Y52" s="249" t="str">
        <f>B52</f>
        <v>Mr flex articulada</v>
      </c>
      <c r="Z52" s="250">
        <f>C52</f>
        <v>10</v>
      </c>
      <c r="AA52" s="275">
        <f>ROUND(D52*$AC$3,2)</f>
        <v>3.61</v>
      </c>
      <c r="AB52" s="251">
        <f>AA52*$Z$2</f>
        <v>26.786199999999997</v>
      </c>
      <c r="AC52" s="252">
        <f t="shared" si="4"/>
        <v>2678.62</v>
      </c>
    </row>
    <row r="53" spans="2:29" x14ac:dyDescent="0.25">
      <c r="B53" s="249" t="s">
        <v>412</v>
      </c>
      <c r="C53" s="250">
        <v>20</v>
      </c>
      <c r="D53" s="274">
        <v>22</v>
      </c>
      <c r="E53" s="252">
        <f t="shared" si="0"/>
        <v>1100</v>
      </c>
      <c r="G53" s="249" t="str">
        <f t="shared" si="30"/>
        <v>Trex articulada</v>
      </c>
      <c r="H53" s="250">
        <v>20</v>
      </c>
      <c r="I53" s="275">
        <f>ROUND(D53*$K$3,2)</f>
        <v>5.0599999999999996</v>
      </c>
      <c r="J53" s="251">
        <f>I53*$H$2</f>
        <v>30.258800000000001</v>
      </c>
      <c r="K53" s="252">
        <f t="shared" si="1"/>
        <v>1512.94</v>
      </c>
      <c r="M53" s="249" t="str">
        <f t="shared" si="33"/>
        <v>Trex articulada</v>
      </c>
      <c r="N53" s="250">
        <f t="shared" si="33"/>
        <v>20</v>
      </c>
      <c r="O53" s="275">
        <f t="shared" si="34"/>
        <v>4.3600000000000003</v>
      </c>
      <c r="P53" s="251">
        <f t="shared" si="35"/>
        <v>29.081200000000003</v>
      </c>
      <c r="Q53" s="252">
        <f t="shared" si="2"/>
        <v>1454.0600000000002</v>
      </c>
      <c r="S53" s="249" t="str">
        <f t="shared" si="36"/>
        <v>Trex articulada</v>
      </c>
      <c r="T53" s="250">
        <f t="shared" si="36"/>
        <v>20</v>
      </c>
      <c r="U53" s="275">
        <f>ROUND(D53*$W$3,2)</f>
        <v>106.92</v>
      </c>
      <c r="V53" s="251">
        <f>U53*$T$2</f>
        <v>31.006799999999998</v>
      </c>
      <c r="W53" s="252">
        <f t="shared" si="3"/>
        <v>1550.34</v>
      </c>
      <c r="Y53" s="295" t="s">
        <v>412</v>
      </c>
      <c r="Z53" s="299">
        <v>20</v>
      </c>
      <c r="AA53" s="275">
        <f t="shared" si="40"/>
        <v>3.78</v>
      </c>
      <c r="AB53" s="251">
        <f t="shared" ref="AB53:AB55" si="46">AA53*$Z$2</f>
        <v>28.047599999999999</v>
      </c>
      <c r="AC53" s="252">
        <f t="shared" si="4"/>
        <v>1402.3799999999999</v>
      </c>
    </row>
    <row r="54" spans="2:29" x14ac:dyDescent="0.25">
      <c r="B54" s="249" t="s">
        <v>413</v>
      </c>
      <c r="C54" s="250">
        <v>20</v>
      </c>
      <c r="D54" s="274">
        <v>23</v>
      </c>
      <c r="E54" s="252">
        <f t="shared" si="0"/>
        <v>1150</v>
      </c>
      <c r="G54" s="249" t="str">
        <f t="shared" si="30"/>
        <v>Mr long articulada</v>
      </c>
      <c r="H54" s="250">
        <v>20</v>
      </c>
      <c r="I54" s="275">
        <f>ROUND(D54*$K$3,2)</f>
        <v>5.29</v>
      </c>
      <c r="J54" s="251">
        <f t="shared" si="32"/>
        <v>31.634200000000003</v>
      </c>
      <c r="K54" s="252">
        <f t="shared" si="1"/>
        <v>1581.7100000000003</v>
      </c>
      <c r="M54" s="249" t="str">
        <f t="shared" si="33"/>
        <v>Mr long articulada</v>
      </c>
      <c r="N54" s="250">
        <f t="shared" si="33"/>
        <v>20</v>
      </c>
      <c r="O54" s="275">
        <v>3.94</v>
      </c>
      <c r="P54" s="251">
        <f t="shared" si="35"/>
        <v>26.279799999999998</v>
      </c>
      <c r="Q54" s="252">
        <f t="shared" si="2"/>
        <v>1313.99</v>
      </c>
      <c r="S54" s="249" t="str">
        <f t="shared" si="36"/>
        <v>Mr long articulada</v>
      </c>
      <c r="T54" s="250">
        <f t="shared" si="36"/>
        <v>20</v>
      </c>
      <c r="U54" s="275">
        <f>ROUND(D54*$W$3,2)</f>
        <v>111.78</v>
      </c>
      <c r="V54" s="251">
        <f>U54*$T$2</f>
        <v>32.416199999999996</v>
      </c>
      <c r="W54" s="252">
        <f t="shared" si="3"/>
        <v>1620.81</v>
      </c>
      <c r="Y54" s="295" t="s">
        <v>413</v>
      </c>
      <c r="Z54" s="299">
        <v>20</v>
      </c>
      <c r="AA54" s="275">
        <f t="shared" si="40"/>
        <v>3.96</v>
      </c>
      <c r="AB54" s="251">
        <f t="shared" si="46"/>
        <v>29.383199999999999</v>
      </c>
      <c r="AC54" s="252">
        <f t="shared" si="4"/>
        <v>1469.1599999999999</v>
      </c>
    </row>
    <row r="55" spans="2:29" x14ac:dyDescent="0.25">
      <c r="B55" s="249" t="s">
        <v>414</v>
      </c>
      <c r="C55" s="250">
        <v>20</v>
      </c>
      <c r="D55" s="274">
        <v>25</v>
      </c>
      <c r="E55" s="252">
        <f t="shared" si="0"/>
        <v>1250</v>
      </c>
      <c r="G55" s="249" t="str">
        <f t="shared" si="30"/>
        <v>Bmonster articulada</v>
      </c>
      <c r="H55" s="250">
        <v>20</v>
      </c>
      <c r="I55" s="275">
        <f>ROUND(D55*$K$3,2)</f>
        <v>5.75</v>
      </c>
      <c r="J55" s="251">
        <f t="shared" si="32"/>
        <v>34.385000000000005</v>
      </c>
      <c r="K55" s="252">
        <f t="shared" si="1"/>
        <v>1719.2500000000005</v>
      </c>
      <c r="M55" s="249" t="str">
        <f t="shared" si="33"/>
        <v>Bmonster articulada</v>
      </c>
      <c r="N55" s="250">
        <f t="shared" si="33"/>
        <v>20</v>
      </c>
      <c r="O55" s="275">
        <v>4.95</v>
      </c>
      <c r="P55" s="251">
        <f t="shared" si="35"/>
        <v>33.016500000000001</v>
      </c>
      <c r="Q55" s="252">
        <f t="shared" si="2"/>
        <v>1650.825</v>
      </c>
      <c r="S55" s="249" t="str">
        <f t="shared" si="36"/>
        <v>Bmonster articulada</v>
      </c>
      <c r="T55" s="250">
        <f t="shared" si="36"/>
        <v>20</v>
      </c>
      <c r="U55" s="275">
        <f t="shared" si="37"/>
        <v>121.5</v>
      </c>
      <c r="V55" s="251">
        <f>U55*$T$2</f>
        <v>35.234999999999999</v>
      </c>
      <c r="W55" s="252">
        <f t="shared" si="3"/>
        <v>1761.75</v>
      </c>
      <c r="Y55" s="295" t="s">
        <v>414</v>
      </c>
      <c r="Z55" s="299">
        <v>20</v>
      </c>
      <c r="AA55" s="275">
        <f t="shared" si="40"/>
        <v>4.3</v>
      </c>
      <c r="AB55" s="251">
        <f t="shared" si="46"/>
        <v>31.905999999999999</v>
      </c>
      <c r="AC55" s="252">
        <f t="shared" si="4"/>
        <v>1595.3</v>
      </c>
    </row>
    <row r="56" spans="2:29" x14ac:dyDescent="0.25">
      <c r="I56"/>
      <c r="K56" t="str">
        <f t="shared" si="1"/>
        <v/>
      </c>
      <c r="Q56" t="str">
        <f t="shared" si="2"/>
        <v/>
      </c>
      <c r="W56" t="str">
        <f t="shared" si="3"/>
        <v/>
      </c>
      <c r="AC56" t="str">
        <f t="shared" si="4"/>
        <v/>
      </c>
    </row>
    <row r="57" spans="2:29" x14ac:dyDescent="0.25">
      <c r="B57" s="272" t="s">
        <v>419</v>
      </c>
      <c r="C57" s="247" t="s">
        <v>366</v>
      </c>
      <c r="D57" s="288" t="s">
        <v>367</v>
      </c>
      <c r="E57" s="248" t="s">
        <v>368</v>
      </c>
      <c r="G57" s="272" t="s">
        <v>419</v>
      </c>
      <c r="H57" s="247" t="s">
        <v>366</v>
      </c>
      <c r="I57" s="273" t="s">
        <v>369</v>
      </c>
      <c r="J57" s="247" t="s">
        <v>367</v>
      </c>
      <c r="K57" s="248" t="s">
        <v>368</v>
      </c>
      <c r="M57" s="272" t="s">
        <v>419</v>
      </c>
      <c r="N57" s="247" t="s">
        <v>366</v>
      </c>
      <c r="O57" s="273" t="s">
        <v>370</v>
      </c>
      <c r="P57" s="247" t="s">
        <v>367</v>
      </c>
      <c r="Q57" s="248" t="s">
        <v>368</v>
      </c>
      <c r="S57" s="272" t="s">
        <v>419</v>
      </c>
      <c r="T57" s="247" t="s">
        <v>366</v>
      </c>
      <c r="U57" s="273" t="s">
        <v>371</v>
      </c>
      <c r="V57" s="247" t="s">
        <v>367</v>
      </c>
      <c r="W57" s="248" t="s">
        <v>368</v>
      </c>
      <c r="Y57" s="272" t="s">
        <v>419</v>
      </c>
      <c r="Z57" s="247" t="s">
        <v>366</v>
      </c>
      <c r="AA57" s="273" t="s">
        <v>372</v>
      </c>
      <c r="AB57" s="247" t="s">
        <v>367</v>
      </c>
      <c r="AC57" s="248" t="s">
        <v>368</v>
      </c>
    </row>
    <row r="58" spans="2:29" x14ac:dyDescent="0.25">
      <c r="B58" s="300" t="s">
        <v>420</v>
      </c>
      <c r="C58" s="250">
        <v>20</v>
      </c>
      <c r="D58" s="274">
        <v>19.899999999999999</v>
      </c>
      <c r="E58" s="252">
        <f>IF(C58=0,"",D58*1000/C58)</f>
        <v>995</v>
      </c>
      <c r="G58" s="300" t="str">
        <f t="shared" ref="G58:H60" si="47">B58</f>
        <v>Ahnow - Arraso</v>
      </c>
      <c r="H58" s="250">
        <f t="shared" si="47"/>
        <v>20</v>
      </c>
      <c r="I58" s="275">
        <f>ROUND(D58*$K$3,2)</f>
        <v>4.58</v>
      </c>
      <c r="J58" s="251">
        <f>I58*$H$2</f>
        <v>27.388400000000001</v>
      </c>
      <c r="K58" s="252">
        <f>IF(H58=0,"",J58*1000/H58)</f>
        <v>1369.42</v>
      </c>
      <c r="M58" s="300" t="str">
        <f t="shared" ref="M58:N60" si="48">B58</f>
        <v>Ahnow - Arraso</v>
      </c>
      <c r="N58" s="250">
        <f t="shared" si="48"/>
        <v>20</v>
      </c>
      <c r="O58" s="275">
        <f>ROUND(D58*$Q$3,2)</f>
        <v>3.94</v>
      </c>
      <c r="P58" s="251">
        <f>O58*$N$2</f>
        <v>26.279799999999998</v>
      </c>
      <c r="Q58" s="252">
        <f>IF(N58=0,"",P58*1000/N58)</f>
        <v>1313.99</v>
      </c>
      <c r="S58" s="300" t="str">
        <f t="shared" ref="S58:T60" si="49">B58</f>
        <v>Ahnow - Arraso</v>
      </c>
      <c r="T58" s="250">
        <f t="shared" si="49"/>
        <v>20</v>
      </c>
      <c r="U58" s="275">
        <f>ROUND(D58*$W$3,2)</f>
        <v>96.71</v>
      </c>
      <c r="V58" s="251">
        <v>35.22</v>
      </c>
      <c r="W58" s="252">
        <f>IF(T58=0,"",V58*1000/T58)</f>
        <v>1761</v>
      </c>
      <c r="Y58" s="300" t="str">
        <f t="shared" ref="Y58:Z60" si="50">B58</f>
        <v>Ahnow - Arraso</v>
      </c>
      <c r="Z58" s="250">
        <f t="shared" si="50"/>
        <v>20</v>
      </c>
      <c r="AA58" s="275">
        <f>ROUND(D58*$AC$3,2)</f>
        <v>3.42</v>
      </c>
      <c r="AB58" s="251">
        <f>AA58*$Z$2</f>
        <v>25.3764</v>
      </c>
      <c r="AC58" s="252">
        <f>IF(Z58=0,"",AB58*1000/Z58)</f>
        <v>1268.8200000000002</v>
      </c>
    </row>
    <row r="59" spans="2:29" x14ac:dyDescent="0.25">
      <c r="B59" s="300" t="s">
        <v>421</v>
      </c>
      <c r="C59" s="250">
        <v>30</v>
      </c>
      <c r="D59" s="274">
        <v>17.899999999999999</v>
      </c>
      <c r="E59" s="252">
        <f>IF(C59=0,"",D59*1000/C59)</f>
        <v>596.66666666666663</v>
      </c>
      <c r="G59" s="300" t="str">
        <f t="shared" si="47"/>
        <v>Black Ice (Sexo oral)</v>
      </c>
      <c r="H59" s="250">
        <f t="shared" si="47"/>
        <v>30</v>
      </c>
      <c r="I59" s="275">
        <f>ROUND(D59*$K$3,2)</f>
        <v>4.12</v>
      </c>
      <c r="J59" s="251">
        <f>I59*$H$2</f>
        <v>24.637600000000003</v>
      </c>
      <c r="K59" s="252">
        <f>IF(H59=0,"",J59*1000/H59)</f>
        <v>821.25333333333344</v>
      </c>
      <c r="M59" s="300" t="str">
        <f t="shared" si="48"/>
        <v>Black Ice (Sexo oral)</v>
      </c>
      <c r="N59" s="250">
        <f t="shared" si="48"/>
        <v>30</v>
      </c>
      <c r="O59" s="275">
        <f>ROUND(D59*$Q$3,2)</f>
        <v>3.54</v>
      </c>
      <c r="P59" s="251">
        <f>O59*$N$2</f>
        <v>23.611799999999999</v>
      </c>
      <c r="Q59" s="252">
        <f>IF(N59=0,"",P59*1000/N59)</f>
        <v>787.06</v>
      </c>
      <c r="S59" s="300" t="str">
        <f t="shared" si="49"/>
        <v>Black Ice (Sexo oral)</v>
      </c>
      <c r="T59" s="250">
        <f t="shared" si="49"/>
        <v>30</v>
      </c>
      <c r="U59" s="275">
        <f>ROUND(D59*$W$3,2)</f>
        <v>86.99</v>
      </c>
      <c r="V59" s="251">
        <f>U59*$T$2</f>
        <v>25.227099999999997</v>
      </c>
      <c r="W59" s="252">
        <f>IF(T59=0,"",V59*1000/T59)</f>
        <v>840.90333333333319</v>
      </c>
      <c r="Y59" s="300" t="str">
        <f t="shared" si="50"/>
        <v>Black Ice (Sexo oral)</v>
      </c>
      <c r="Z59" s="250">
        <f t="shared" si="50"/>
        <v>30</v>
      </c>
      <c r="AA59" s="275">
        <f>ROUND(D59*$AC$3,2)</f>
        <v>3.08</v>
      </c>
      <c r="AB59" s="251">
        <f>AA59*$Z$2</f>
        <v>22.8536</v>
      </c>
      <c r="AC59" s="252">
        <f>IF(Z59=0,"",AB59*1000/Z59)</f>
        <v>761.78666666666663</v>
      </c>
    </row>
    <row r="60" spans="2:29" x14ac:dyDescent="0.25">
      <c r="B60" s="300" t="s">
        <v>448</v>
      </c>
      <c r="C60" s="250">
        <v>80</v>
      </c>
      <c r="D60" s="274">
        <v>14.9</v>
      </c>
      <c r="E60" s="252">
        <f>IF(C60=0,"",D60*1000/C60)</f>
        <v>186.25</v>
      </c>
      <c r="G60" s="300" t="str">
        <f t="shared" si="47"/>
        <v>Spray esquenta e vibra</v>
      </c>
      <c r="H60" s="250">
        <f t="shared" si="47"/>
        <v>80</v>
      </c>
      <c r="I60" s="275">
        <f>ROUND(D60*$K$3,2)</f>
        <v>3.43</v>
      </c>
      <c r="J60" s="251">
        <f>I60*$H$2</f>
        <v>20.511400000000002</v>
      </c>
      <c r="K60" s="252">
        <f>IF(H60=0,"",J60*1000/H60)</f>
        <v>256.39250000000004</v>
      </c>
      <c r="M60" s="300" t="str">
        <f t="shared" si="48"/>
        <v>Spray esquenta e vibra</v>
      </c>
      <c r="N60" s="250">
        <f t="shared" si="48"/>
        <v>80</v>
      </c>
      <c r="O60" s="275">
        <v>3.94</v>
      </c>
      <c r="P60" s="251">
        <f>O60*$N$2</f>
        <v>26.279799999999998</v>
      </c>
      <c r="Q60" s="252">
        <f>IF(N60=0,"",P60*1000/N60)</f>
        <v>328.4975</v>
      </c>
      <c r="S60" s="300" t="str">
        <f t="shared" si="49"/>
        <v>Spray esquenta e vibra</v>
      </c>
      <c r="T60" s="250">
        <f t="shared" si="49"/>
        <v>80</v>
      </c>
      <c r="U60" s="275">
        <f>ROUND(D60*$W$3,2)</f>
        <v>72.41</v>
      </c>
      <c r="V60" s="251">
        <f>U60*$T$2</f>
        <v>20.998899999999999</v>
      </c>
      <c r="W60" s="252">
        <f>IF(T60=0,"",V60*1000/T60)</f>
        <v>262.48624999999998</v>
      </c>
      <c r="Y60" s="300" t="str">
        <f t="shared" si="50"/>
        <v>Spray esquenta e vibra</v>
      </c>
      <c r="Z60" s="250">
        <f t="shared" si="50"/>
        <v>80</v>
      </c>
      <c r="AA60" s="275">
        <f>ROUND(D60*$AC$3,2)</f>
        <v>2.56</v>
      </c>
      <c r="AB60" s="251">
        <f>AA60*$Z$2</f>
        <v>18.995200000000001</v>
      </c>
      <c r="AC60" s="252">
        <f>IF(Z60=0,"",AB60*1000/Z60)</f>
        <v>237.44</v>
      </c>
    </row>
    <row r="61" spans="2:29" x14ac:dyDescent="0.25">
      <c r="B61" s="300" t="s">
        <v>422</v>
      </c>
      <c r="C61" s="250">
        <v>40</v>
      </c>
      <c r="D61" s="274">
        <v>14.9</v>
      </c>
      <c r="E61" s="252">
        <f t="shared" si="0"/>
        <v>372.5</v>
      </c>
      <c r="G61" s="300" t="str">
        <f t="shared" ref="G61:G81" si="51">B61</f>
        <v>Lubrificante Prova Dagua</v>
      </c>
      <c r="H61" s="250">
        <f t="shared" ref="H61:H81" si="52">C61</f>
        <v>40</v>
      </c>
      <c r="I61" s="275">
        <f>ROUND(D61*$K$3,2)</f>
        <v>3.43</v>
      </c>
      <c r="J61" s="251">
        <f t="shared" ref="J61:J81" si="53">I61*$H$2</f>
        <v>20.511400000000002</v>
      </c>
      <c r="K61" s="252">
        <f t="shared" si="1"/>
        <v>512.78500000000008</v>
      </c>
      <c r="M61" s="300" t="str">
        <f t="shared" ref="M61:M81" si="54">B61</f>
        <v>Lubrificante Prova Dagua</v>
      </c>
      <c r="N61" s="250">
        <f t="shared" ref="N61:N81" si="55">C61</f>
        <v>40</v>
      </c>
      <c r="O61" s="275">
        <f t="shared" ref="O61:O81" si="56">ROUND(D61*$Q$3,2)</f>
        <v>2.95</v>
      </c>
      <c r="P61" s="251">
        <f t="shared" ref="P61:P81" si="57">O61*$N$2</f>
        <v>19.676500000000001</v>
      </c>
      <c r="Q61" s="252">
        <f t="shared" si="2"/>
        <v>491.91250000000002</v>
      </c>
      <c r="S61" s="300" t="str">
        <f t="shared" ref="S61:S81" si="58">B61</f>
        <v>Lubrificante Prova Dagua</v>
      </c>
      <c r="T61" s="250">
        <f t="shared" ref="T61:T81" si="59">C61</f>
        <v>40</v>
      </c>
      <c r="U61" s="275">
        <f t="shared" ref="U61:U81" si="60">ROUND(D61*$W$3,2)</f>
        <v>72.41</v>
      </c>
      <c r="V61" s="251">
        <f t="shared" ref="V61:V81" si="61">U61*$T$2</f>
        <v>20.998899999999999</v>
      </c>
      <c r="W61" s="252">
        <f t="shared" si="3"/>
        <v>524.97249999999997</v>
      </c>
      <c r="Y61" s="300" t="str">
        <f t="shared" ref="Y61:Y81" si="62">B61</f>
        <v>Lubrificante Prova Dagua</v>
      </c>
      <c r="Z61" s="250">
        <f t="shared" ref="Z61:Z81" si="63">C61</f>
        <v>40</v>
      </c>
      <c r="AA61" s="275">
        <f t="shared" ref="AA61:AA81" si="64">ROUND(D61*$AC$3,2)</f>
        <v>2.56</v>
      </c>
      <c r="AB61" s="251">
        <f t="shared" ref="AB61:AB81" si="65">AA61*$Z$2</f>
        <v>18.995200000000001</v>
      </c>
      <c r="AC61" s="252">
        <f t="shared" si="4"/>
        <v>474.88</v>
      </c>
    </row>
    <row r="62" spans="2:29" x14ac:dyDescent="0.25">
      <c r="B62" s="300" t="s">
        <v>445</v>
      </c>
      <c r="C62" s="250">
        <v>100</v>
      </c>
      <c r="D62" s="265">
        <v>29.9</v>
      </c>
      <c r="E62" s="252">
        <f t="shared" si="0"/>
        <v>299</v>
      </c>
      <c r="G62" s="300" t="str">
        <f t="shared" si="51"/>
        <v>Sperm Luby</v>
      </c>
      <c r="H62" s="250">
        <f t="shared" si="52"/>
        <v>100</v>
      </c>
      <c r="I62" s="275">
        <v>6.88</v>
      </c>
      <c r="J62" s="251">
        <f t="shared" si="53"/>
        <v>41.142400000000002</v>
      </c>
      <c r="K62" s="252">
        <f t="shared" si="1"/>
        <v>411.42400000000004</v>
      </c>
      <c r="M62" s="300" t="str">
        <f t="shared" si="54"/>
        <v>Sperm Luby</v>
      </c>
      <c r="N62" s="250">
        <v>200</v>
      </c>
      <c r="O62" s="275">
        <v>11.84</v>
      </c>
      <c r="P62" s="251">
        <f t="shared" si="57"/>
        <v>78.972799999999992</v>
      </c>
      <c r="Q62" s="252">
        <f t="shared" si="2"/>
        <v>394.86399999999992</v>
      </c>
      <c r="S62" s="300" t="str">
        <f t="shared" si="58"/>
        <v>Sperm Luby</v>
      </c>
      <c r="T62" s="250">
        <f t="shared" si="59"/>
        <v>100</v>
      </c>
      <c r="U62" s="275">
        <f t="shared" si="60"/>
        <v>145.31</v>
      </c>
      <c r="V62" s="251">
        <f t="shared" si="61"/>
        <v>42.139899999999997</v>
      </c>
      <c r="W62" s="252">
        <f t="shared" si="3"/>
        <v>421.39899999999994</v>
      </c>
      <c r="Y62" s="300" t="str">
        <f t="shared" si="62"/>
        <v>Sperm Luby</v>
      </c>
      <c r="Z62" s="250">
        <f t="shared" si="63"/>
        <v>100</v>
      </c>
      <c r="AA62" s="275">
        <f t="shared" si="64"/>
        <v>5.14</v>
      </c>
      <c r="AB62" s="251">
        <f t="shared" si="65"/>
        <v>38.138799999999996</v>
      </c>
      <c r="AC62" s="252">
        <f t="shared" si="4"/>
        <v>381.38799999999998</v>
      </c>
    </row>
    <row r="63" spans="2:29" x14ac:dyDescent="0.25">
      <c r="B63" s="300" t="s">
        <v>449</v>
      </c>
      <c r="C63" s="250">
        <v>20</v>
      </c>
      <c r="D63" s="265">
        <v>19.899999999999999</v>
      </c>
      <c r="E63" s="252">
        <f t="shared" si="0"/>
        <v>995</v>
      </c>
      <c r="G63" s="300" t="str">
        <f t="shared" si="51"/>
        <v>Fire&amp;Ice</v>
      </c>
      <c r="H63" s="250">
        <f t="shared" si="52"/>
        <v>20</v>
      </c>
      <c r="I63" s="275">
        <f t="shared" ref="I63:I81" si="66">ROUND(D63*$K$3,2)</f>
        <v>4.58</v>
      </c>
      <c r="J63" s="251">
        <f t="shared" si="53"/>
        <v>27.388400000000001</v>
      </c>
      <c r="K63" s="252">
        <f t="shared" si="1"/>
        <v>1369.42</v>
      </c>
      <c r="M63" s="300" t="str">
        <f t="shared" si="54"/>
        <v>Fire&amp;Ice</v>
      </c>
      <c r="N63" s="250">
        <f t="shared" si="55"/>
        <v>20</v>
      </c>
      <c r="O63" s="275">
        <f t="shared" si="56"/>
        <v>3.94</v>
      </c>
      <c r="P63" s="251">
        <f t="shared" si="57"/>
        <v>26.279799999999998</v>
      </c>
      <c r="Q63" s="252">
        <f t="shared" si="2"/>
        <v>1313.99</v>
      </c>
      <c r="S63" s="300" t="str">
        <f t="shared" si="58"/>
        <v>Fire&amp;Ice</v>
      </c>
      <c r="T63" s="250">
        <f t="shared" si="59"/>
        <v>20</v>
      </c>
      <c r="U63" s="275">
        <f t="shared" si="60"/>
        <v>96.71</v>
      </c>
      <c r="V63" s="251">
        <f t="shared" si="61"/>
        <v>28.045899999999996</v>
      </c>
      <c r="W63" s="252">
        <f t="shared" si="3"/>
        <v>1402.2949999999998</v>
      </c>
      <c r="Y63" s="300" t="str">
        <f t="shared" si="62"/>
        <v>Fire&amp;Ice</v>
      </c>
      <c r="Z63" s="250">
        <f t="shared" si="63"/>
        <v>20</v>
      </c>
      <c r="AA63" s="275">
        <f t="shared" si="64"/>
        <v>3.42</v>
      </c>
      <c r="AB63" s="251">
        <f t="shared" si="65"/>
        <v>25.3764</v>
      </c>
      <c r="AC63" s="252">
        <f t="shared" si="4"/>
        <v>1268.8200000000002</v>
      </c>
    </row>
    <row r="64" spans="2:29" x14ac:dyDescent="0.25">
      <c r="B64" s="300" t="s">
        <v>450</v>
      </c>
      <c r="C64" s="250">
        <v>20</v>
      </c>
      <c r="D64" s="265">
        <v>5.9</v>
      </c>
      <c r="E64" s="252">
        <f t="shared" si="0"/>
        <v>295</v>
      </c>
      <c r="G64" s="300" t="str">
        <f t="shared" si="51"/>
        <v>Lubrif. Neutro 15ml</v>
      </c>
      <c r="H64" s="250">
        <f t="shared" si="52"/>
        <v>20</v>
      </c>
      <c r="I64" s="275">
        <f t="shared" si="66"/>
        <v>1.36</v>
      </c>
      <c r="J64" s="251">
        <f t="shared" si="53"/>
        <v>8.1328000000000014</v>
      </c>
      <c r="K64" s="252">
        <f t="shared" si="1"/>
        <v>406.64000000000004</v>
      </c>
      <c r="M64" s="300" t="str">
        <f t="shared" si="54"/>
        <v>Lubrif. Neutro 15ml</v>
      </c>
      <c r="N64" s="250">
        <f t="shared" si="55"/>
        <v>20</v>
      </c>
      <c r="O64" s="275">
        <f t="shared" si="56"/>
        <v>1.17</v>
      </c>
      <c r="P64" s="251">
        <f t="shared" si="57"/>
        <v>7.8038999999999996</v>
      </c>
      <c r="Q64" s="252">
        <f t="shared" si="2"/>
        <v>390.19499999999999</v>
      </c>
      <c r="S64" s="300" t="str">
        <f t="shared" si="58"/>
        <v>Lubrif. Neutro 15ml</v>
      </c>
      <c r="T64" s="250">
        <f t="shared" si="59"/>
        <v>20</v>
      </c>
      <c r="U64" s="275">
        <f t="shared" si="60"/>
        <v>28.67</v>
      </c>
      <c r="V64" s="251">
        <f t="shared" si="61"/>
        <v>8.3142999999999994</v>
      </c>
      <c r="W64" s="252">
        <f t="shared" si="3"/>
        <v>415.71499999999997</v>
      </c>
      <c r="Y64" s="300" t="str">
        <f t="shared" si="62"/>
        <v>Lubrif. Neutro 15ml</v>
      </c>
      <c r="Z64" s="250">
        <f t="shared" si="63"/>
        <v>20</v>
      </c>
      <c r="AA64" s="275">
        <f t="shared" si="64"/>
        <v>1.01</v>
      </c>
      <c r="AB64" s="251">
        <f t="shared" si="65"/>
        <v>7.4942000000000002</v>
      </c>
      <c r="AC64" s="252">
        <f t="shared" si="4"/>
        <v>374.71</v>
      </c>
    </row>
    <row r="65" spans="2:29" x14ac:dyDescent="0.25">
      <c r="B65" s="300" t="s">
        <v>451</v>
      </c>
      <c r="C65" s="250">
        <v>140</v>
      </c>
      <c r="D65" s="265">
        <v>14.9</v>
      </c>
      <c r="E65" s="252">
        <f t="shared" si="0"/>
        <v>106.42857142857143</v>
      </c>
      <c r="G65" s="300" t="str">
        <f t="shared" si="51"/>
        <v>Lubrif. Nuetro 120g</v>
      </c>
      <c r="H65" s="250">
        <f t="shared" si="52"/>
        <v>140</v>
      </c>
      <c r="I65" s="275">
        <f t="shared" si="66"/>
        <v>3.43</v>
      </c>
      <c r="J65" s="251">
        <f t="shared" si="53"/>
        <v>20.511400000000002</v>
      </c>
      <c r="K65" s="252">
        <f t="shared" si="1"/>
        <v>146.51000000000002</v>
      </c>
      <c r="M65" s="300" t="str">
        <f t="shared" si="54"/>
        <v>Lubrif. Nuetro 120g</v>
      </c>
      <c r="N65" s="250">
        <f t="shared" si="55"/>
        <v>140</v>
      </c>
      <c r="O65" s="275">
        <f t="shared" si="56"/>
        <v>2.95</v>
      </c>
      <c r="P65" s="251">
        <f t="shared" si="57"/>
        <v>19.676500000000001</v>
      </c>
      <c r="Q65" s="252">
        <f t="shared" si="2"/>
        <v>140.54642857142858</v>
      </c>
      <c r="S65" s="300" t="str">
        <f t="shared" si="58"/>
        <v>Lubrif. Nuetro 120g</v>
      </c>
      <c r="T65" s="250">
        <f t="shared" si="59"/>
        <v>140</v>
      </c>
      <c r="U65" s="275">
        <f t="shared" si="60"/>
        <v>72.41</v>
      </c>
      <c r="V65" s="251">
        <f t="shared" si="61"/>
        <v>20.998899999999999</v>
      </c>
      <c r="W65" s="252">
        <f t="shared" si="3"/>
        <v>149.99214285714285</v>
      </c>
      <c r="Y65" s="300" t="str">
        <f t="shared" si="62"/>
        <v>Lubrif. Nuetro 120g</v>
      </c>
      <c r="Z65" s="250">
        <f t="shared" si="63"/>
        <v>140</v>
      </c>
      <c r="AA65" s="275">
        <f t="shared" si="64"/>
        <v>2.56</v>
      </c>
      <c r="AB65" s="251">
        <f t="shared" si="65"/>
        <v>18.995200000000001</v>
      </c>
      <c r="AC65" s="252">
        <f t="shared" si="4"/>
        <v>135.68</v>
      </c>
    </row>
    <row r="66" spans="2:29" x14ac:dyDescent="0.25">
      <c r="B66" s="300" t="s">
        <v>452</v>
      </c>
      <c r="C66" s="250">
        <v>200</v>
      </c>
      <c r="D66" s="265">
        <v>19.899999999999999</v>
      </c>
      <c r="E66" s="252">
        <f t="shared" si="0"/>
        <v>99.5</v>
      </c>
      <c r="G66" s="300" t="str">
        <f t="shared" si="51"/>
        <v>Perfume</v>
      </c>
      <c r="H66" s="250">
        <f t="shared" si="52"/>
        <v>200</v>
      </c>
      <c r="I66" s="275">
        <f t="shared" si="66"/>
        <v>4.58</v>
      </c>
      <c r="J66" s="251">
        <f t="shared" si="53"/>
        <v>27.388400000000001</v>
      </c>
      <c r="K66" s="252">
        <f t="shared" si="1"/>
        <v>136.94200000000001</v>
      </c>
      <c r="M66" s="300" t="str">
        <f t="shared" si="54"/>
        <v>Perfume</v>
      </c>
      <c r="N66" s="250">
        <f t="shared" si="55"/>
        <v>200</v>
      </c>
      <c r="O66" s="275">
        <f t="shared" si="56"/>
        <v>3.94</v>
      </c>
      <c r="P66" s="251">
        <f t="shared" si="57"/>
        <v>26.279799999999998</v>
      </c>
      <c r="Q66" s="252">
        <f t="shared" si="2"/>
        <v>131.399</v>
      </c>
      <c r="S66" s="300" t="str">
        <f t="shared" si="58"/>
        <v>Perfume</v>
      </c>
      <c r="T66" s="250">
        <f t="shared" si="59"/>
        <v>200</v>
      </c>
      <c r="U66" s="275">
        <f t="shared" si="60"/>
        <v>96.71</v>
      </c>
      <c r="V66" s="251">
        <f t="shared" si="61"/>
        <v>28.045899999999996</v>
      </c>
      <c r="W66" s="252">
        <f t="shared" si="3"/>
        <v>140.2295</v>
      </c>
      <c r="Y66" s="300" t="str">
        <f t="shared" si="62"/>
        <v>Perfume</v>
      </c>
      <c r="Z66" s="250">
        <f t="shared" si="63"/>
        <v>200</v>
      </c>
      <c r="AA66" s="275">
        <f t="shared" si="64"/>
        <v>3.42</v>
      </c>
      <c r="AB66" s="251">
        <f t="shared" si="65"/>
        <v>25.3764</v>
      </c>
      <c r="AC66" s="252">
        <f t="shared" si="4"/>
        <v>126.88200000000001</v>
      </c>
    </row>
    <row r="67" spans="2:29" x14ac:dyDescent="0.25">
      <c r="B67" s="300" t="s">
        <v>354</v>
      </c>
      <c r="C67" s="250">
        <v>280</v>
      </c>
      <c r="D67" s="265">
        <v>39.9</v>
      </c>
      <c r="E67" s="252">
        <f t="shared" si="0"/>
        <v>142.5</v>
      </c>
      <c r="G67" s="300" t="str">
        <f t="shared" si="51"/>
        <v>Shampoo Bomba</v>
      </c>
      <c r="H67" s="250">
        <f t="shared" si="52"/>
        <v>280</v>
      </c>
      <c r="I67" s="275">
        <f t="shared" si="66"/>
        <v>9.18</v>
      </c>
      <c r="J67" s="251">
        <f t="shared" si="53"/>
        <v>54.8964</v>
      </c>
      <c r="K67" s="252">
        <f t="shared" si="1"/>
        <v>196.05857142857144</v>
      </c>
      <c r="M67" s="300" t="str">
        <f t="shared" si="54"/>
        <v>Shampoo Bomba</v>
      </c>
      <c r="N67" s="250">
        <f t="shared" si="55"/>
        <v>280</v>
      </c>
      <c r="O67" s="275">
        <f>ROUND(D67*$Q$3,2)</f>
        <v>7.9</v>
      </c>
      <c r="P67" s="251">
        <f t="shared" si="57"/>
        <v>52.693000000000005</v>
      </c>
      <c r="Q67" s="252">
        <f t="shared" si="2"/>
        <v>188.18928571428575</v>
      </c>
      <c r="S67" s="300" t="str">
        <f t="shared" si="58"/>
        <v>Shampoo Bomba</v>
      </c>
      <c r="T67" s="250">
        <f t="shared" si="59"/>
        <v>280</v>
      </c>
      <c r="U67" s="275">
        <f t="shared" si="60"/>
        <v>193.91</v>
      </c>
      <c r="V67" s="251">
        <f t="shared" si="61"/>
        <v>56.233899999999998</v>
      </c>
      <c r="W67" s="252">
        <f t="shared" si="3"/>
        <v>200.83535714285713</v>
      </c>
      <c r="Y67" s="300" t="str">
        <f t="shared" si="62"/>
        <v>Shampoo Bomba</v>
      </c>
      <c r="Z67" s="250">
        <f t="shared" si="63"/>
        <v>280</v>
      </c>
      <c r="AA67" s="275">
        <f t="shared" si="64"/>
        <v>6.86</v>
      </c>
      <c r="AB67" s="251">
        <f t="shared" si="65"/>
        <v>50.901200000000003</v>
      </c>
      <c r="AC67" s="252">
        <f t="shared" si="4"/>
        <v>181.79000000000002</v>
      </c>
    </row>
    <row r="68" spans="2:29" x14ac:dyDescent="0.25">
      <c r="B68" s="301" t="s">
        <v>453</v>
      </c>
      <c r="C68" s="284">
        <v>140</v>
      </c>
      <c r="D68" s="285">
        <v>34.9</v>
      </c>
      <c r="E68" s="252">
        <f t="shared" si="0"/>
        <v>249.28571428571428</v>
      </c>
      <c r="G68" s="300" t="str">
        <f t="shared" si="51"/>
        <v xml:space="preserve">Pomada Black </v>
      </c>
      <c r="H68" s="250">
        <f t="shared" si="52"/>
        <v>140</v>
      </c>
      <c r="I68" s="275">
        <f t="shared" si="66"/>
        <v>8.0299999999999994</v>
      </c>
      <c r="J68" s="251">
        <f t="shared" si="53"/>
        <v>48.019399999999997</v>
      </c>
      <c r="K68" s="252">
        <f t="shared" si="1"/>
        <v>342.99571428571426</v>
      </c>
      <c r="M68" s="300" t="str">
        <f t="shared" si="54"/>
        <v xml:space="preserve">Pomada Black </v>
      </c>
      <c r="N68" s="250">
        <f t="shared" si="55"/>
        <v>140</v>
      </c>
      <c r="O68" s="275">
        <f t="shared" ref="O68:O72" si="67">ROUND(D68*$Q$3,2)</f>
        <v>6.91</v>
      </c>
      <c r="P68" s="251">
        <f t="shared" si="57"/>
        <v>46.089700000000001</v>
      </c>
      <c r="Q68" s="252">
        <f t="shared" si="2"/>
        <v>329.21214285714285</v>
      </c>
      <c r="S68" s="300" t="str">
        <f t="shared" si="58"/>
        <v xml:space="preserve">Pomada Black </v>
      </c>
      <c r="T68" s="250">
        <f t="shared" si="59"/>
        <v>140</v>
      </c>
      <c r="U68" s="275">
        <f t="shared" si="60"/>
        <v>169.61</v>
      </c>
      <c r="V68" s="251">
        <f t="shared" si="61"/>
        <v>49.186900000000001</v>
      </c>
      <c r="W68" s="252">
        <f t="shared" si="3"/>
        <v>351.33500000000004</v>
      </c>
      <c r="Y68" s="300" t="str">
        <f t="shared" si="62"/>
        <v xml:space="preserve">Pomada Black </v>
      </c>
      <c r="Z68" s="250">
        <f t="shared" si="63"/>
        <v>140</v>
      </c>
      <c r="AA68" s="275">
        <f t="shared" si="64"/>
        <v>6</v>
      </c>
      <c r="AB68" s="251">
        <f t="shared" si="65"/>
        <v>44.519999999999996</v>
      </c>
      <c r="AC68" s="252">
        <f t="shared" si="4"/>
        <v>317.99999999999994</v>
      </c>
    </row>
    <row r="69" spans="2:29" x14ac:dyDescent="0.25">
      <c r="B69" s="301" t="s">
        <v>356</v>
      </c>
      <c r="C69" s="284">
        <v>100</v>
      </c>
      <c r="D69" s="285">
        <v>29.9</v>
      </c>
      <c r="E69" s="252">
        <f t="shared" si="0"/>
        <v>299</v>
      </c>
      <c r="G69" s="300" t="str">
        <f t="shared" si="51"/>
        <v>Higienizador</v>
      </c>
      <c r="H69" s="250">
        <f t="shared" si="52"/>
        <v>100</v>
      </c>
      <c r="I69" s="275">
        <f t="shared" si="66"/>
        <v>6.88</v>
      </c>
      <c r="J69" s="251">
        <f t="shared" si="53"/>
        <v>41.142400000000002</v>
      </c>
      <c r="K69" s="252">
        <f t="shared" si="1"/>
        <v>411.42400000000004</v>
      </c>
      <c r="M69" s="300" t="str">
        <f t="shared" si="54"/>
        <v>Higienizador</v>
      </c>
      <c r="N69" s="250">
        <f t="shared" si="55"/>
        <v>100</v>
      </c>
      <c r="O69" s="275">
        <f t="shared" si="67"/>
        <v>5.92</v>
      </c>
      <c r="P69" s="251">
        <f t="shared" si="57"/>
        <v>39.486399999999996</v>
      </c>
      <c r="Q69" s="252">
        <f t="shared" si="2"/>
        <v>394.86399999999992</v>
      </c>
      <c r="S69" s="300" t="str">
        <f t="shared" si="58"/>
        <v>Higienizador</v>
      </c>
      <c r="T69" s="250">
        <f t="shared" si="59"/>
        <v>100</v>
      </c>
      <c r="U69" s="275">
        <f t="shared" si="60"/>
        <v>145.31</v>
      </c>
      <c r="V69" s="251">
        <f t="shared" si="61"/>
        <v>42.139899999999997</v>
      </c>
      <c r="W69" s="252">
        <f t="shared" si="3"/>
        <v>421.39899999999994</v>
      </c>
      <c r="Y69" s="300" t="str">
        <f t="shared" si="62"/>
        <v>Higienizador</v>
      </c>
      <c r="Z69" s="250">
        <f t="shared" si="63"/>
        <v>100</v>
      </c>
      <c r="AA69" s="275">
        <f t="shared" si="64"/>
        <v>5.14</v>
      </c>
      <c r="AB69" s="251">
        <f t="shared" si="65"/>
        <v>38.138799999999996</v>
      </c>
      <c r="AC69" s="252">
        <f t="shared" si="4"/>
        <v>381.38799999999998</v>
      </c>
    </row>
    <row r="70" spans="2:29" x14ac:dyDescent="0.25">
      <c r="B70" s="301" t="s">
        <v>355</v>
      </c>
      <c r="C70" s="284">
        <v>30</v>
      </c>
      <c r="D70" s="285">
        <v>29.9</v>
      </c>
      <c r="E70" s="252">
        <f t="shared" ref="E70:E120" si="68">IF(C70=0,"",D70*1000/C70)</f>
        <v>996.66666666666663</v>
      </c>
      <c r="G70" s="300" t="str">
        <f t="shared" si="51"/>
        <v>Talco</v>
      </c>
      <c r="H70" s="250">
        <f t="shared" si="52"/>
        <v>30</v>
      </c>
      <c r="I70" s="275">
        <f t="shared" si="66"/>
        <v>6.88</v>
      </c>
      <c r="J70" s="251">
        <f t="shared" si="53"/>
        <v>41.142400000000002</v>
      </c>
      <c r="K70" s="252">
        <f t="shared" ref="K70:K125" si="69">IF(H70=0,"",J70*1000/H70)</f>
        <v>1371.4133333333334</v>
      </c>
      <c r="M70" s="300" t="str">
        <f t="shared" si="54"/>
        <v>Talco</v>
      </c>
      <c r="N70" s="250">
        <f t="shared" si="55"/>
        <v>30</v>
      </c>
      <c r="O70" s="275">
        <f t="shared" si="67"/>
        <v>5.92</v>
      </c>
      <c r="P70" s="251">
        <f t="shared" si="57"/>
        <v>39.486399999999996</v>
      </c>
      <c r="Q70" s="252">
        <f t="shared" ref="Q70:Q125" si="70">IF(N70=0,"",P70*1000/N70)</f>
        <v>1316.2133333333331</v>
      </c>
      <c r="S70" s="300" t="str">
        <f t="shared" si="58"/>
        <v>Talco</v>
      </c>
      <c r="T70" s="250">
        <f t="shared" si="59"/>
        <v>30</v>
      </c>
      <c r="U70" s="275">
        <f t="shared" si="60"/>
        <v>145.31</v>
      </c>
      <c r="V70" s="251">
        <f t="shared" si="61"/>
        <v>42.139899999999997</v>
      </c>
      <c r="W70" s="252">
        <f t="shared" ref="W70:W125" si="71">IF(T70=0,"",V70*1000/T70)</f>
        <v>1404.6633333333332</v>
      </c>
      <c r="Y70" s="300" t="str">
        <f t="shared" si="62"/>
        <v>Talco</v>
      </c>
      <c r="Z70" s="250">
        <f t="shared" si="63"/>
        <v>30</v>
      </c>
      <c r="AA70" s="275">
        <f t="shared" si="64"/>
        <v>5.14</v>
      </c>
      <c r="AB70" s="251">
        <f t="shared" si="65"/>
        <v>38.138799999999996</v>
      </c>
      <c r="AC70" s="252">
        <f t="shared" ref="AC70:AC125" si="72">IF(Z70=0,"",AB70*1000/Z70)</f>
        <v>1271.2933333333333</v>
      </c>
    </row>
    <row r="71" spans="2:29" x14ac:dyDescent="0.25">
      <c r="B71" s="302" t="s">
        <v>423</v>
      </c>
      <c r="C71" s="261">
        <v>60</v>
      </c>
      <c r="D71" s="285">
        <v>54.9</v>
      </c>
      <c r="E71" s="252">
        <f t="shared" si="68"/>
        <v>915</v>
      </c>
      <c r="G71" s="300" t="str">
        <f t="shared" si="51"/>
        <v>Tonico Atomic</v>
      </c>
      <c r="H71" s="250">
        <f t="shared" si="52"/>
        <v>60</v>
      </c>
      <c r="I71" s="275">
        <f t="shared" si="66"/>
        <v>12.63</v>
      </c>
      <c r="J71" s="251">
        <f t="shared" si="53"/>
        <v>75.527400000000014</v>
      </c>
      <c r="K71" s="252">
        <f t="shared" si="69"/>
        <v>1258.7900000000002</v>
      </c>
      <c r="M71" s="300" t="str">
        <f t="shared" si="54"/>
        <v>Tonico Atomic</v>
      </c>
      <c r="N71" s="250">
        <f t="shared" si="55"/>
        <v>60</v>
      </c>
      <c r="O71" s="275">
        <f t="shared" si="67"/>
        <v>10.87</v>
      </c>
      <c r="P71" s="251">
        <f t="shared" si="57"/>
        <v>72.502899999999997</v>
      </c>
      <c r="Q71" s="252">
        <f t="shared" si="70"/>
        <v>1208.3816666666667</v>
      </c>
      <c r="S71" s="300" t="str">
        <f t="shared" si="58"/>
        <v>Tonico Atomic</v>
      </c>
      <c r="T71" s="250">
        <f t="shared" si="59"/>
        <v>60</v>
      </c>
      <c r="U71" s="275">
        <f t="shared" si="60"/>
        <v>266.81</v>
      </c>
      <c r="V71" s="251">
        <f t="shared" si="61"/>
        <v>77.374899999999997</v>
      </c>
      <c r="W71" s="252">
        <f t="shared" si="71"/>
        <v>1289.5816666666665</v>
      </c>
      <c r="Y71" s="300" t="str">
        <f t="shared" si="62"/>
        <v>Tonico Atomic</v>
      </c>
      <c r="Z71" s="250">
        <f t="shared" si="63"/>
        <v>60</v>
      </c>
      <c r="AA71" s="275">
        <f t="shared" si="64"/>
        <v>9.44</v>
      </c>
      <c r="AB71" s="251">
        <f t="shared" si="65"/>
        <v>70.044799999999995</v>
      </c>
      <c r="AC71" s="252">
        <f t="shared" si="72"/>
        <v>1167.4133333333332</v>
      </c>
    </row>
    <row r="72" spans="2:29" x14ac:dyDescent="0.25">
      <c r="B72" s="303" t="s">
        <v>454</v>
      </c>
      <c r="C72" s="264">
        <v>10</v>
      </c>
      <c r="D72" s="265">
        <v>69.900000000000006</v>
      </c>
      <c r="E72" s="252">
        <f t="shared" si="68"/>
        <v>6990</v>
      </c>
      <c r="G72" s="300" t="str">
        <f>B72</f>
        <v>Bpen maquiagem</v>
      </c>
      <c r="H72" s="250">
        <f t="shared" si="52"/>
        <v>10</v>
      </c>
      <c r="I72" s="275">
        <f t="shared" si="66"/>
        <v>16.079999999999998</v>
      </c>
      <c r="J72" s="251">
        <f>I72*$H$2</f>
        <v>96.1584</v>
      </c>
      <c r="K72" s="252">
        <f t="shared" si="69"/>
        <v>9615.84</v>
      </c>
      <c r="M72" s="300" t="str">
        <f t="shared" si="54"/>
        <v>Bpen maquiagem</v>
      </c>
      <c r="N72" s="250">
        <f>C72</f>
        <v>10</v>
      </c>
      <c r="O72" s="275">
        <f t="shared" si="67"/>
        <v>13.84</v>
      </c>
      <c r="P72" s="251">
        <f>O72*$N$2</f>
        <v>92.312799999999996</v>
      </c>
      <c r="Q72" s="252">
        <f t="shared" si="70"/>
        <v>9231.2800000000007</v>
      </c>
      <c r="S72" s="300" t="str">
        <f>B72</f>
        <v>Bpen maquiagem</v>
      </c>
      <c r="T72" s="250">
        <f>C72</f>
        <v>10</v>
      </c>
      <c r="U72" s="275">
        <f>ROUND(D72*$W$3,2)</f>
        <v>339.71</v>
      </c>
      <c r="V72" s="251">
        <f>U72*$T$2</f>
        <v>98.515899999999988</v>
      </c>
      <c r="W72" s="252">
        <f t="shared" si="71"/>
        <v>9851.59</v>
      </c>
      <c r="Y72" s="300" t="str">
        <f>B72</f>
        <v>Bpen maquiagem</v>
      </c>
      <c r="Z72" s="250">
        <f>C72</f>
        <v>10</v>
      </c>
      <c r="AA72" s="275">
        <f>ROUND(D72*$AC$3,2)</f>
        <v>12.02</v>
      </c>
      <c r="AB72" s="251">
        <f>AA72*$Z$2</f>
        <v>89.188400000000001</v>
      </c>
      <c r="AC72" s="252">
        <f t="shared" si="72"/>
        <v>8918.84</v>
      </c>
    </row>
    <row r="73" spans="2:29" x14ac:dyDescent="0.25">
      <c r="E73" t="str">
        <f t="shared" si="68"/>
        <v/>
      </c>
      <c r="I73"/>
      <c r="K73" t="str">
        <f t="shared" si="69"/>
        <v/>
      </c>
      <c r="Q73" t="str">
        <f t="shared" si="70"/>
        <v/>
      </c>
      <c r="W73" t="str">
        <f t="shared" si="71"/>
        <v/>
      </c>
      <c r="AC73" t="str">
        <f t="shared" si="72"/>
        <v/>
      </c>
    </row>
    <row r="74" spans="2:29" x14ac:dyDescent="0.25">
      <c r="B74" s="272" t="s">
        <v>424</v>
      </c>
      <c r="C74" s="247" t="s">
        <v>366</v>
      </c>
      <c r="D74" s="288" t="s">
        <v>367</v>
      </c>
      <c r="E74" s="248" t="s">
        <v>368</v>
      </c>
      <c r="G74" s="272" t="s">
        <v>424</v>
      </c>
      <c r="H74" s="247" t="s">
        <v>366</v>
      </c>
      <c r="I74" s="273" t="s">
        <v>369</v>
      </c>
      <c r="J74" s="247" t="s">
        <v>367</v>
      </c>
      <c r="K74" s="248" t="s">
        <v>368</v>
      </c>
      <c r="M74" s="272" t="s">
        <v>424</v>
      </c>
      <c r="N74" s="247" t="s">
        <v>366</v>
      </c>
      <c r="O74" s="273" t="s">
        <v>370</v>
      </c>
      <c r="P74" s="247" t="s">
        <v>367</v>
      </c>
      <c r="Q74" s="248" t="s">
        <v>368</v>
      </c>
      <c r="S74" s="272" t="s">
        <v>424</v>
      </c>
      <c r="T74" s="247" t="s">
        <v>366</v>
      </c>
      <c r="U74" s="273" t="s">
        <v>371</v>
      </c>
      <c r="V74" s="247" t="s">
        <v>367</v>
      </c>
      <c r="W74" s="248" t="s">
        <v>368</v>
      </c>
      <c r="Y74" s="272" t="s">
        <v>424</v>
      </c>
      <c r="Z74" s="247" t="s">
        <v>366</v>
      </c>
      <c r="AA74" s="273" t="s">
        <v>372</v>
      </c>
      <c r="AB74" s="247" t="s">
        <v>367</v>
      </c>
      <c r="AC74" s="248" t="s">
        <v>368</v>
      </c>
    </row>
    <row r="75" spans="2:29" x14ac:dyDescent="0.25">
      <c r="B75" s="304" t="s">
        <v>455</v>
      </c>
      <c r="C75" s="264">
        <v>30</v>
      </c>
      <c r="D75" s="373">
        <v>6.9</v>
      </c>
      <c r="E75" s="252">
        <f t="shared" si="68"/>
        <v>230</v>
      </c>
      <c r="G75" s="255" t="str">
        <f t="shared" si="51"/>
        <v>PRESERVATIVO</v>
      </c>
      <c r="H75" s="250">
        <f t="shared" si="52"/>
        <v>30</v>
      </c>
      <c r="I75" s="275">
        <f t="shared" si="66"/>
        <v>1.59</v>
      </c>
      <c r="J75" s="251">
        <f t="shared" si="53"/>
        <v>9.5082000000000004</v>
      </c>
      <c r="K75" s="252">
        <f t="shared" si="69"/>
        <v>316.94</v>
      </c>
      <c r="M75" s="255" t="str">
        <f t="shared" si="54"/>
        <v>PRESERVATIVO</v>
      </c>
      <c r="N75" s="250">
        <v>30</v>
      </c>
      <c r="O75" s="275">
        <v>1.76</v>
      </c>
      <c r="P75" s="251">
        <f>O75*$N$2</f>
        <v>11.7392</v>
      </c>
      <c r="Q75" s="252">
        <f t="shared" si="70"/>
        <v>391.30666666666667</v>
      </c>
      <c r="S75" s="255" t="str">
        <f t="shared" si="58"/>
        <v>PRESERVATIVO</v>
      </c>
      <c r="T75" s="250">
        <f t="shared" si="59"/>
        <v>30</v>
      </c>
      <c r="U75" s="275">
        <f t="shared" si="60"/>
        <v>33.53</v>
      </c>
      <c r="V75" s="251">
        <f t="shared" si="61"/>
        <v>9.7236999999999991</v>
      </c>
      <c r="W75" s="252">
        <f t="shared" si="71"/>
        <v>324.12333333333328</v>
      </c>
      <c r="Y75" s="255" t="str">
        <f t="shared" si="62"/>
        <v>PRESERVATIVO</v>
      </c>
      <c r="Z75" s="250">
        <f t="shared" si="63"/>
        <v>30</v>
      </c>
      <c r="AA75" s="275">
        <f t="shared" si="64"/>
        <v>1.19</v>
      </c>
      <c r="AB75" s="251">
        <f t="shared" si="65"/>
        <v>8.8297999999999988</v>
      </c>
      <c r="AC75" s="252">
        <f t="shared" si="72"/>
        <v>294.32666666666665</v>
      </c>
    </row>
    <row r="76" spans="2:29" x14ac:dyDescent="0.25">
      <c r="B76" s="304" t="s">
        <v>456</v>
      </c>
      <c r="C76" s="264">
        <v>10</v>
      </c>
      <c r="D76" s="373">
        <v>16.899999999999999</v>
      </c>
      <c r="E76" s="252">
        <f t="shared" si="68"/>
        <v>1690</v>
      </c>
      <c r="G76" s="255" t="str">
        <f t="shared" si="51"/>
        <v>PRSERVATIVO NEON</v>
      </c>
      <c r="H76" s="250">
        <f t="shared" si="52"/>
        <v>10</v>
      </c>
      <c r="I76" s="275">
        <f t="shared" si="66"/>
        <v>3.89</v>
      </c>
      <c r="J76" s="251">
        <f t="shared" si="53"/>
        <v>23.262200000000004</v>
      </c>
      <c r="K76" s="252">
        <f t="shared" si="69"/>
        <v>2326.2200000000003</v>
      </c>
      <c r="M76" s="255" t="str">
        <f t="shared" si="54"/>
        <v>PRSERVATIVO NEON</v>
      </c>
      <c r="N76" s="250">
        <v>20</v>
      </c>
      <c r="O76" s="275">
        <v>3.54</v>
      </c>
      <c r="P76" s="251">
        <f>O76*$N$2</f>
        <v>23.611799999999999</v>
      </c>
      <c r="Q76" s="252">
        <f t="shared" si="70"/>
        <v>1180.5899999999999</v>
      </c>
      <c r="S76" s="255" t="str">
        <f t="shared" si="58"/>
        <v>PRSERVATIVO NEON</v>
      </c>
      <c r="T76" s="250">
        <f t="shared" si="59"/>
        <v>10</v>
      </c>
      <c r="U76" s="275">
        <v>82.13</v>
      </c>
      <c r="V76" s="251">
        <f t="shared" si="61"/>
        <v>23.817699999999999</v>
      </c>
      <c r="W76" s="252">
        <f t="shared" si="71"/>
        <v>2381.7699999999995</v>
      </c>
      <c r="Y76" s="255" t="str">
        <f t="shared" si="62"/>
        <v>PRSERVATIVO NEON</v>
      </c>
      <c r="Z76" s="250">
        <f t="shared" si="63"/>
        <v>10</v>
      </c>
      <c r="AA76" s="275">
        <f t="shared" si="64"/>
        <v>2.91</v>
      </c>
      <c r="AB76" s="251">
        <f t="shared" si="65"/>
        <v>21.592200000000002</v>
      </c>
      <c r="AC76" s="252">
        <f t="shared" si="72"/>
        <v>2159.2200000000003</v>
      </c>
    </row>
    <row r="77" spans="2:29" x14ac:dyDescent="0.25">
      <c r="E77" t="str">
        <f t="shared" si="68"/>
        <v/>
      </c>
      <c r="I77"/>
      <c r="K77" t="str">
        <f t="shared" si="69"/>
        <v/>
      </c>
      <c r="Q77" t="str">
        <f t="shared" si="70"/>
        <v/>
      </c>
      <c r="W77" t="str">
        <f t="shared" si="71"/>
        <v/>
      </c>
      <c r="AC77" t="str">
        <f t="shared" si="72"/>
        <v/>
      </c>
    </row>
    <row r="78" spans="2:29" x14ac:dyDescent="0.25">
      <c r="B78" s="272" t="s">
        <v>415</v>
      </c>
      <c r="C78" s="247" t="s">
        <v>366</v>
      </c>
      <c r="D78" s="288" t="s">
        <v>367</v>
      </c>
      <c r="E78" s="248" t="s">
        <v>368</v>
      </c>
      <c r="G78" s="272" t="s">
        <v>415</v>
      </c>
      <c r="H78" s="247" t="s">
        <v>366</v>
      </c>
      <c r="I78" s="273" t="s">
        <v>369</v>
      </c>
      <c r="J78" s="247" t="s">
        <v>367</v>
      </c>
      <c r="K78" s="248" t="s">
        <v>368</v>
      </c>
      <c r="M78" s="272" t="s">
        <v>415</v>
      </c>
      <c r="N78" s="247" t="s">
        <v>366</v>
      </c>
      <c r="O78" s="273" t="s">
        <v>370</v>
      </c>
      <c r="P78" s="247" t="s">
        <v>367</v>
      </c>
      <c r="Q78" s="248" t="s">
        <v>368</v>
      </c>
      <c r="S78" s="272" t="s">
        <v>415</v>
      </c>
      <c r="T78" s="247" t="s">
        <v>366</v>
      </c>
      <c r="U78" s="273" t="s">
        <v>371</v>
      </c>
      <c r="V78" s="247" t="s">
        <v>367</v>
      </c>
      <c r="W78" s="248" t="s">
        <v>368</v>
      </c>
      <c r="Y78" s="272" t="s">
        <v>415</v>
      </c>
      <c r="Z78" s="247" t="s">
        <v>366</v>
      </c>
      <c r="AA78" s="273" t="s">
        <v>372</v>
      </c>
      <c r="AB78" s="247" t="s">
        <v>367</v>
      </c>
      <c r="AC78" s="248" t="s">
        <v>368</v>
      </c>
    </row>
    <row r="79" spans="2:29" x14ac:dyDescent="0.25">
      <c r="B79" s="305" t="s">
        <v>416</v>
      </c>
      <c r="C79" s="264">
        <v>40</v>
      </c>
      <c r="D79" s="374">
        <v>59.9</v>
      </c>
      <c r="E79" s="252">
        <f t="shared" si="68"/>
        <v>1497.5</v>
      </c>
      <c r="G79" s="306" t="str">
        <f t="shared" si="51"/>
        <v>PUMP P1</v>
      </c>
      <c r="H79" s="250">
        <f t="shared" si="52"/>
        <v>40</v>
      </c>
      <c r="I79" s="275">
        <v>13.78</v>
      </c>
      <c r="J79" s="251">
        <f t="shared" si="53"/>
        <v>82.404399999999995</v>
      </c>
      <c r="K79" s="252">
        <f t="shared" si="69"/>
        <v>2060.1099999999997</v>
      </c>
      <c r="M79" s="306" t="str">
        <f t="shared" si="54"/>
        <v>PUMP P1</v>
      </c>
      <c r="N79" s="250">
        <f t="shared" si="55"/>
        <v>40</v>
      </c>
      <c r="O79" s="275">
        <v>11.86</v>
      </c>
      <c r="P79" s="251">
        <f t="shared" si="57"/>
        <v>79.106200000000001</v>
      </c>
      <c r="Q79" s="252">
        <f t="shared" si="70"/>
        <v>1977.655</v>
      </c>
      <c r="S79" s="306" t="str">
        <f t="shared" si="58"/>
        <v>PUMP P1</v>
      </c>
      <c r="T79" s="250">
        <f t="shared" si="59"/>
        <v>40</v>
      </c>
      <c r="U79" s="275">
        <v>388.31</v>
      </c>
      <c r="V79" s="251">
        <f t="shared" si="61"/>
        <v>112.6099</v>
      </c>
      <c r="W79" s="252">
        <f t="shared" si="71"/>
        <v>2815.2474999999999</v>
      </c>
      <c r="Y79" s="306" t="str">
        <f t="shared" si="62"/>
        <v>PUMP P1</v>
      </c>
      <c r="Z79" s="250">
        <f t="shared" si="63"/>
        <v>40</v>
      </c>
      <c r="AA79" s="275">
        <f t="shared" si="64"/>
        <v>10.3</v>
      </c>
      <c r="AB79" s="251">
        <f t="shared" si="65"/>
        <v>76.426000000000002</v>
      </c>
      <c r="AC79" s="252">
        <f t="shared" si="72"/>
        <v>1910.65</v>
      </c>
    </row>
    <row r="80" spans="2:29" x14ac:dyDescent="0.25">
      <c r="B80" s="305" t="s">
        <v>417</v>
      </c>
      <c r="C80" s="264">
        <v>40</v>
      </c>
      <c r="D80" s="374">
        <v>89.9</v>
      </c>
      <c r="E80" s="252">
        <f t="shared" si="68"/>
        <v>2247.5</v>
      </c>
      <c r="G80" s="306" t="str">
        <f t="shared" si="51"/>
        <v>PUMP M1</v>
      </c>
      <c r="H80" s="250">
        <f t="shared" si="52"/>
        <v>40</v>
      </c>
      <c r="I80" s="275">
        <f t="shared" si="66"/>
        <v>20.68</v>
      </c>
      <c r="J80" s="251">
        <f t="shared" si="53"/>
        <v>123.66640000000001</v>
      </c>
      <c r="K80" s="252">
        <f t="shared" si="69"/>
        <v>3091.6600000000003</v>
      </c>
      <c r="M80" s="306" t="str">
        <f t="shared" si="54"/>
        <v>PUMP M1</v>
      </c>
      <c r="N80" s="250">
        <f t="shared" si="55"/>
        <v>40</v>
      </c>
      <c r="O80" s="275">
        <v>13.84</v>
      </c>
      <c r="P80" s="251">
        <f t="shared" si="57"/>
        <v>92.312799999999996</v>
      </c>
      <c r="Q80" s="252">
        <f t="shared" si="70"/>
        <v>2307.8200000000002</v>
      </c>
      <c r="S80" s="306" t="str">
        <f t="shared" si="58"/>
        <v>PUMP M1</v>
      </c>
      <c r="T80" s="250">
        <f t="shared" si="59"/>
        <v>40</v>
      </c>
      <c r="U80" s="275">
        <f t="shared" si="60"/>
        <v>436.91</v>
      </c>
      <c r="V80" s="251">
        <f t="shared" si="61"/>
        <v>126.7039</v>
      </c>
      <c r="W80" s="252">
        <f t="shared" si="71"/>
        <v>3167.5975000000003</v>
      </c>
      <c r="Y80" s="306" t="str">
        <f t="shared" si="62"/>
        <v>PUMP M1</v>
      </c>
      <c r="Z80" s="250">
        <f t="shared" si="63"/>
        <v>40</v>
      </c>
      <c r="AA80" s="275">
        <f t="shared" si="64"/>
        <v>15.46</v>
      </c>
      <c r="AB80" s="251">
        <f t="shared" si="65"/>
        <v>114.7132</v>
      </c>
      <c r="AC80" s="252">
        <f t="shared" si="72"/>
        <v>2867.83</v>
      </c>
    </row>
    <row r="81" spans="2:29" x14ac:dyDescent="0.25">
      <c r="B81" s="305" t="s">
        <v>418</v>
      </c>
      <c r="C81" s="264">
        <v>40</v>
      </c>
      <c r="D81" s="374">
        <v>79.900000000000006</v>
      </c>
      <c r="E81" s="252">
        <f t="shared" si="68"/>
        <v>1997.5</v>
      </c>
      <c r="G81" s="306" t="str">
        <f t="shared" si="51"/>
        <v>PUMP G1</v>
      </c>
      <c r="H81" s="250">
        <f t="shared" si="52"/>
        <v>40</v>
      </c>
      <c r="I81" s="275">
        <f t="shared" si="66"/>
        <v>18.38</v>
      </c>
      <c r="J81" s="251">
        <f t="shared" si="53"/>
        <v>109.91240000000001</v>
      </c>
      <c r="K81" s="252">
        <f t="shared" si="69"/>
        <v>2747.8100000000004</v>
      </c>
      <c r="M81" s="306" t="str">
        <f t="shared" si="54"/>
        <v>PUMP G1</v>
      </c>
      <c r="N81" s="250">
        <f t="shared" si="55"/>
        <v>40</v>
      </c>
      <c r="O81" s="275">
        <f t="shared" si="56"/>
        <v>15.82</v>
      </c>
      <c r="P81" s="251">
        <f t="shared" si="57"/>
        <v>105.5194</v>
      </c>
      <c r="Q81" s="252">
        <f t="shared" si="70"/>
        <v>2637.9850000000001</v>
      </c>
      <c r="S81" s="306" t="str">
        <f t="shared" si="58"/>
        <v>PUMP G1</v>
      </c>
      <c r="T81" s="250">
        <f t="shared" si="59"/>
        <v>40</v>
      </c>
      <c r="U81" s="275">
        <f t="shared" si="60"/>
        <v>388.31</v>
      </c>
      <c r="V81" s="251">
        <f t="shared" si="61"/>
        <v>112.6099</v>
      </c>
      <c r="W81" s="252">
        <f t="shared" si="71"/>
        <v>2815.2474999999999</v>
      </c>
      <c r="Y81" s="306" t="str">
        <f t="shared" si="62"/>
        <v>PUMP G1</v>
      </c>
      <c r="Z81" s="250">
        <f t="shared" si="63"/>
        <v>40</v>
      </c>
      <c r="AA81" s="275">
        <f t="shared" si="64"/>
        <v>13.74</v>
      </c>
      <c r="AB81" s="251">
        <f t="shared" si="65"/>
        <v>101.9508</v>
      </c>
      <c r="AC81" s="252">
        <f t="shared" si="72"/>
        <v>2548.77</v>
      </c>
    </row>
    <row r="82" spans="2:29" x14ac:dyDescent="0.25">
      <c r="E82" t="str">
        <f t="shared" si="68"/>
        <v/>
      </c>
      <c r="I82"/>
      <c r="K82" t="str">
        <f t="shared" si="69"/>
        <v/>
      </c>
      <c r="Q82" t="str">
        <f t="shared" si="70"/>
        <v/>
      </c>
      <c r="W82" t="str">
        <f t="shared" si="71"/>
        <v/>
      </c>
      <c r="AC82" t="str">
        <f t="shared" si="72"/>
        <v/>
      </c>
    </row>
    <row r="83" spans="2:29" x14ac:dyDescent="0.25">
      <c r="B83" s="307" t="s">
        <v>425</v>
      </c>
      <c r="C83" s="288" t="s">
        <v>366</v>
      </c>
      <c r="D83" s="288" t="s">
        <v>367</v>
      </c>
      <c r="E83" s="248" t="s">
        <v>368</v>
      </c>
      <c r="G83" s="307" t="s">
        <v>426</v>
      </c>
      <c r="H83" s="247" t="s">
        <v>366</v>
      </c>
      <c r="I83" s="273" t="s">
        <v>369</v>
      </c>
      <c r="J83" s="247" t="s">
        <v>367</v>
      </c>
      <c r="K83" s="248" t="s">
        <v>368</v>
      </c>
      <c r="M83" s="307" t="s">
        <v>426</v>
      </c>
      <c r="N83" s="247" t="s">
        <v>366</v>
      </c>
      <c r="O83" s="273" t="s">
        <v>370</v>
      </c>
      <c r="P83" s="247" t="s">
        <v>367</v>
      </c>
      <c r="Q83" s="248" t="s">
        <v>368</v>
      </c>
      <c r="S83" s="307" t="s">
        <v>426</v>
      </c>
      <c r="T83" s="247" t="s">
        <v>366</v>
      </c>
      <c r="U83" s="273" t="s">
        <v>371</v>
      </c>
      <c r="V83" s="247" t="s">
        <v>367</v>
      </c>
      <c r="W83" s="248" t="s">
        <v>368</v>
      </c>
      <c r="Y83" s="307" t="s">
        <v>426</v>
      </c>
      <c r="Z83" s="247" t="s">
        <v>366</v>
      </c>
      <c r="AA83" s="273" t="s">
        <v>372</v>
      </c>
      <c r="AB83" s="247" t="s">
        <v>367</v>
      </c>
      <c r="AC83" s="248" t="s">
        <v>368</v>
      </c>
    </row>
    <row r="84" spans="2:29" x14ac:dyDescent="0.25">
      <c r="B84" s="308" t="s">
        <v>457</v>
      </c>
      <c r="C84" s="264">
        <v>0</v>
      </c>
      <c r="D84" s="265">
        <v>55</v>
      </c>
      <c r="E84" s="252" t="str">
        <f t="shared" si="68"/>
        <v/>
      </c>
      <c r="G84" s="309" t="str">
        <f t="shared" ref="G84:H88" si="73">B84</f>
        <v>Cueca para packer</v>
      </c>
      <c r="H84" s="250">
        <f t="shared" si="73"/>
        <v>0</v>
      </c>
      <c r="I84" s="275">
        <f>ROUND(D84*$K$3,2)</f>
        <v>12.65</v>
      </c>
      <c r="J84" s="251">
        <f>I84*$H$2</f>
        <v>75.647000000000006</v>
      </c>
      <c r="K84" s="252" t="str">
        <f t="shared" si="69"/>
        <v/>
      </c>
      <c r="M84" s="309" t="str">
        <f t="shared" ref="M84:N88" si="74">B84</f>
        <v>Cueca para packer</v>
      </c>
      <c r="N84" s="250">
        <f t="shared" si="74"/>
        <v>0</v>
      </c>
      <c r="O84" s="275">
        <f>ROUND(D84*$Q$3,2)</f>
        <v>10.89</v>
      </c>
      <c r="P84" s="251">
        <f>O84*$N$2</f>
        <v>72.636300000000006</v>
      </c>
      <c r="Q84" s="252" t="str">
        <f t="shared" si="70"/>
        <v/>
      </c>
      <c r="S84" s="309" t="str">
        <f t="shared" ref="S84:T88" si="75">B84</f>
        <v>Cueca para packer</v>
      </c>
      <c r="T84" s="250">
        <f t="shared" si="75"/>
        <v>0</v>
      </c>
      <c r="U84" s="275">
        <f>ROUND(D84*$W$3,2)</f>
        <v>267.3</v>
      </c>
      <c r="V84" s="251">
        <f>U84*$T$2</f>
        <v>77.516999999999996</v>
      </c>
      <c r="W84" s="252" t="str">
        <f t="shared" si="71"/>
        <v/>
      </c>
      <c r="Y84" s="309" t="str">
        <f t="shared" ref="Y84:Z88" si="76">B84</f>
        <v>Cueca para packer</v>
      </c>
      <c r="Z84" s="250">
        <f t="shared" si="76"/>
        <v>0</v>
      </c>
      <c r="AA84" s="275">
        <f>ROUND(D84*$AC$3,2)</f>
        <v>9.4600000000000009</v>
      </c>
      <c r="AB84" s="251">
        <f>AA84*$Z$2</f>
        <v>70.193200000000004</v>
      </c>
      <c r="AC84" s="252" t="str">
        <f t="shared" si="72"/>
        <v/>
      </c>
    </row>
    <row r="85" spans="2:29" x14ac:dyDescent="0.25">
      <c r="B85" s="308" t="s">
        <v>427</v>
      </c>
      <c r="C85" s="264">
        <v>0</v>
      </c>
      <c r="D85" s="265">
        <v>45</v>
      </c>
      <c r="E85" s="252" t="str">
        <f t="shared" si="68"/>
        <v/>
      </c>
      <c r="G85" s="309" t="str">
        <f t="shared" si="73"/>
        <v>Cintas niceT/reforçada/strap</v>
      </c>
      <c r="H85" s="250">
        <f t="shared" si="73"/>
        <v>0</v>
      </c>
      <c r="I85" s="275">
        <f>ROUND(D85*$K$3,2)</f>
        <v>10.35</v>
      </c>
      <c r="J85" s="251">
        <f t="shared" ref="J85:J90" si="77">I85*$H$2</f>
        <v>61.893000000000001</v>
      </c>
      <c r="K85" s="252" t="str">
        <f t="shared" si="69"/>
        <v/>
      </c>
      <c r="M85" s="309" t="str">
        <f t="shared" si="74"/>
        <v>Cintas niceT/reforçada/strap</v>
      </c>
      <c r="N85" s="250">
        <f t="shared" si="74"/>
        <v>0</v>
      </c>
      <c r="O85" s="275">
        <v>8.91</v>
      </c>
      <c r="P85" s="251">
        <f>O85*$N$2</f>
        <v>59.429699999999997</v>
      </c>
      <c r="Q85" s="252" t="str">
        <f t="shared" si="70"/>
        <v/>
      </c>
      <c r="S85" s="309" t="str">
        <f t="shared" si="75"/>
        <v>Cintas niceT/reforçada/strap</v>
      </c>
      <c r="T85" s="250">
        <f t="shared" si="75"/>
        <v>0</v>
      </c>
      <c r="U85" s="275">
        <f>ROUND(D85*$W$3,2)</f>
        <v>218.7</v>
      </c>
      <c r="V85" s="251">
        <f>U85*$T$2</f>
        <v>63.422999999999995</v>
      </c>
      <c r="W85" s="252" t="str">
        <f t="shared" si="71"/>
        <v/>
      </c>
      <c r="Y85" s="309" t="str">
        <f t="shared" si="76"/>
        <v>Cintas niceT/reforçada/strap</v>
      </c>
      <c r="Z85" s="250">
        <f t="shared" si="76"/>
        <v>0</v>
      </c>
      <c r="AA85" s="275">
        <f>ROUND(D85*$AC$3,2)</f>
        <v>7.74</v>
      </c>
      <c r="AB85" s="251">
        <f>AA85*$Z$2</f>
        <v>57.430799999999998</v>
      </c>
      <c r="AC85" s="252" t="str">
        <f t="shared" si="72"/>
        <v/>
      </c>
    </row>
    <row r="86" spans="2:29" x14ac:dyDescent="0.25">
      <c r="B86" s="308" t="s">
        <v>458</v>
      </c>
      <c r="C86" s="264">
        <v>0</v>
      </c>
      <c r="D86" s="265">
        <v>49.9</v>
      </c>
      <c r="E86" s="252" t="str">
        <f t="shared" si="68"/>
        <v/>
      </c>
      <c r="G86" s="309" t="str">
        <f t="shared" si="73"/>
        <v>Cinta boxer</v>
      </c>
      <c r="H86" s="250">
        <f t="shared" si="73"/>
        <v>0</v>
      </c>
      <c r="I86" s="275">
        <f t="shared" ref="I86:I90" si="78">ROUND(D86*$K$3,2)</f>
        <v>11.48</v>
      </c>
      <c r="J86" s="251">
        <f t="shared" si="77"/>
        <v>68.650400000000005</v>
      </c>
      <c r="K86" s="252" t="str">
        <f t="shared" si="69"/>
        <v/>
      </c>
      <c r="M86" s="309" t="str">
        <f t="shared" si="74"/>
        <v>Cinta boxer</v>
      </c>
      <c r="N86" s="250">
        <f t="shared" si="74"/>
        <v>0</v>
      </c>
      <c r="O86" s="275">
        <f>ROUND(D86*$Q$3,2)</f>
        <v>9.8800000000000008</v>
      </c>
      <c r="P86" s="251">
        <f>O86*$N$2</f>
        <v>65.899600000000007</v>
      </c>
      <c r="Q86" s="252" t="str">
        <f t="shared" si="70"/>
        <v/>
      </c>
      <c r="S86" s="309" t="str">
        <f t="shared" si="75"/>
        <v>Cinta boxer</v>
      </c>
      <c r="T86" s="250">
        <f t="shared" si="75"/>
        <v>0</v>
      </c>
      <c r="U86" s="275">
        <f>ROUND(D86*$W$3,2)</f>
        <v>242.51</v>
      </c>
      <c r="V86" s="251">
        <f>U86*$T$2</f>
        <v>70.327899999999985</v>
      </c>
      <c r="W86" s="252" t="str">
        <f t="shared" si="71"/>
        <v/>
      </c>
      <c r="Y86" s="309" t="str">
        <f t="shared" si="76"/>
        <v>Cinta boxer</v>
      </c>
      <c r="Z86" s="250">
        <f t="shared" si="76"/>
        <v>0</v>
      </c>
      <c r="AA86" s="275">
        <f>ROUND(D86*$AC$3,2)</f>
        <v>8.58</v>
      </c>
      <c r="AB86" s="251">
        <f>AA86*$Z$2</f>
        <v>63.663600000000002</v>
      </c>
      <c r="AC86" s="252" t="str">
        <f t="shared" si="72"/>
        <v/>
      </c>
    </row>
    <row r="87" spans="2:29" x14ac:dyDescent="0.25">
      <c r="B87" s="308" t="s">
        <v>428</v>
      </c>
      <c r="C87" s="264">
        <v>0</v>
      </c>
      <c r="D87" s="265">
        <v>65</v>
      </c>
      <c r="E87" s="252" t="str">
        <f t="shared" si="68"/>
        <v/>
      </c>
      <c r="G87" s="309" t="str">
        <f t="shared" si="73"/>
        <v>Cueca com botão</v>
      </c>
      <c r="H87" s="250">
        <f t="shared" si="73"/>
        <v>0</v>
      </c>
      <c r="I87" s="275">
        <f t="shared" si="78"/>
        <v>14.95</v>
      </c>
      <c r="J87" s="251">
        <f t="shared" si="77"/>
        <v>89.400999999999996</v>
      </c>
      <c r="K87" s="252" t="str">
        <f t="shared" si="69"/>
        <v/>
      </c>
      <c r="M87" s="309" t="str">
        <f t="shared" si="74"/>
        <v>Cueca com botão</v>
      </c>
      <c r="N87" s="250">
        <f t="shared" si="74"/>
        <v>0</v>
      </c>
      <c r="O87" s="275">
        <f>ROUND(D87*$Q$3,2)</f>
        <v>12.87</v>
      </c>
      <c r="P87" s="251">
        <f>O87*$N$2</f>
        <v>85.8429</v>
      </c>
      <c r="Q87" s="252" t="str">
        <f t="shared" si="70"/>
        <v/>
      </c>
      <c r="S87" s="309" t="str">
        <f t="shared" si="75"/>
        <v>Cueca com botão</v>
      </c>
      <c r="T87" s="250">
        <f t="shared" si="75"/>
        <v>0</v>
      </c>
      <c r="U87" s="275">
        <f>ROUND(D87*$W$3,2)</f>
        <v>315.89999999999998</v>
      </c>
      <c r="V87" s="251">
        <f>U87*$T$2</f>
        <v>91.61099999999999</v>
      </c>
      <c r="W87" s="252" t="str">
        <f t="shared" si="71"/>
        <v/>
      </c>
      <c r="Y87" s="309" t="str">
        <f t="shared" si="76"/>
        <v>Cueca com botão</v>
      </c>
      <c r="Z87" s="250">
        <f t="shared" si="76"/>
        <v>0</v>
      </c>
      <c r="AA87" s="275">
        <f>ROUND(D87*$AC$3,2)</f>
        <v>11.18</v>
      </c>
      <c r="AB87" s="251">
        <f>AA87*$Z$2</f>
        <v>82.955600000000004</v>
      </c>
      <c r="AC87" s="252" t="str">
        <f t="shared" si="72"/>
        <v/>
      </c>
    </row>
    <row r="88" spans="2:29" x14ac:dyDescent="0.25">
      <c r="B88" s="308" t="s">
        <v>459</v>
      </c>
      <c r="C88" s="264">
        <v>0</v>
      </c>
      <c r="D88" s="265">
        <v>55</v>
      </c>
      <c r="E88" s="252" t="str">
        <f t="shared" si="68"/>
        <v/>
      </c>
      <c r="G88" s="309" t="str">
        <f t="shared" si="73"/>
        <v>Cueca</v>
      </c>
      <c r="H88" s="250">
        <f t="shared" si="73"/>
        <v>0</v>
      </c>
      <c r="I88" s="275">
        <f t="shared" si="78"/>
        <v>12.65</v>
      </c>
      <c r="J88" s="251">
        <f t="shared" si="77"/>
        <v>75.647000000000006</v>
      </c>
      <c r="K88" s="252" t="str">
        <f t="shared" si="69"/>
        <v/>
      </c>
      <c r="M88" s="309" t="str">
        <f t="shared" si="74"/>
        <v>Cueca</v>
      </c>
      <c r="N88" s="250">
        <f t="shared" si="74"/>
        <v>0</v>
      </c>
      <c r="O88" s="275">
        <f>ROUND(D88*$Q$3,2)</f>
        <v>10.89</v>
      </c>
      <c r="P88" s="251">
        <f>O88*$N$2</f>
        <v>72.636300000000006</v>
      </c>
      <c r="Q88" s="252" t="str">
        <f t="shared" si="70"/>
        <v/>
      </c>
      <c r="S88" s="309" t="str">
        <f t="shared" si="75"/>
        <v>Cueca</v>
      </c>
      <c r="T88" s="250">
        <f t="shared" si="75"/>
        <v>0</v>
      </c>
      <c r="U88" s="275">
        <f>ROUND(D88*$W$3,2)</f>
        <v>267.3</v>
      </c>
      <c r="V88" s="251">
        <f>U88*$T$2</f>
        <v>77.516999999999996</v>
      </c>
      <c r="W88" s="252" t="str">
        <f t="shared" si="71"/>
        <v/>
      </c>
      <c r="Y88" s="309" t="str">
        <f t="shared" si="76"/>
        <v>Cueca</v>
      </c>
      <c r="Z88" s="250">
        <f t="shared" si="76"/>
        <v>0</v>
      </c>
      <c r="AA88" s="275">
        <f>ROUND(D88*$AC$3,2)</f>
        <v>9.4600000000000009</v>
      </c>
      <c r="AB88" s="251">
        <f>AA88*$Z$2</f>
        <v>70.193200000000004</v>
      </c>
      <c r="AC88" s="252" t="str">
        <f t="shared" si="72"/>
        <v/>
      </c>
    </row>
    <row r="89" spans="2:29" x14ac:dyDescent="0.25">
      <c r="B89" s="308" t="s">
        <v>429</v>
      </c>
      <c r="C89" s="264">
        <v>0</v>
      </c>
      <c r="D89" s="265">
        <v>99.9</v>
      </c>
      <c r="E89" s="252" t="str">
        <f t="shared" si="68"/>
        <v/>
      </c>
      <c r="G89" s="308" t="s">
        <v>429</v>
      </c>
      <c r="H89" s="264">
        <v>0</v>
      </c>
      <c r="I89" s="275">
        <f t="shared" si="78"/>
        <v>22.98</v>
      </c>
      <c r="J89" s="251">
        <f t="shared" si="77"/>
        <v>137.4204</v>
      </c>
      <c r="K89" s="252" t="str">
        <f t="shared" si="69"/>
        <v/>
      </c>
      <c r="M89" s="308" t="s">
        <v>429</v>
      </c>
      <c r="N89" s="264"/>
      <c r="O89" s="310"/>
      <c r="P89" s="251"/>
      <c r="Q89" s="252" t="str">
        <f t="shared" si="70"/>
        <v/>
      </c>
      <c r="S89" s="308" t="s">
        <v>429</v>
      </c>
      <c r="T89" s="264"/>
      <c r="U89" s="310"/>
      <c r="V89" s="251"/>
      <c r="W89" s="252" t="str">
        <f t="shared" si="71"/>
        <v/>
      </c>
      <c r="Y89" s="308" t="s">
        <v>429</v>
      </c>
      <c r="Z89" s="264"/>
      <c r="AA89" s="310"/>
      <c r="AB89" s="251"/>
      <c r="AC89" s="252" t="str">
        <f t="shared" si="72"/>
        <v/>
      </c>
    </row>
    <row r="90" spans="2:29" x14ac:dyDescent="0.25">
      <c r="B90" s="308" t="s">
        <v>430</v>
      </c>
      <c r="C90" s="264">
        <v>0</v>
      </c>
      <c r="D90" s="265">
        <v>39.9</v>
      </c>
      <c r="E90" s="252" t="str">
        <f t="shared" si="68"/>
        <v/>
      </c>
      <c r="G90" s="308" t="s">
        <v>430</v>
      </c>
      <c r="H90" s="264">
        <v>0</v>
      </c>
      <c r="I90" s="275">
        <f t="shared" si="78"/>
        <v>9.18</v>
      </c>
      <c r="J90" s="251">
        <f t="shared" si="77"/>
        <v>54.8964</v>
      </c>
      <c r="K90" s="252" t="str">
        <f t="shared" si="69"/>
        <v/>
      </c>
      <c r="M90" s="308" t="s">
        <v>430</v>
      </c>
      <c r="N90" s="264"/>
      <c r="O90" s="310"/>
      <c r="P90" s="251">
        <f t="shared" ref="P90" si="79">O90*$N$2</f>
        <v>0</v>
      </c>
      <c r="Q90" s="252" t="str">
        <f t="shared" si="70"/>
        <v/>
      </c>
      <c r="S90" s="308" t="s">
        <v>430</v>
      </c>
      <c r="T90" s="264"/>
      <c r="U90" s="310">
        <v>193.91</v>
      </c>
      <c r="V90" s="251">
        <f t="shared" ref="V90" si="80">U90*$T$2</f>
        <v>56.233899999999998</v>
      </c>
      <c r="W90" s="252" t="str">
        <f t="shared" si="71"/>
        <v/>
      </c>
      <c r="Y90" s="308" t="s">
        <v>430</v>
      </c>
      <c r="Z90" s="264"/>
      <c r="AA90" s="310"/>
      <c r="AB90" s="251">
        <f t="shared" ref="AB90" si="81">AA90*$Z$2</f>
        <v>0</v>
      </c>
      <c r="AC90" s="252" t="str">
        <f t="shared" si="72"/>
        <v/>
      </c>
    </row>
    <row r="91" spans="2:29" x14ac:dyDescent="0.25">
      <c r="E91" t="str">
        <f t="shared" si="68"/>
        <v/>
      </c>
      <c r="I91"/>
      <c r="K91" t="str">
        <f t="shared" si="69"/>
        <v/>
      </c>
      <c r="Q91" t="str">
        <f t="shared" si="70"/>
        <v/>
      </c>
      <c r="W91" t="str">
        <f t="shared" si="71"/>
        <v/>
      </c>
      <c r="AC91" t="str">
        <f t="shared" si="72"/>
        <v/>
      </c>
    </row>
    <row r="92" spans="2:29" x14ac:dyDescent="0.25">
      <c r="B92" s="307" t="s">
        <v>431</v>
      </c>
      <c r="C92" s="288" t="s">
        <v>366</v>
      </c>
      <c r="D92" s="288" t="s">
        <v>367</v>
      </c>
      <c r="E92" s="248" t="s">
        <v>368</v>
      </c>
      <c r="G92" s="307" t="s">
        <v>431</v>
      </c>
      <c r="H92" s="247" t="s">
        <v>366</v>
      </c>
      <c r="I92" s="273" t="s">
        <v>369</v>
      </c>
      <c r="J92" s="247" t="s">
        <v>367</v>
      </c>
      <c r="K92" s="248" t="s">
        <v>368</v>
      </c>
      <c r="M92" s="307" t="s">
        <v>431</v>
      </c>
      <c r="N92" s="247" t="s">
        <v>366</v>
      </c>
      <c r="O92" s="273" t="s">
        <v>370</v>
      </c>
      <c r="P92" s="247" t="s">
        <v>367</v>
      </c>
      <c r="Q92" s="248" t="s">
        <v>368</v>
      </c>
      <c r="S92" s="307" t="s">
        <v>431</v>
      </c>
      <c r="T92" s="247" t="s">
        <v>366</v>
      </c>
      <c r="U92" s="273" t="s">
        <v>371</v>
      </c>
      <c r="V92" s="247" t="s">
        <v>367</v>
      </c>
      <c r="W92" s="248" t="s">
        <v>368</v>
      </c>
      <c r="Y92" s="307" t="s">
        <v>431</v>
      </c>
      <c r="Z92" s="247" t="s">
        <v>366</v>
      </c>
      <c r="AA92" s="273" t="s">
        <v>372</v>
      </c>
      <c r="AB92" s="247" t="s">
        <v>367</v>
      </c>
      <c r="AC92" s="248" t="s">
        <v>368</v>
      </c>
    </row>
    <row r="93" spans="2:29" x14ac:dyDescent="0.25">
      <c r="B93" s="282" t="s">
        <v>460</v>
      </c>
      <c r="C93" s="264">
        <v>0</v>
      </c>
      <c r="D93" s="265">
        <v>98</v>
      </c>
      <c r="E93" s="252" t="str">
        <f t="shared" si="68"/>
        <v/>
      </c>
      <c r="G93" s="249" t="str">
        <f>B93</f>
        <v>Binder com alça</v>
      </c>
      <c r="H93" s="250">
        <f>C93</f>
        <v>0</v>
      </c>
      <c r="I93" s="275">
        <f>ROUND(D93*$K$3,2)</f>
        <v>22.54</v>
      </c>
      <c r="J93" s="251">
        <f>I93*$H$2</f>
        <v>134.78919999999999</v>
      </c>
      <c r="K93" s="252" t="str">
        <f t="shared" si="69"/>
        <v/>
      </c>
      <c r="M93" s="249" t="str">
        <f>B93</f>
        <v>Binder com alça</v>
      </c>
      <c r="N93" s="250">
        <f>C93</f>
        <v>0</v>
      </c>
      <c r="O93" s="275">
        <f>ROUND(D93*$Q$3,2)</f>
        <v>19.399999999999999</v>
      </c>
      <c r="P93" s="251">
        <f>O93*$N$2</f>
        <v>129.398</v>
      </c>
      <c r="Q93" s="252" t="str">
        <f t="shared" si="70"/>
        <v/>
      </c>
      <c r="S93" s="249" t="str">
        <f>B93</f>
        <v>Binder com alça</v>
      </c>
      <c r="T93" s="250">
        <f>C93</f>
        <v>0</v>
      </c>
      <c r="U93" s="275">
        <f>ROUND(D93*$W$3,2)</f>
        <v>476.28</v>
      </c>
      <c r="V93" s="251">
        <f>U93*$T$2</f>
        <v>138.12119999999999</v>
      </c>
      <c r="W93" s="252" t="str">
        <f t="shared" si="71"/>
        <v/>
      </c>
      <c r="Y93" s="249" t="str">
        <f>B93</f>
        <v>Binder com alça</v>
      </c>
      <c r="Z93" s="250">
        <f>C93</f>
        <v>0</v>
      </c>
      <c r="AA93" s="275">
        <f>ROUND(D93*$AC$3,2)</f>
        <v>16.86</v>
      </c>
      <c r="AB93" s="251">
        <f>AA93*$Z$2</f>
        <v>125.10119999999999</v>
      </c>
      <c r="AC93" s="252" t="str">
        <f t="shared" si="72"/>
        <v/>
      </c>
    </row>
    <row r="94" spans="2:29" x14ac:dyDescent="0.25">
      <c r="B94" s="282" t="s">
        <v>461</v>
      </c>
      <c r="C94" s="264">
        <v>0</v>
      </c>
      <c r="D94" s="265">
        <v>49.9</v>
      </c>
      <c r="E94" s="252" t="str">
        <f t="shared" si="68"/>
        <v/>
      </c>
      <c r="G94" s="282" t="s">
        <v>461</v>
      </c>
      <c r="H94" s="250"/>
      <c r="I94" s="275"/>
      <c r="J94" s="251"/>
      <c r="K94" s="252" t="str">
        <f t="shared" si="69"/>
        <v/>
      </c>
      <c r="M94" s="282" t="s">
        <v>461</v>
      </c>
      <c r="N94" s="250"/>
      <c r="O94" s="275">
        <v>9.8800000000000008</v>
      </c>
      <c r="P94" s="251">
        <f>O94*$N$2</f>
        <v>65.899600000000007</v>
      </c>
      <c r="Q94" s="252" t="str">
        <f t="shared" si="70"/>
        <v/>
      </c>
      <c r="S94" s="282" t="s">
        <v>461</v>
      </c>
      <c r="T94" s="250"/>
      <c r="U94" s="275"/>
      <c r="V94" s="251"/>
      <c r="W94" s="252" t="str">
        <f t="shared" si="71"/>
        <v/>
      </c>
      <c r="Y94" s="282" t="s">
        <v>461</v>
      </c>
      <c r="Z94" s="250"/>
      <c r="AA94" s="275"/>
      <c r="AB94" s="251"/>
      <c r="AC94" s="252" t="str">
        <f t="shared" si="72"/>
        <v/>
      </c>
    </row>
    <row r="95" spans="2:29" x14ac:dyDescent="0.25">
      <c r="E95" t="str">
        <f t="shared" si="68"/>
        <v/>
      </c>
      <c r="I95"/>
      <c r="K95" t="str">
        <f t="shared" si="69"/>
        <v/>
      </c>
      <c r="Q95" t="str">
        <f t="shared" si="70"/>
        <v/>
      </c>
      <c r="W95" t="str">
        <f t="shared" si="71"/>
        <v/>
      </c>
      <c r="AC95" t="str">
        <f t="shared" si="72"/>
        <v/>
      </c>
    </row>
    <row r="96" spans="2:29" x14ac:dyDescent="0.25">
      <c r="B96" s="307" t="s">
        <v>432</v>
      </c>
      <c r="C96" s="288" t="s">
        <v>366</v>
      </c>
      <c r="D96" s="288" t="s">
        <v>367</v>
      </c>
      <c r="E96" s="248" t="s">
        <v>368</v>
      </c>
      <c r="G96" s="307" t="s">
        <v>432</v>
      </c>
      <c r="H96" s="247" t="s">
        <v>366</v>
      </c>
      <c r="I96" s="273" t="s">
        <v>369</v>
      </c>
      <c r="J96" s="247" t="s">
        <v>367</v>
      </c>
      <c r="K96" s="248" t="s">
        <v>368</v>
      </c>
      <c r="M96" s="307" t="s">
        <v>432</v>
      </c>
      <c r="N96" s="247" t="s">
        <v>366</v>
      </c>
      <c r="O96" s="273" t="s">
        <v>370</v>
      </c>
      <c r="P96" s="247" t="s">
        <v>367</v>
      </c>
      <c r="Q96" s="248" t="s">
        <v>368</v>
      </c>
      <c r="S96" s="307" t="s">
        <v>432</v>
      </c>
      <c r="T96" s="247" t="s">
        <v>366</v>
      </c>
      <c r="U96" s="273" t="s">
        <v>371</v>
      </c>
      <c r="V96" s="247" t="s">
        <v>367</v>
      </c>
      <c r="W96" s="248" t="s">
        <v>368</v>
      </c>
      <c r="Y96" s="307" t="s">
        <v>432</v>
      </c>
      <c r="Z96" s="247" t="s">
        <v>366</v>
      </c>
      <c r="AA96" s="273" t="s">
        <v>372</v>
      </c>
      <c r="AB96" s="247" t="s">
        <v>367</v>
      </c>
      <c r="AC96" s="248" t="s">
        <v>368</v>
      </c>
    </row>
    <row r="97" spans="2:29" x14ac:dyDescent="0.25">
      <c r="B97" s="303" t="s">
        <v>351</v>
      </c>
      <c r="C97" s="264">
        <v>0</v>
      </c>
      <c r="D97" s="265">
        <v>29.9</v>
      </c>
      <c r="E97" s="252" t="str">
        <f t="shared" si="68"/>
        <v/>
      </c>
      <c r="G97" s="300" t="str">
        <f>B97</f>
        <v>Bolsa King</v>
      </c>
      <c r="H97" s="250">
        <f>C97</f>
        <v>0</v>
      </c>
      <c r="I97" s="275">
        <f>ROUND(D97*$K$3,2)</f>
        <v>6.88</v>
      </c>
      <c r="J97" s="251">
        <f>I97*$H$2</f>
        <v>41.142400000000002</v>
      </c>
      <c r="K97" s="252" t="str">
        <f t="shared" si="69"/>
        <v/>
      </c>
      <c r="M97" s="300" t="str">
        <f>B97</f>
        <v>Bolsa King</v>
      </c>
      <c r="N97" s="250">
        <f>C97</f>
        <v>0</v>
      </c>
      <c r="O97" s="275">
        <f>ROUND(D97*$Q$3,2)</f>
        <v>5.92</v>
      </c>
      <c r="P97" s="251">
        <f>O97*$N$2</f>
        <v>39.486399999999996</v>
      </c>
      <c r="Q97" s="252" t="str">
        <f t="shared" si="70"/>
        <v/>
      </c>
      <c r="S97" s="300" t="str">
        <f>B97</f>
        <v>Bolsa King</v>
      </c>
      <c r="T97" s="250">
        <f>C97</f>
        <v>0</v>
      </c>
      <c r="U97" s="275">
        <f>ROUND(D97*$W$3,2)</f>
        <v>145.31</v>
      </c>
      <c r="V97" s="251">
        <f>U97*$T$2</f>
        <v>42.139899999999997</v>
      </c>
      <c r="W97" s="252" t="str">
        <f t="shared" si="71"/>
        <v/>
      </c>
      <c r="Y97" s="300" t="str">
        <f>B97</f>
        <v>Bolsa King</v>
      </c>
      <c r="Z97" s="250">
        <f>C97</f>
        <v>0</v>
      </c>
      <c r="AA97" s="275">
        <f>ROUND(D97*$AC$3,2)</f>
        <v>5.14</v>
      </c>
      <c r="AB97" s="251">
        <f>AA97*$Z$2</f>
        <v>38.138799999999996</v>
      </c>
      <c r="AC97" s="252" t="str">
        <f t="shared" si="72"/>
        <v/>
      </c>
    </row>
    <row r="98" spans="2:29" x14ac:dyDescent="0.25">
      <c r="B98" s="303" t="s">
        <v>462</v>
      </c>
      <c r="C98" s="264">
        <v>0</v>
      </c>
      <c r="D98" s="265">
        <v>19.899999999999999</v>
      </c>
      <c r="E98" s="252" t="str">
        <f t="shared" si="68"/>
        <v/>
      </c>
      <c r="G98" s="300" t="str">
        <f>B98</f>
        <v>estojo</v>
      </c>
      <c r="H98" s="250">
        <v>0</v>
      </c>
      <c r="I98" s="275">
        <v>4.58</v>
      </c>
      <c r="J98" s="251">
        <v>23.17</v>
      </c>
      <c r="K98" s="252" t="str">
        <f t="shared" si="69"/>
        <v/>
      </c>
      <c r="M98" s="300" t="str">
        <f>B98</f>
        <v>estojo</v>
      </c>
      <c r="N98" s="250">
        <f>C98</f>
        <v>0</v>
      </c>
      <c r="O98" s="275">
        <f>ROUND(D98*$Q$3,2)</f>
        <v>3.94</v>
      </c>
      <c r="P98" s="251">
        <f>O98*$N$2</f>
        <v>26.279799999999998</v>
      </c>
      <c r="Q98" s="252" t="str">
        <f t="shared" si="70"/>
        <v/>
      </c>
      <c r="S98" s="300" t="str">
        <f>B98</f>
        <v>estojo</v>
      </c>
      <c r="T98" s="250">
        <f>C98</f>
        <v>0</v>
      </c>
      <c r="U98" s="275">
        <f>ROUND(D98*$W$3,2)</f>
        <v>96.71</v>
      </c>
      <c r="V98" s="251">
        <f>U98*$T$2</f>
        <v>28.045899999999996</v>
      </c>
      <c r="W98" s="252" t="str">
        <f t="shared" si="71"/>
        <v/>
      </c>
      <c r="Y98" s="300" t="str">
        <f>B98</f>
        <v>estojo</v>
      </c>
      <c r="Z98" s="250">
        <f>C98</f>
        <v>0</v>
      </c>
      <c r="AA98" s="275">
        <f>ROUND(D98*$AC$3,2)</f>
        <v>3.42</v>
      </c>
      <c r="AB98" s="251">
        <f>AA98*$Z$2</f>
        <v>25.3764</v>
      </c>
      <c r="AC98" s="252" t="str">
        <f t="shared" si="72"/>
        <v/>
      </c>
    </row>
    <row r="99" spans="2:29" x14ac:dyDescent="0.25">
      <c r="E99" t="str">
        <f t="shared" si="68"/>
        <v/>
      </c>
      <c r="I99"/>
      <c r="K99" t="str">
        <f t="shared" si="69"/>
        <v/>
      </c>
      <c r="Q99" t="str">
        <f t="shared" si="70"/>
        <v/>
      </c>
      <c r="W99" t="str">
        <f t="shared" si="71"/>
        <v/>
      </c>
      <c r="AC99" t="str">
        <f t="shared" si="72"/>
        <v/>
      </c>
    </row>
    <row r="100" spans="2:29" x14ac:dyDescent="0.25">
      <c r="B100" s="307" t="s">
        <v>433</v>
      </c>
      <c r="C100" s="288" t="s">
        <v>366</v>
      </c>
      <c r="D100" s="288" t="s">
        <v>367</v>
      </c>
      <c r="E100" s="248" t="s">
        <v>368</v>
      </c>
      <c r="G100" s="307" t="s">
        <v>433</v>
      </c>
      <c r="H100" s="247" t="s">
        <v>366</v>
      </c>
      <c r="I100" s="273" t="s">
        <v>369</v>
      </c>
      <c r="J100" s="247" t="s">
        <v>367</v>
      </c>
      <c r="K100" s="248" t="s">
        <v>368</v>
      </c>
      <c r="M100" s="307" t="s">
        <v>433</v>
      </c>
      <c r="N100" s="247" t="s">
        <v>366</v>
      </c>
      <c r="O100" s="273" t="s">
        <v>370</v>
      </c>
      <c r="P100" s="247" t="s">
        <v>367</v>
      </c>
      <c r="Q100" s="248" t="s">
        <v>368</v>
      </c>
      <c r="S100" s="307" t="s">
        <v>433</v>
      </c>
      <c r="T100" s="247" t="s">
        <v>366</v>
      </c>
      <c r="U100" s="273" t="s">
        <v>371</v>
      </c>
      <c r="V100" s="247" t="s">
        <v>367</v>
      </c>
      <c r="W100" s="248" t="s">
        <v>368</v>
      </c>
      <c r="Y100" s="307" t="s">
        <v>433</v>
      </c>
      <c r="Z100" s="247" t="s">
        <v>366</v>
      </c>
      <c r="AA100" s="273" t="s">
        <v>372</v>
      </c>
      <c r="AB100" s="247" t="s">
        <v>367</v>
      </c>
      <c r="AC100" s="248" t="s">
        <v>368</v>
      </c>
    </row>
    <row r="101" spans="2:29" x14ac:dyDescent="0.25">
      <c r="B101" s="263" t="s">
        <v>434</v>
      </c>
      <c r="C101" s="264">
        <v>0</v>
      </c>
      <c r="D101" s="265">
        <v>29.9</v>
      </c>
      <c r="E101" s="252" t="str">
        <f t="shared" si="68"/>
        <v/>
      </c>
      <c r="G101" s="255" t="str">
        <f>B101</f>
        <v>Volume blackt</v>
      </c>
      <c r="H101" s="250">
        <f>C101</f>
        <v>0</v>
      </c>
      <c r="I101" s="275">
        <f>ROUND(D101*$K$3,2)</f>
        <v>6.88</v>
      </c>
      <c r="J101" s="251">
        <f>I101*$H$2</f>
        <v>41.142400000000002</v>
      </c>
      <c r="K101" s="252" t="str">
        <f t="shared" si="69"/>
        <v/>
      </c>
      <c r="M101" s="255" t="str">
        <f>B101</f>
        <v>Volume blackt</v>
      </c>
      <c r="N101" s="250">
        <f>C101</f>
        <v>0</v>
      </c>
      <c r="O101" s="275">
        <f>ROUND(D101*$Q$3,2)</f>
        <v>5.92</v>
      </c>
      <c r="P101" s="251">
        <f>O101*$N$2</f>
        <v>39.486399999999996</v>
      </c>
      <c r="Q101" s="252" t="str">
        <f t="shared" si="70"/>
        <v/>
      </c>
      <c r="S101" s="255" t="str">
        <f>B101</f>
        <v>Volume blackt</v>
      </c>
      <c r="T101" s="250">
        <f>C101</f>
        <v>0</v>
      </c>
      <c r="U101" s="275">
        <f>ROUND(D101*$W$3,2)</f>
        <v>145.31</v>
      </c>
      <c r="V101" s="251">
        <f>U101*$T$2</f>
        <v>42.139899999999997</v>
      </c>
      <c r="W101" s="252" t="str">
        <f t="shared" si="71"/>
        <v/>
      </c>
      <c r="Y101" s="255" t="str">
        <f>B101</f>
        <v>Volume blackt</v>
      </c>
      <c r="Z101" s="250">
        <f>C101</f>
        <v>0</v>
      </c>
      <c r="AA101" s="275">
        <f>ROUND(D101*$AC$3,2)</f>
        <v>5.14</v>
      </c>
      <c r="AB101" s="251">
        <f>AA101*$Z$2</f>
        <v>38.138799999999996</v>
      </c>
      <c r="AC101" s="252" t="str">
        <f t="shared" si="72"/>
        <v/>
      </c>
    </row>
    <row r="102" spans="2:29" x14ac:dyDescent="0.25">
      <c r="E102" t="str">
        <f t="shared" si="68"/>
        <v/>
      </c>
      <c r="I102"/>
      <c r="K102" t="str">
        <f t="shared" si="69"/>
        <v/>
      </c>
      <c r="Q102" t="str">
        <f t="shared" si="70"/>
        <v/>
      </c>
      <c r="W102" t="str">
        <f t="shared" si="71"/>
        <v/>
      </c>
      <c r="AC102" t="str">
        <f t="shared" si="72"/>
        <v/>
      </c>
    </row>
    <row r="103" spans="2:29" x14ac:dyDescent="0.25">
      <c r="B103" s="307" t="s">
        <v>435</v>
      </c>
      <c r="C103" s="288" t="s">
        <v>366</v>
      </c>
      <c r="D103" s="288" t="s">
        <v>367</v>
      </c>
      <c r="E103" s="248" t="s">
        <v>368</v>
      </c>
      <c r="G103" s="307" t="s">
        <v>435</v>
      </c>
      <c r="H103" s="247" t="s">
        <v>366</v>
      </c>
      <c r="I103" s="273" t="s">
        <v>369</v>
      </c>
      <c r="J103" s="247" t="s">
        <v>367</v>
      </c>
      <c r="K103" s="248" t="s">
        <v>368</v>
      </c>
      <c r="M103" s="307" t="s">
        <v>435</v>
      </c>
      <c r="N103" s="247" t="s">
        <v>366</v>
      </c>
      <c r="O103" s="273" t="s">
        <v>370</v>
      </c>
      <c r="P103" s="247" t="s">
        <v>367</v>
      </c>
      <c r="Q103" s="248" t="s">
        <v>368</v>
      </c>
      <c r="S103" s="307" t="s">
        <v>435</v>
      </c>
      <c r="T103" s="247" t="s">
        <v>366</v>
      </c>
      <c r="U103" s="273" t="s">
        <v>371</v>
      </c>
      <c r="V103" s="247" t="s">
        <v>367</v>
      </c>
      <c r="W103" s="248" t="s">
        <v>368</v>
      </c>
      <c r="Y103" s="307" t="s">
        <v>435</v>
      </c>
      <c r="Z103" s="247" t="s">
        <v>366</v>
      </c>
      <c r="AA103" s="273" t="s">
        <v>372</v>
      </c>
      <c r="AB103" s="247" t="s">
        <v>367</v>
      </c>
      <c r="AC103" s="248" t="s">
        <v>368</v>
      </c>
    </row>
    <row r="104" spans="2:29" x14ac:dyDescent="0.25">
      <c r="B104" s="311" t="s">
        <v>436</v>
      </c>
      <c r="C104" s="264">
        <v>210</v>
      </c>
      <c r="D104" s="265">
        <v>39.9</v>
      </c>
      <c r="E104" s="252">
        <f t="shared" si="68"/>
        <v>190</v>
      </c>
      <c r="G104" s="306" t="str">
        <f t="shared" ref="G104:H105" si="82">B104</f>
        <v>Livro</v>
      </c>
      <c r="H104" s="250">
        <f t="shared" si="82"/>
        <v>210</v>
      </c>
      <c r="I104" s="275">
        <f t="shared" ref="I104:I105" si="83">ROUND(D104*$K$3,2)</f>
        <v>9.18</v>
      </c>
      <c r="J104" s="251">
        <f t="shared" ref="J104:J105" si="84">I104*$H$2</f>
        <v>54.8964</v>
      </c>
      <c r="K104" s="252">
        <f t="shared" si="69"/>
        <v>261.41142857142859</v>
      </c>
      <c r="M104" s="306" t="str">
        <f t="shared" ref="M104:N105" si="85">B104</f>
        <v>Livro</v>
      </c>
      <c r="N104" s="250">
        <f t="shared" si="85"/>
        <v>210</v>
      </c>
      <c r="O104" s="275">
        <f t="shared" ref="O104:O105" si="86">ROUND(D104*$Q$3,2)</f>
        <v>7.9</v>
      </c>
      <c r="P104" s="251">
        <f t="shared" ref="P104:P105" si="87">O104*$N$2</f>
        <v>52.693000000000005</v>
      </c>
      <c r="Q104" s="252">
        <f t="shared" si="70"/>
        <v>250.91904761904766</v>
      </c>
      <c r="S104" s="306" t="str">
        <f t="shared" ref="S104:T105" si="88">B104</f>
        <v>Livro</v>
      </c>
      <c r="T104" s="250">
        <f t="shared" si="88"/>
        <v>210</v>
      </c>
      <c r="U104" s="275">
        <f t="shared" ref="U104:U105" si="89">ROUND(D104*$W$3,2)</f>
        <v>193.91</v>
      </c>
      <c r="V104" s="251">
        <f t="shared" ref="V104:V105" si="90">U104*$T$2</f>
        <v>56.233899999999998</v>
      </c>
      <c r="W104" s="252">
        <f t="shared" si="71"/>
        <v>267.78047619047618</v>
      </c>
      <c r="Y104" s="306" t="str">
        <f t="shared" ref="Y104:Z105" si="91">B104</f>
        <v>Livro</v>
      </c>
      <c r="Z104" s="250">
        <f t="shared" si="91"/>
        <v>210</v>
      </c>
      <c r="AA104" s="275">
        <f t="shared" ref="AA104:AA105" si="92">ROUND(D104*$AC$3,2)</f>
        <v>6.86</v>
      </c>
      <c r="AB104" s="251">
        <f t="shared" ref="AB104:AB105" si="93">AA104*$Z$2</f>
        <v>50.901200000000003</v>
      </c>
      <c r="AC104" s="252">
        <f t="shared" si="72"/>
        <v>242.38666666666668</v>
      </c>
    </row>
    <row r="105" spans="2:29" x14ac:dyDescent="0.25">
      <c r="B105" s="311" t="s">
        <v>437</v>
      </c>
      <c r="C105" s="264">
        <v>0</v>
      </c>
      <c r="D105" s="265">
        <v>69.900000000000006</v>
      </c>
      <c r="E105" s="252" t="str">
        <f t="shared" si="68"/>
        <v/>
      </c>
      <c r="G105" s="306" t="str">
        <f t="shared" si="82"/>
        <v>Pelucia</v>
      </c>
      <c r="H105" s="250">
        <f t="shared" si="82"/>
        <v>0</v>
      </c>
      <c r="I105" s="275">
        <f t="shared" si="83"/>
        <v>16.079999999999998</v>
      </c>
      <c r="J105" s="251">
        <f t="shared" si="84"/>
        <v>96.1584</v>
      </c>
      <c r="K105" s="252" t="str">
        <f t="shared" si="69"/>
        <v/>
      </c>
      <c r="M105" s="306" t="str">
        <f t="shared" si="85"/>
        <v>Pelucia</v>
      </c>
      <c r="N105" s="250">
        <f t="shared" si="85"/>
        <v>0</v>
      </c>
      <c r="O105" s="275">
        <f t="shared" si="86"/>
        <v>13.84</v>
      </c>
      <c r="P105" s="251">
        <f t="shared" si="87"/>
        <v>92.312799999999996</v>
      </c>
      <c r="Q105" s="252" t="str">
        <f t="shared" si="70"/>
        <v/>
      </c>
      <c r="S105" s="306" t="str">
        <f t="shared" si="88"/>
        <v>Pelucia</v>
      </c>
      <c r="T105" s="250">
        <f t="shared" si="88"/>
        <v>0</v>
      </c>
      <c r="U105" s="275">
        <f t="shared" si="89"/>
        <v>339.71</v>
      </c>
      <c r="V105" s="251">
        <f t="shared" si="90"/>
        <v>98.515899999999988</v>
      </c>
      <c r="W105" s="252" t="str">
        <f t="shared" si="71"/>
        <v/>
      </c>
      <c r="Y105" s="306" t="str">
        <f t="shared" si="91"/>
        <v>Pelucia</v>
      </c>
      <c r="Z105" s="250">
        <f t="shared" si="91"/>
        <v>0</v>
      </c>
      <c r="AA105" s="275">
        <f t="shared" si="92"/>
        <v>12.02</v>
      </c>
      <c r="AB105" s="251">
        <f t="shared" si="93"/>
        <v>89.188400000000001</v>
      </c>
      <c r="AC105" s="252" t="str">
        <f t="shared" si="72"/>
        <v/>
      </c>
    </row>
    <row r="106" spans="2:29" x14ac:dyDescent="0.25">
      <c r="B106" s="311" t="s">
        <v>436</v>
      </c>
      <c r="C106" s="264">
        <v>216</v>
      </c>
      <c r="D106" s="265">
        <v>39.9</v>
      </c>
      <c r="E106" s="252">
        <f t="shared" si="68"/>
        <v>184.72222222222223</v>
      </c>
      <c r="G106" s="306" t="str">
        <f>B106</f>
        <v>Livro</v>
      </c>
      <c r="H106" s="250">
        <f>C106</f>
        <v>216</v>
      </c>
      <c r="I106" s="275">
        <f>ROUND(D106*$K$3,2)</f>
        <v>9.18</v>
      </c>
      <c r="J106" s="251">
        <f>I106*$H$2</f>
        <v>54.8964</v>
      </c>
      <c r="K106" s="252">
        <f t="shared" si="69"/>
        <v>254.15</v>
      </c>
      <c r="M106" s="306" t="str">
        <f>B106</f>
        <v>Livro</v>
      </c>
      <c r="N106" s="250">
        <f>C106</f>
        <v>216</v>
      </c>
      <c r="O106" s="275">
        <f>ROUND(D106*$Q$3,2)</f>
        <v>7.9</v>
      </c>
      <c r="P106" s="251">
        <f>O106*$N$2</f>
        <v>52.693000000000005</v>
      </c>
      <c r="Q106" s="252">
        <f t="shared" si="70"/>
        <v>243.9490740740741</v>
      </c>
      <c r="S106" s="306" t="str">
        <f>B106</f>
        <v>Livro</v>
      </c>
      <c r="T106" s="250">
        <f>C106</f>
        <v>216</v>
      </c>
      <c r="U106" s="275">
        <f>ROUND(D106*$W$3,2)</f>
        <v>193.91</v>
      </c>
      <c r="V106" s="251">
        <f>U106*$T$2</f>
        <v>56.233899999999998</v>
      </c>
      <c r="W106" s="252">
        <f t="shared" si="71"/>
        <v>260.34212962962965</v>
      </c>
      <c r="Y106" s="306" t="str">
        <f>B106</f>
        <v>Livro</v>
      </c>
      <c r="Z106" s="250">
        <f>C106</f>
        <v>216</v>
      </c>
      <c r="AA106" s="275">
        <f>ROUND(D106*$AC$3,2)</f>
        <v>6.86</v>
      </c>
      <c r="AB106" s="251">
        <f>AA106*$Z$2</f>
        <v>50.901200000000003</v>
      </c>
      <c r="AC106" s="252">
        <f t="shared" si="72"/>
        <v>235.65370370370371</v>
      </c>
    </row>
    <row r="107" spans="2:29" x14ac:dyDescent="0.25">
      <c r="B107" s="311" t="s">
        <v>353</v>
      </c>
      <c r="C107" s="264">
        <v>0</v>
      </c>
      <c r="D107" s="265">
        <v>260</v>
      </c>
      <c r="E107" s="252" t="str">
        <f t="shared" si="68"/>
        <v/>
      </c>
      <c r="G107" s="306" t="str">
        <f>B107</f>
        <v>Vibra-Packer</v>
      </c>
      <c r="H107" s="250">
        <f>C107</f>
        <v>0</v>
      </c>
      <c r="I107" s="275">
        <f>ROUND(D107*$K$3,2)</f>
        <v>59.8</v>
      </c>
      <c r="J107" s="251">
        <f>I107*$H$2</f>
        <v>357.60399999999998</v>
      </c>
      <c r="K107" s="252" t="str">
        <f t="shared" si="69"/>
        <v/>
      </c>
      <c r="M107" s="306" t="str">
        <f>B107</f>
        <v>Vibra-Packer</v>
      </c>
      <c r="N107" s="250">
        <f>C107</f>
        <v>0</v>
      </c>
      <c r="O107" s="275">
        <f>ROUND(D107*$Q$3,2)</f>
        <v>51.48</v>
      </c>
      <c r="P107" s="251">
        <f>O107*$N$2</f>
        <v>343.3716</v>
      </c>
      <c r="Q107" s="252" t="str">
        <f t="shared" si="70"/>
        <v/>
      </c>
      <c r="S107" s="306" t="str">
        <f>B107</f>
        <v>Vibra-Packer</v>
      </c>
      <c r="T107" s="250">
        <f>C107</f>
        <v>0</v>
      </c>
      <c r="U107" s="275">
        <f>ROUND(D107*$W$3,2)</f>
        <v>1263.5999999999999</v>
      </c>
      <c r="V107" s="251">
        <f>U107*$T$2</f>
        <v>366.44399999999996</v>
      </c>
      <c r="W107" s="252" t="str">
        <f t="shared" si="71"/>
        <v/>
      </c>
      <c r="Y107" s="306" t="str">
        <f>B107</f>
        <v>Vibra-Packer</v>
      </c>
      <c r="Z107" s="250">
        <f>C107</f>
        <v>0</v>
      </c>
      <c r="AA107" s="275">
        <f>ROUND(D107*$AC$3,2)</f>
        <v>44.72</v>
      </c>
      <c r="AB107" s="251">
        <f>AA107*$Z$2</f>
        <v>331.82240000000002</v>
      </c>
      <c r="AC107" s="252" t="str">
        <f t="shared" si="72"/>
        <v/>
      </c>
    </row>
    <row r="108" spans="2:29" x14ac:dyDescent="0.25">
      <c r="E108" t="str">
        <f t="shared" si="68"/>
        <v/>
      </c>
      <c r="I108"/>
      <c r="K108" t="str">
        <f t="shared" si="69"/>
        <v/>
      </c>
      <c r="Q108" t="str">
        <f t="shared" si="70"/>
        <v/>
      </c>
      <c r="W108" t="str">
        <f t="shared" si="71"/>
        <v/>
      </c>
      <c r="AC108" t="str">
        <f t="shared" si="72"/>
        <v/>
      </c>
    </row>
    <row r="109" spans="2:29" x14ac:dyDescent="0.25">
      <c r="B109" s="307" t="s">
        <v>463</v>
      </c>
      <c r="C109" s="288" t="s">
        <v>366</v>
      </c>
      <c r="D109" s="288" t="s">
        <v>367</v>
      </c>
      <c r="E109" s="248" t="s">
        <v>368</v>
      </c>
      <c r="G109" s="307" t="s">
        <v>463</v>
      </c>
      <c r="H109" s="247" t="s">
        <v>366</v>
      </c>
      <c r="I109" s="273" t="s">
        <v>369</v>
      </c>
      <c r="J109" s="247" t="s">
        <v>367</v>
      </c>
      <c r="K109" s="248" t="s">
        <v>368</v>
      </c>
      <c r="M109" s="307" t="s">
        <v>463</v>
      </c>
      <c r="N109" s="247" t="s">
        <v>366</v>
      </c>
      <c r="O109" s="273" t="s">
        <v>370</v>
      </c>
      <c r="P109" s="247" t="s">
        <v>367</v>
      </c>
      <c r="Q109" s="248" t="s">
        <v>368</v>
      </c>
      <c r="S109" s="307" t="s">
        <v>463</v>
      </c>
      <c r="T109" s="247" t="s">
        <v>366</v>
      </c>
      <c r="U109" s="273" t="s">
        <v>371</v>
      </c>
      <c r="V109" s="247" t="s">
        <v>367</v>
      </c>
      <c r="W109" s="248" t="s">
        <v>368</v>
      </c>
      <c r="Y109" s="307" t="s">
        <v>463</v>
      </c>
      <c r="Z109" s="247" t="s">
        <v>366</v>
      </c>
      <c r="AA109" s="273" t="s">
        <v>372</v>
      </c>
      <c r="AB109" s="247" t="s">
        <v>367</v>
      </c>
      <c r="AC109" s="248" t="s">
        <v>368</v>
      </c>
    </row>
    <row r="110" spans="2:29" x14ac:dyDescent="0.25">
      <c r="B110" s="308" t="s">
        <v>464</v>
      </c>
      <c r="C110" s="264">
        <v>200</v>
      </c>
      <c r="D110" s="265">
        <v>165</v>
      </c>
      <c r="E110" s="252">
        <f t="shared" si="68"/>
        <v>825</v>
      </c>
      <c r="G110" s="309" t="str">
        <f t="shared" ref="G110:H110" si="94">B110</f>
        <v xml:space="preserve">Packer Mr flex kit </v>
      </c>
      <c r="H110" s="250">
        <f t="shared" si="94"/>
        <v>200</v>
      </c>
      <c r="I110" s="275">
        <f t="shared" ref="I110" si="95">ROUND(D110*$K$3,2)</f>
        <v>37.950000000000003</v>
      </c>
      <c r="J110" s="251">
        <f t="shared" ref="J110" si="96">I110*$H$2</f>
        <v>226.94100000000003</v>
      </c>
      <c r="K110" s="252">
        <f t="shared" si="69"/>
        <v>1134.7050000000002</v>
      </c>
      <c r="M110" s="309" t="str">
        <f t="shared" ref="M110:N110" si="97">B110</f>
        <v xml:space="preserve">Packer Mr flex kit </v>
      </c>
      <c r="N110" s="250">
        <f t="shared" si="97"/>
        <v>200</v>
      </c>
      <c r="O110" s="275">
        <f t="shared" ref="O110" si="98">ROUND(D110*$Q$3,2)</f>
        <v>32.67</v>
      </c>
      <c r="P110" s="251">
        <f t="shared" ref="P110" si="99">O110*$N$2</f>
        <v>217.90890000000002</v>
      </c>
      <c r="Q110" s="252">
        <f t="shared" si="70"/>
        <v>1089.5445000000002</v>
      </c>
      <c r="S110" s="309" t="str">
        <f t="shared" ref="S110:T110" si="100">B110</f>
        <v xml:space="preserve">Packer Mr flex kit </v>
      </c>
      <c r="T110" s="250">
        <f t="shared" si="100"/>
        <v>200</v>
      </c>
      <c r="U110" s="275">
        <f t="shared" ref="U110" si="101">ROUND(D110*$W$3,2)</f>
        <v>801.9</v>
      </c>
      <c r="V110" s="251">
        <f t="shared" ref="V110" si="102">U110*$T$2</f>
        <v>232.55099999999999</v>
      </c>
      <c r="W110" s="252">
        <f t="shared" si="71"/>
        <v>1162.7550000000001</v>
      </c>
      <c r="Y110" s="309" t="str">
        <f t="shared" ref="Y110:Z110" si="103">B110</f>
        <v xml:space="preserve">Packer Mr flex kit </v>
      </c>
      <c r="Z110" s="250">
        <f t="shared" si="103"/>
        <v>200</v>
      </c>
      <c r="AA110" s="275">
        <f t="shared" ref="AA110" si="104">ROUND(D110*$AC$3,2)</f>
        <v>28.38</v>
      </c>
      <c r="AB110" s="251">
        <f t="shared" ref="AB110" si="105">AA110*$Z$2</f>
        <v>210.5796</v>
      </c>
      <c r="AC110" s="252">
        <f t="shared" si="72"/>
        <v>1052.8980000000001</v>
      </c>
    </row>
    <row r="111" spans="2:29" x14ac:dyDescent="0.25">
      <c r="B111" s="308" t="s">
        <v>465</v>
      </c>
      <c r="C111" s="264">
        <v>140</v>
      </c>
      <c r="D111" s="265">
        <v>130.1</v>
      </c>
      <c r="E111" s="252">
        <f t="shared" si="68"/>
        <v>929.28571428571433</v>
      </c>
      <c r="G111" s="309" t="str">
        <f t="shared" ref="G111:G120" si="106">B111</f>
        <v>Kit Xmall Pintura</v>
      </c>
      <c r="H111" s="250">
        <f t="shared" ref="H111:H120" si="107">C111</f>
        <v>140</v>
      </c>
      <c r="I111" s="275">
        <f t="shared" ref="I111:I120" si="108">ROUND(D111*$K$3,2)</f>
        <v>29.92</v>
      </c>
      <c r="J111" s="251">
        <f t="shared" ref="J111:J120" si="109">I111*$H$2</f>
        <v>178.92160000000001</v>
      </c>
      <c r="K111" s="252">
        <f t="shared" si="69"/>
        <v>1278.0114285714287</v>
      </c>
      <c r="M111" s="309" t="str">
        <f t="shared" ref="M111:M120" si="110">B111</f>
        <v>Kit Xmall Pintura</v>
      </c>
      <c r="N111" s="250">
        <f t="shared" ref="N111:N120" si="111">C111</f>
        <v>140</v>
      </c>
      <c r="O111" s="275">
        <f t="shared" ref="O111:O120" si="112">ROUND(D111*$Q$3,2)</f>
        <v>25.76</v>
      </c>
      <c r="P111" s="251">
        <f t="shared" ref="P111:P120" si="113">O111*$N$2</f>
        <v>171.8192</v>
      </c>
      <c r="Q111" s="252">
        <f t="shared" si="70"/>
        <v>1227.28</v>
      </c>
      <c r="S111" s="309" t="str">
        <f t="shared" ref="S111:S120" si="114">B111</f>
        <v>Kit Xmall Pintura</v>
      </c>
      <c r="T111" s="250">
        <f t="shared" ref="T111:T120" si="115">C111</f>
        <v>140</v>
      </c>
      <c r="U111" s="275">
        <f t="shared" ref="U111:U120" si="116">ROUND(D111*$W$3,2)</f>
        <v>632.29</v>
      </c>
      <c r="V111" s="251">
        <f t="shared" ref="V111:V120" si="117">U111*$T$2</f>
        <v>183.36409999999998</v>
      </c>
      <c r="W111" s="252">
        <f t="shared" si="71"/>
        <v>1309.7435714285712</v>
      </c>
      <c r="Y111" s="309" t="str">
        <f t="shared" ref="Y111:Y120" si="118">B111</f>
        <v>Kit Xmall Pintura</v>
      </c>
      <c r="Z111" s="250">
        <f t="shared" ref="Z111:Z120" si="119">C111</f>
        <v>140</v>
      </c>
      <c r="AA111" s="275">
        <f t="shared" ref="AA111:AA120" si="120">ROUND(D111*$AC$3,2)</f>
        <v>22.38</v>
      </c>
      <c r="AB111" s="251">
        <f t="shared" ref="AB111:AB120" si="121">AA111*$Z$2</f>
        <v>166.05959999999999</v>
      </c>
      <c r="AC111" s="252">
        <f t="shared" si="72"/>
        <v>1186.1399999999999</v>
      </c>
    </row>
    <row r="112" spans="2:29" x14ac:dyDescent="0.25">
      <c r="B112" s="308" t="s">
        <v>466</v>
      </c>
      <c r="C112" s="264">
        <v>0</v>
      </c>
      <c r="D112" s="265">
        <v>44.95</v>
      </c>
      <c r="E112" s="252" t="str">
        <f t="shared" si="68"/>
        <v/>
      </c>
      <c r="G112" s="309" t="str">
        <f t="shared" si="106"/>
        <v>kit tape</v>
      </c>
      <c r="H112" s="250">
        <f t="shared" si="107"/>
        <v>0</v>
      </c>
      <c r="I112" s="275">
        <f t="shared" si="108"/>
        <v>10.34</v>
      </c>
      <c r="J112" s="251">
        <f t="shared" si="109"/>
        <v>61.833200000000005</v>
      </c>
      <c r="K112" s="252" t="str">
        <f t="shared" si="69"/>
        <v/>
      </c>
      <c r="M112" s="309" t="str">
        <f t="shared" si="110"/>
        <v>kit tape</v>
      </c>
      <c r="N112" s="250">
        <f t="shared" si="111"/>
        <v>0</v>
      </c>
      <c r="O112" s="275">
        <f t="shared" si="112"/>
        <v>8.9</v>
      </c>
      <c r="P112" s="251">
        <f t="shared" si="113"/>
        <v>59.363</v>
      </c>
      <c r="Q112" s="252" t="str">
        <f t="shared" si="70"/>
        <v/>
      </c>
      <c r="S112" s="309" t="str">
        <f t="shared" si="114"/>
        <v>kit tape</v>
      </c>
      <c r="T112" s="250">
        <f t="shared" si="115"/>
        <v>0</v>
      </c>
      <c r="U112" s="275">
        <f t="shared" si="116"/>
        <v>218.46</v>
      </c>
      <c r="V112" s="251">
        <f t="shared" si="117"/>
        <v>63.353400000000001</v>
      </c>
      <c r="W112" s="252" t="str">
        <f t="shared" si="71"/>
        <v/>
      </c>
      <c r="Y112" s="309" t="str">
        <f t="shared" si="118"/>
        <v>kit tape</v>
      </c>
      <c r="Z112" s="250">
        <f t="shared" si="119"/>
        <v>0</v>
      </c>
      <c r="AA112" s="275">
        <f t="shared" si="120"/>
        <v>7.73</v>
      </c>
      <c r="AB112" s="251">
        <f t="shared" si="121"/>
        <v>57.3566</v>
      </c>
      <c r="AC112" s="252" t="str">
        <f t="shared" si="72"/>
        <v/>
      </c>
    </row>
    <row r="113" spans="2:29" x14ac:dyDescent="0.25">
      <c r="B113" s="308" t="s">
        <v>467</v>
      </c>
      <c r="C113" s="264">
        <v>280</v>
      </c>
      <c r="D113" s="265">
        <v>275</v>
      </c>
      <c r="E113" s="252">
        <f t="shared" si="68"/>
        <v>982.14285714285711</v>
      </c>
      <c r="G113" s="309" t="str">
        <f t="shared" si="106"/>
        <v xml:space="preserve">TREX KIT </v>
      </c>
      <c r="H113" s="250">
        <f t="shared" si="107"/>
        <v>280</v>
      </c>
      <c r="I113" s="275">
        <f t="shared" si="108"/>
        <v>63.25</v>
      </c>
      <c r="J113" s="251">
        <f t="shared" si="109"/>
        <v>378.23500000000001</v>
      </c>
      <c r="K113" s="252">
        <f t="shared" si="69"/>
        <v>1350.8392857142858</v>
      </c>
      <c r="M113" s="309" t="str">
        <f t="shared" si="110"/>
        <v xml:space="preserve">TREX KIT </v>
      </c>
      <c r="N113" s="250">
        <f t="shared" si="111"/>
        <v>280</v>
      </c>
      <c r="O113" s="275">
        <f t="shared" si="112"/>
        <v>54.45</v>
      </c>
      <c r="P113" s="251">
        <f t="shared" si="113"/>
        <v>363.18150000000003</v>
      </c>
      <c r="Q113" s="252">
        <f t="shared" si="70"/>
        <v>1297.0767857142857</v>
      </c>
      <c r="S113" s="309" t="str">
        <f t="shared" si="114"/>
        <v xml:space="preserve">TREX KIT </v>
      </c>
      <c r="T113" s="250">
        <f t="shared" si="115"/>
        <v>280</v>
      </c>
      <c r="U113" s="275">
        <f t="shared" si="116"/>
        <v>1336.5</v>
      </c>
      <c r="V113" s="251">
        <f t="shared" si="117"/>
        <v>387.58499999999998</v>
      </c>
      <c r="W113" s="252">
        <f t="shared" si="71"/>
        <v>1384.2321428571429</v>
      </c>
      <c r="Y113" s="309" t="str">
        <f t="shared" si="118"/>
        <v xml:space="preserve">TREX KIT </v>
      </c>
      <c r="Z113" s="250">
        <f t="shared" si="119"/>
        <v>280</v>
      </c>
      <c r="AA113" s="275">
        <f t="shared" si="120"/>
        <v>47.3</v>
      </c>
      <c r="AB113" s="251">
        <f t="shared" si="121"/>
        <v>350.96599999999995</v>
      </c>
      <c r="AC113" s="252">
        <f t="shared" si="72"/>
        <v>1253.4499999999998</v>
      </c>
    </row>
    <row r="114" spans="2:29" x14ac:dyDescent="0.25">
      <c r="B114" s="308" t="s">
        <v>468</v>
      </c>
      <c r="C114" s="264">
        <v>200</v>
      </c>
      <c r="D114" s="265">
        <v>185.1</v>
      </c>
      <c r="E114" s="252">
        <f t="shared" si="68"/>
        <v>925.5</v>
      </c>
      <c r="G114" s="309" t="str">
        <f t="shared" si="106"/>
        <v>MR FLEX KIT BLACK</v>
      </c>
      <c r="H114" s="250">
        <f t="shared" si="107"/>
        <v>200</v>
      </c>
      <c r="I114" s="275">
        <f t="shared" si="108"/>
        <v>42.57</v>
      </c>
      <c r="J114" s="251">
        <f t="shared" si="109"/>
        <v>254.56860000000003</v>
      </c>
      <c r="K114" s="252">
        <f t="shared" si="69"/>
        <v>1272.8430000000001</v>
      </c>
      <c r="M114" s="309" t="str">
        <f t="shared" si="110"/>
        <v>MR FLEX KIT BLACK</v>
      </c>
      <c r="N114" s="250">
        <f t="shared" si="111"/>
        <v>200</v>
      </c>
      <c r="O114" s="275">
        <f t="shared" si="112"/>
        <v>36.65</v>
      </c>
      <c r="P114" s="251">
        <f t="shared" si="113"/>
        <v>244.4555</v>
      </c>
      <c r="Q114" s="252">
        <f t="shared" si="70"/>
        <v>1222.2774999999999</v>
      </c>
      <c r="S114" s="309" t="str">
        <f t="shared" si="114"/>
        <v>MR FLEX KIT BLACK</v>
      </c>
      <c r="T114" s="250">
        <f t="shared" si="115"/>
        <v>200</v>
      </c>
      <c r="U114" s="275">
        <f t="shared" si="116"/>
        <v>899.59</v>
      </c>
      <c r="V114" s="251">
        <f t="shared" si="117"/>
        <v>260.8811</v>
      </c>
      <c r="W114" s="252">
        <f t="shared" si="71"/>
        <v>1304.4055000000001</v>
      </c>
      <c r="Y114" s="309" t="str">
        <f t="shared" si="118"/>
        <v>MR FLEX KIT BLACK</v>
      </c>
      <c r="Z114" s="250">
        <f t="shared" si="119"/>
        <v>200</v>
      </c>
      <c r="AA114" s="275">
        <f t="shared" si="120"/>
        <v>31.84</v>
      </c>
      <c r="AB114" s="251">
        <f t="shared" si="121"/>
        <v>236.25280000000001</v>
      </c>
      <c r="AC114" s="252">
        <f t="shared" si="72"/>
        <v>1181.2640000000001</v>
      </c>
    </row>
    <row r="115" spans="2:29" x14ac:dyDescent="0.25">
      <c r="B115" s="308" t="s">
        <v>469</v>
      </c>
      <c r="C115" s="264">
        <v>240</v>
      </c>
      <c r="D115" s="265">
        <v>290</v>
      </c>
      <c r="E115" s="252">
        <f t="shared" si="68"/>
        <v>1208.3333333333333</v>
      </c>
      <c r="G115" s="309" t="str">
        <f t="shared" si="106"/>
        <v>MR LONG KIT BLACK</v>
      </c>
      <c r="H115" s="250">
        <f t="shared" si="107"/>
        <v>240</v>
      </c>
      <c r="I115" s="275">
        <f t="shared" si="108"/>
        <v>66.7</v>
      </c>
      <c r="J115" s="251">
        <f t="shared" si="109"/>
        <v>398.86600000000004</v>
      </c>
      <c r="K115" s="252">
        <f t="shared" si="69"/>
        <v>1661.9416666666668</v>
      </c>
      <c r="M115" s="309" t="str">
        <f t="shared" si="110"/>
        <v>MR LONG KIT BLACK</v>
      </c>
      <c r="N115" s="250">
        <f t="shared" si="111"/>
        <v>240</v>
      </c>
      <c r="O115" s="275">
        <f t="shared" si="112"/>
        <v>57.42</v>
      </c>
      <c r="P115" s="251">
        <f t="shared" si="113"/>
        <v>382.9914</v>
      </c>
      <c r="Q115" s="252">
        <f t="shared" si="70"/>
        <v>1595.7975000000001</v>
      </c>
      <c r="S115" s="309" t="str">
        <f t="shared" si="114"/>
        <v>MR LONG KIT BLACK</v>
      </c>
      <c r="T115" s="250">
        <f t="shared" si="115"/>
        <v>240</v>
      </c>
      <c r="U115" s="275">
        <f t="shared" si="116"/>
        <v>1409.4</v>
      </c>
      <c r="V115" s="251">
        <f t="shared" si="117"/>
        <v>408.726</v>
      </c>
      <c r="W115" s="252">
        <f t="shared" si="71"/>
        <v>1703.0250000000001</v>
      </c>
      <c r="Y115" s="309" t="str">
        <f t="shared" si="118"/>
        <v>MR LONG KIT BLACK</v>
      </c>
      <c r="Z115" s="250">
        <f t="shared" si="119"/>
        <v>240</v>
      </c>
      <c r="AA115" s="275">
        <f t="shared" si="120"/>
        <v>49.88</v>
      </c>
      <c r="AB115" s="251">
        <f t="shared" si="121"/>
        <v>370.1096</v>
      </c>
      <c r="AC115" s="252">
        <f t="shared" si="72"/>
        <v>1542.1233333333332</v>
      </c>
    </row>
    <row r="116" spans="2:29" x14ac:dyDescent="0.25">
      <c r="B116" s="308" t="s">
        <v>470</v>
      </c>
      <c r="C116" s="264">
        <v>360</v>
      </c>
      <c r="D116" s="265">
        <v>375.2</v>
      </c>
      <c r="E116" s="252">
        <f t="shared" si="68"/>
        <v>1042.2222222222222</v>
      </c>
      <c r="G116" s="309" t="str">
        <f t="shared" si="106"/>
        <v>BMONSTER KIT BLACK</v>
      </c>
      <c r="H116" s="250">
        <f t="shared" si="107"/>
        <v>360</v>
      </c>
      <c r="I116" s="275">
        <f t="shared" si="108"/>
        <v>86.3</v>
      </c>
      <c r="J116" s="251">
        <f t="shared" si="109"/>
        <v>516.07400000000007</v>
      </c>
      <c r="K116" s="252">
        <f t="shared" si="69"/>
        <v>1433.538888888889</v>
      </c>
      <c r="M116" s="309" t="str">
        <f t="shared" si="110"/>
        <v>BMONSTER KIT BLACK</v>
      </c>
      <c r="N116" s="250">
        <f t="shared" si="111"/>
        <v>360</v>
      </c>
      <c r="O116" s="275">
        <f t="shared" si="112"/>
        <v>74.290000000000006</v>
      </c>
      <c r="P116" s="251">
        <f t="shared" si="113"/>
        <v>495.51430000000005</v>
      </c>
      <c r="Q116" s="252">
        <f t="shared" si="70"/>
        <v>1376.4286111111112</v>
      </c>
      <c r="S116" s="309" t="str">
        <f t="shared" si="114"/>
        <v>BMONSTER KIT BLACK</v>
      </c>
      <c r="T116" s="250">
        <f t="shared" si="115"/>
        <v>360</v>
      </c>
      <c r="U116" s="275">
        <f t="shared" si="116"/>
        <v>1823.47</v>
      </c>
      <c r="V116" s="251">
        <f t="shared" si="117"/>
        <v>528.80629999999996</v>
      </c>
      <c r="W116" s="252">
        <f t="shared" si="71"/>
        <v>1468.9063888888886</v>
      </c>
      <c r="Y116" s="309" t="str">
        <f t="shared" si="118"/>
        <v>BMONSTER KIT BLACK</v>
      </c>
      <c r="Z116" s="250">
        <f t="shared" si="119"/>
        <v>360</v>
      </c>
      <c r="AA116" s="275">
        <f t="shared" si="120"/>
        <v>64.53</v>
      </c>
      <c r="AB116" s="251">
        <f t="shared" si="121"/>
        <v>478.81260000000003</v>
      </c>
      <c r="AC116" s="252">
        <f t="shared" si="72"/>
        <v>1330.0350000000001</v>
      </c>
    </row>
    <row r="117" spans="2:29" x14ac:dyDescent="0.25">
      <c r="B117" s="308" t="s">
        <v>471</v>
      </c>
      <c r="C117" s="264">
        <v>410</v>
      </c>
      <c r="D117" s="265">
        <v>385</v>
      </c>
      <c r="E117" s="252">
        <f t="shared" si="68"/>
        <v>939.02439024390242</v>
      </c>
      <c r="G117" s="309" t="str">
        <f t="shared" si="106"/>
        <v>PRINCE KIT BLACK</v>
      </c>
      <c r="H117" s="250">
        <f t="shared" si="107"/>
        <v>410</v>
      </c>
      <c r="I117" s="275">
        <f t="shared" si="108"/>
        <v>88.55</v>
      </c>
      <c r="J117" s="251">
        <f t="shared" si="109"/>
        <v>529.529</v>
      </c>
      <c r="K117" s="252">
        <f t="shared" si="69"/>
        <v>1291.5341463414634</v>
      </c>
      <c r="M117" s="309" t="str">
        <f t="shared" si="110"/>
        <v>PRINCE KIT BLACK</v>
      </c>
      <c r="N117" s="250">
        <f t="shared" si="111"/>
        <v>410</v>
      </c>
      <c r="O117" s="275">
        <f t="shared" si="112"/>
        <v>76.23</v>
      </c>
      <c r="P117" s="251">
        <f t="shared" si="113"/>
        <v>508.45410000000004</v>
      </c>
      <c r="Q117" s="252">
        <f t="shared" si="70"/>
        <v>1240.1319512195123</v>
      </c>
      <c r="S117" s="309" t="str">
        <f t="shared" si="114"/>
        <v>PRINCE KIT BLACK</v>
      </c>
      <c r="T117" s="250">
        <f t="shared" si="115"/>
        <v>410</v>
      </c>
      <c r="U117" s="275">
        <f t="shared" si="116"/>
        <v>1871.1</v>
      </c>
      <c r="V117" s="251">
        <f t="shared" si="117"/>
        <v>542.61899999999991</v>
      </c>
      <c r="W117" s="252">
        <f t="shared" si="71"/>
        <v>1323.4609756097559</v>
      </c>
      <c r="Y117" s="309" t="str">
        <f t="shared" si="118"/>
        <v>PRINCE KIT BLACK</v>
      </c>
      <c r="Z117" s="250">
        <f t="shared" si="119"/>
        <v>410</v>
      </c>
      <c r="AA117" s="275">
        <f t="shared" si="120"/>
        <v>66.22</v>
      </c>
      <c r="AB117" s="251">
        <f t="shared" si="121"/>
        <v>491.35239999999999</v>
      </c>
      <c r="AC117" s="252">
        <f t="shared" si="72"/>
        <v>1198.4204878048779</v>
      </c>
    </row>
    <row r="118" spans="2:29" x14ac:dyDescent="0.25">
      <c r="B118" s="308" t="s">
        <v>472</v>
      </c>
      <c r="C118" s="264">
        <v>200</v>
      </c>
      <c r="D118" s="265">
        <v>180.2</v>
      </c>
      <c r="E118" s="252">
        <f t="shared" si="68"/>
        <v>901</v>
      </c>
      <c r="G118" s="309" t="str">
        <f t="shared" si="106"/>
        <v>Kit especial Mr Flex</v>
      </c>
      <c r="H118" s="250">
        <f t="shared" si="107"/>
        <v>200</v>
      </c>
      <c r="I118" s="275">
        <f t="shared" si="108"/>
        <v>41.45</v>
      </c>
      <c r="J118" s="251">
        <f t="shared" si="109"/>
        <v>247.87100000000004</v>
      </c>
      <c r="K118" s="252">
        <f t="shared" si="69"/>
        <v>1239.3550000000002</v>
      </c>
      <c r="M118" s="309" t="str">
        <f t="shared" si="110"/>
        <v>Kit especial Mr Flex</v>
      </c>
      <c r="N118" s="250">
        <f t="shared" si="111"/>
        <v>200</v>
      </c>
      <c r="O118" s="275">
        <f t="shared" si="112"/>
        <v>35.68</v>
      </c>
      <c r="P118" s="251">
        <f t="shared" si="113"/>
        <v>237.98560000000001</v>
      </c>
      <c r="Q118" s="252">
        <f t="shared" si="70"/>
        <v>1189.9280000000001</v>
      </c>
      <c r="S118" s="309" t="str">
        <f t="shared" si="114"/>
        <v>Kit especial Mr Flex</v>
      </c>
      <c r="T118" s="250">
        <f t="shared" si="115"/>
        <v>200</v>
      </c>
      <c r="U118" s="275">
        <f t="shared" si="116"/>
        <v>875.77</v>
      </c>
      <c r="V118" s="251">
        <f t="shared" si="117"/>
        <v>253.97329999999997</v>
      </c>
      <c r="W118" s="252">
        <f t="shared" si="71"/>
        <v>1269.8664999999999</v>
      </c>
      <c r="Y118" s="309" t="str">
        <f t="shared" si="118"/>
        <v>Kit especial Mr Flex</v>
      </c>
      <c r="Z118" s="250">
        <f t="shared" si="119"/>
        <v>200</v>
      </c>
      <c r="AA118" s="275">
        <f t="shared" si="120"/>
        <v>30.99</v>
      </c>
      <c r="AB118" s="251">
        <f t="shared" si="121"/>
        <v>229.94579999999999</v>
      </c>
      <c r="AC118" s="252">
        <f t="shared" si="72"/>
        <v>1149.729</v>
      </c>
    </row>
    <row r="119" spans="2:29" x14ac:dyDescent="0.25">
      <c r="B119" s="308" t="s">
        <v>473</v>
      </c>
      <c r="C119" s="264">
        <v>280</v>
      </c>
      <c r="D119" s="265">
        <v>265.10000000000002</v>
      </c>
      <c r="E119" s="252">
        <f t="shared" si="68"/>
        <v>946.78571428571433</v>
      </c>
      <c r="G119" s="309" t="str">
        <f t="shared" si="106"/>
        <v>Kit especial Trex</v>
      </c>
      <c r="H119" s="250">
        <f t="shared" si="107"/>
        <v>280</v>
      </c>
      <c r="I119" s="275">
        <f t="shared" si="108"/>
        <v>60.97</v>
      </c>
      <c r="J119" s="251">
        <f t="shared" si="109"/>
        <v>364.60060000000004</v>
      </c>
      <c r="K119" s="252">
        <f t="shared" si="69"/>
        <v>1302.1450000000002</v>
      </c>
      <c r="M119" s="309" t="str">
        <f t="shared" si="110"/>
        <v>Kit especial Trex</v>
      </c>
      <c r="N119" s="250">
        <f t="shared" si="111"/>
        <v>280</v>
      </c>
      <c r="O119" s="275">
        <f t="shared" si="112"/>
        <v>52.49</v>
      </c>
      <c r="P119" s="251">
        <f t="shared" si="113"/>
        <v>350.10829999999999</v>
      </c>
      <c r="Q119" s="252">
        <f t="shared" si="70"/>
        <v>1250.3867857142857</v>
      </c>
      <c r="S119" s="309" t="str">
        <f t="shared" si="114"/>
        <v>Kit especial Trex</v>
      </c>
      <c r="T119" s="250">
        <f t="shared" si="115"/>
        <v>280</v>
      </c>
      <c r="U119" s="275">
        <f t="shared" si="116"/>
        <v>1288.3900000000001</v>
      </c>
      <c r="V119" s="251">
        <f t="shared" si="117"/>
        <v>373.63310000000001</v>
      </c>
      <c r="W119" s="252">
        <f t="shared" si="71"/>
        <v>1334.4039285714287</v>
      </c>
      <c r="Y119" s="309" t="str">
        <f t="shared" si="118"/>
        <v>Kit especial Trex</v>
      </c>
      <c r="Z119" s="250">
        <f t="shared" si="119"/>
        <v>280</v>
      </c>
      <c r="AA119" s="275">
        <f t="shared" si="120"/>
        <v>45.6</v>
      </c>
      <c r="AB119" s="251">
        <f t="shared" si="121"/>
        <v>338.35200000000003</v>
      </c>
      <c r="AC119" s="252">
        <f t="shared" si="72"/>
        <v>1208.4000000000003</v>
      </c>
    </row>
    <row r="120" spans="2:29" x14ac:dyDescent="0.25">
      <c r="B120" s="308" t="s">
        <v>474</v>
      </c>
      <c r="C120" s="264">
        <v>410</v>
      </c>
      <c r="D120" s="265">
        <v>365.1</v>
      </c>
      <c r="E120" s="252">
        <f t="shared" si="68"/>
        <v>890.48780487804879</v>
      </c>
      <c r="G120" s="309" t="str">
        <f t="shared" si="106"/>
        <v>Kit especial Prince</v>
      </c>
      <c r="H120" s="250">
        <f t="shared" si="107"/>
        <v>410</v>
      </c>
      <c r="I120" s="275">
        <f t="shared" si="108"/>
        <v>83.97</v>
      </c>
      <c r="J120" s="251">
        <f t="shared" si="109"/>
        <v>502.14060000000001</v>
      </c>
      <c r="K120" s="252">
        <f t="shared" si="69"/>
        <v>1224.7331707317073</v>
      </c>
      <c r="M120" s="309" t="str">
        <f t="shared" si="110"/>
        <v>Kit especial Prince</v>
      </c>
      <c r="N120" s="250">
        <f t="shared" si="111"/>
        <v>410</v>
      </c>
      <c r="O120" s="275">
        <f t="shared" si="112"/>
        <v>72.290000000000006</v>
      </c>
      <c r="P120" s="251">
        <f t="shared" si="113"/>
        <v>482.17430000000002</v>
      </c>
      <c r="Q120" s="252">
        <f t="shared" si="70"/>
        <v>1176.0348780487805</v>
      </c>
      <c r="S120" s="309" t="str">
        <f t="shared" si="114"/>
        <v>Kit especial Prince</v>
      </c>
      <c r="T120" s="250">
        <f t="shared" si="115"/>
        <v>410</v>
      </c>
      <c r="U120" s="275">
        <f t="shared" si="116"/>
        <v>1774.39</v>
      </c>
      <c r="V120" s="251">
        <f t="shared" si="117"/>
        <v>514.57309999999995</v>
      </c>
      <c r="W120" s="252">
        <f t="shared" si="71"/>
        <v>1255.0563414634146</v>
      </c>
      <c r="Y120" s="309" t="str">
        <f t="shared" si="118"/>
        <v>Kit especial Prince</v>
      </c>
      <c r="Z120" s="250">
        <f t="shared" si="119"/>
        <v>410</v>
      </c>
      <c r="AA120" s="275">
        <f t="shared" si="120"/>
        <v>62.8</v>
      </c>
      <c r="AB120" s="251">
        <f t="shared" si="121"/>
        <v>465.976</v>
      </c>
      <c r="AC120" s="252">
        <f t="shared" si="72"/>
        <v>1136.5268292682927</v>
      </c>
    </row>
    <row r="121" spans="2:29" x14ac:dyDescent="0.25">
      <c r="B121" s="308" t="s">
        <v>475</v>
      </c>
      <c r="C121" s="264">
        <v>0</v>
      </c>
      <c r="D121" s="265">
        <v>120</v>
      </c>
      <c r="E121" s="252" t="str">
        <f t="shared" ref="E121" si="122">IF(C121=0,"",D121*1000/C121)</f>
        <v/>
      </c>
      <c r="G121" s="309" t="str">
        <f t="shared" ref="G121:H122" si="123">B121</f>
        <v>vibra packer Kit</v>
      </c>
      <c r="H121" s="250">
        <f t="shared" si="123"/>
        <v>0</v>
      </c>
      <c r="I121" s="275">
        <f t="shared" ref="I121" si="124">ROUND(D121*$K$3,2)</f>
        <v>27.6</v>
      </c>
      <c r="J121" s="251">
        <f t="shared" ref="J121:J122" si="125">I121*$H$2</f>
        <v>165.04800000000003</v>
      </c>
      <c r="K121" s="252" t="str">
        <f t="shared" si="69"/>
        <v/>
      </c>
      <c r="M121" s="309" t="str">
        <f t="shared" ref="M121:N122" si="126">B121</f>
        <v>vibra packer Kit</v>
      </c>
      <c r="N121" s="250">
        <f t="shared" si="126"/>
        <v>0</v>
      </c>
      <c r="O121" s="275">
        <f t="shared" ref="O121:O122" si="127">ROUND(D121*$Q$3,2)</f>
        <v>23.76</v>
      </c>
      <c r="P121" s="251">
        <f t="shared" ref="P121:P122" si="128">O121*$N$2</f>
        <v>158.47920000000002</v>
      </c>
      <c r="Q121" s="252" t="str">
        <f t="shared" si="70"/>
        <v/>
      </c>
      <c r="S121" s="309" t="str">
        <f t="shared" ref="S121:T122" si="129">B121</f>
        <v>vibra packer Kit</v>
      </c>
      <c r="T121" s="250">
        <f t="shared" si="129"/>
        <v>0</v>
      </c>
      <c r="U121" s="275">
        <f t="shared" ref="U121:U122" si="130">ROUND(D121*$W$3,2)</f>
        <v>583.20000000000005</v>
      </c>
      <c r="V121" s="251">
        <f t="shared" ref="V121:V122" si="131">U121*$T$2</f>
        <v>169.12800000000001</v>
      </c>
      <c r="W121" s="252" t="str">
        <f t="shared" si="71"/>
        <v/>
      </c>
      <c r="Y121" s="309" t="str">
        <f t="shared" ref="Y121:Z122" si="132">B121</f>
        <v>vibra packer Kit</v>
      </c>
      <c r="Z121" s="250">
        <f t="shared" si="132"/>
        <v>0</v>
      </c>
      <c r="AA121" s="275">
        <f t="shared" ref="AA121:AA122" si="133">ROUND(D121*$AC$3,2)</f>
        <v>20.64</v>
      </c>
      <c r="AB121" s="251">
        <f t="shared" ref="AB121:AB122" si="134">AA121*$Z$2</f>
        <v>153.14879999999999</v>
      </c>
      <c r="AC121" s="252" t="str">
        <f t="shared" si="72"/>
        <v/>
      </c>
    </row>
    <row r="122" spans="2:29" x14ac:dyDescent="0.25">
      <c r="B122" s="308" t="s">
        <v>476</v>
      </c>
      <c r="C122" s="264">
        <v>0</v>
      </c>
      <c r="D122" s="265">
        <v>49.9</v>
      </c>
      <c r="E122" s="252" t="str">
        <f>IF(C122=0,"",D122*1000/C122)</f>
        <v/>
      </c>
      <c r="G122" s="309" t="str">
        <f t="shared" si="123"/>
        <v>cueca kit mr</v>
      </c>
      <c r="H122" s="250">
        <f t="shared" si="123"/>
        <v>0</v>
      </c>
      <c r="I122" s="275">
        <v>50.6</v>
      </c>
      <c r="J122" s="251">
        <f t="shared" si="125"/>
        <v>302.58800000000002</v>
      </c>
      <c r="K122" s="252" t="str">
        <f t="shared" si="69"/>
        <v/>
      </c>
      <c r="M122" s="309" t="str">
        <f t="shared" si="126"/>
        <v>cueca kit mr</v>
      </c>
      <c r="N122" s="250">
        <f t="shared" si="126"/>
        <v>0</v>
      </c>
      <c r="O122" s="275">
        <f t="shared" si="127"/>
        <v>9.8800000000000008</v>
      </c>
      <c r="P122" s="251">
        <f t="shared" si="128"/>
        <v>65.899600000000007</v>
      </c>
      <c r="Q122" s="252" t="str">
        <f t="shared" si="70"/>
        <v/>
      </c>
      <c r="S122" s="309" t="str">
        <f t="shared" si="129"/>
        <v>cueca kit mr</v>
      </c>
      <c r="T122" s="250">
        <f t="shared" si="129"/>
        <v>0</v>
      </c>
      <c r="U122" s="275">
        <f t="shared" si="130"/>
        <v>242.51</v>
      </c>
      <c r="V122" s="251">
        <f t="shared" si="131"/>
        <v>70.327899999999985</v>
      </c>
      <c r="W122" s="252" t="str">
        <f t="shared" si="71"/>
        <v/>
      </c>
      <c r="Y122" s="309" t="str">
        <f t="shared" si="132"/>
        <v>cueca kit mr</v>
      </c>
      <c r="Z122" s="250">
        <f t="shared" si="132"/>
        <v>0</v>
      </c>
      <c r="AA122" s="275">
        <f t="shared" si="133"/>
        <v>8.58</v>
      </c>
      <c r="AB122" s="251">
        <f t="shared" si="134"/>
        <v>63.663600000000002</v>
      </c>
      <c r="AC122" s="252" t="str">
        <f t="shared" si="72"/>
        <v/>
      </c>
    </row>
    <row r="123" spans="2:29" x14ac:dyDescent="0.25">
      <c r="I123"/>
      <c r="K123" t="str">
        <f t="shared" si="69"/>
        <v/>
      </c>
      <c r="Q123" t="str">
        <f t="shared" si="70"/>
        <v/>
      </c>
      <c r="W123" t="str">
        <f t="shared" si="71"/>
        <v/>
      </c>
      <c r="AC123" t="str">
        <f t="shared" si="72"/>
        <v/>
      </c>
    </row>
    <row r="124" spans="2:29" x14ac:dyDescent="0.25">
      <c r="B124" s="263" t="s">
        <v>438</v>
      </c>
      <c r="C124" s="264"/>
      <c r="D124" s="265"/>
      <c r="E124" s="252" t="str">
        <f t="shared" ref="E124:E125" si="135">IF(C124=0,"",D124*1000/C124)</f>
        <v/>
      </c>
      <c r="G124" s="263" t="s">
        <v>438</v>
      </c>
      <c r="H124" s="264"/>
      <c r="I124" s="310">
        <v>123.69</v>
      </c>
      <c r="J124" s="251">
        <f>I124*$H$2</f>
        <v>739.6662</v>
      </c>
      <c r="K124" s="252" t="str">
        <f t="shared" si="69"/>
        <v/>
      </c>
      <c r="M124" s="263" t="s">
        <v>439</v>
      </c>
      <c r="N124" s="264"/>
      <c r="O124" s="310">
        <v>77.180000000000007</v>
      </c>
      <c r="P124" s="251">
        <f>O124*$N$2</f>
        <v>514.79060000000004</v>
      </c>
      <c r="Q124" s="252" t="str">
        <f t="shared" si="70"/>
        <v/>
      </c>
      <c r="S124" s="263" t="s">
        <v>438</v>
      </c>
      <c r="T124" s="264"/>
      <c r="U124" s="310">
        <v>2404.2399999999998</v>
      </c>
      <c r="V124" s="251">
        <f t="shared" ref="V124:V126" si="136">U124*$T$2</f>
        <v>697.22959999999989</v>
      </c>
      <c r="W124" s="252" t="str">
        <f t="shared" si="71"/>
        <v/>
      </c>
      <c r="Y124" s="263" t="s">
        <v>438</v>
      </c>
      <c r="Z124" s="264"/>
      <c r="AA124" s="310">
        <v>7.74</v>
      </c>
      <c r="AB124" s="251">
        <f t="shared" ref="AB124:AB126" si="137">AA124*$Z$2</f>
        <v>57.430799999999998</v>
      </c>
      <c r="AC124" s="252" t="str">
        <f t="shared" si="72"/>
        <v/>
      </c>
    </row>
    <row r="125" spans="2:29" x14ac:dyDescent="0.25">
      <c r="B125" s="263" t="s">
        <v>440</v>
      </c>
      <c r="C125" s="264"/>
      <c r="D125" s="265"/>
      <c r="E125" s="252" t="str">
        <f t="shared" si="135"/>
        <v/>
      </c>
      <c r="G125" s="263" t="s">
        <v>440</v>
      </c>
      <c r="H125" s="264"/>
      <c r="I125" s="310">
        <v>69</v>
      </c>
      <c r="J125" s="251">
        <f>I125*$H$2</f>
        <v>412.62</v>
      </c>
      <c r="K125" s="252" t="str">
        <f t="shared" si="69"/>
        <v/>
      </c>
      <c r="M125" s="263" t="s">
        <v>441</v>
      </c>
      <c r="N125" s="264"/>
      <c r="O125" s="310">
        <v>59.4</v>
      </c>
      <c r="P125" s="251">
        <f>O125*$N$2</f>
        <v>396.19799999999998</v>
      </c>
      <c r="Q125" s="252" t="str">
        <f t="shared" si="70"/>
        <v/>
      </c>
      <c r="S125" s="263" t="s">
        <v>440</v>
      </c>
      <c r="T125" s="264"/>
      <c r="U125" s="310">
        <v>1458</v>
      </c>
      <c r="V125" s="251">
        <f t="shared" si="136"/>
        <v>422.82</v>
      </c>
      <c r="W125" s="252" t="str">
        <f t="shared" si="71"/>
        <v/>
      </c>
      <c r="Y125" s="263" t="s">
        <v>440</v>
      </c>
      <c r="Z125" s="264"/>
      <c r="AA125" s="310">
        <v>51.6</v>
      </c>
      <c r="AB125" s="251">
        <f t="shared" si="137"/>
        <v>382.87200000000001</v>
      </c>
      <c r="AC125" s="252" t="str">
        <f t="shared" si="72"/>
        <v/>
      </c>
    </row>
    <row r="126" spans="2:29" x14ac:dyDescent="0.25">
      <c r="B126" s="263" t="s">
        <v>0</v>
      </c>
      <c r="C126" s="264"/>
      <c r="D126" s="265"/>
      <c r="E126" s="252" t="str">
        <f>IF(C126=0,"",D126*1000/C126)</f>
        <v/>
      </c>
      <c r="G126" s="263" t="s">
        <v>0</v>
      </c>
      <c r="H126" s="264"/>
      <c r="I126" s="310">
        <v>192.69</v>
      </c>
      <c r="J126" s="251">
        <f t="shared" ref="J126" si="138">I126*$H$2</f>
        <v>1152.2862</v>
      </c>
      <c r="K126" s="252" t="str">
        <f>IF(H126=0,"",J126*1000/H126)</f>
        <v/>
      </c>
      <c r="M126" s="263" t="s">
        <v>442</v>
      </c>
      <c r="N126" s="264"/>
      <c r="O126" s="310">
        <v>136.58000000000001</v>
      </c>
      <c r="P126" s="251">
        <f>O126*$N$2</f>
        <v>910.98860000000002</v>
      </c>
      <c r="Q126" s="252" t="str">
        <f>IF(N126=0,"",P126*1000/N126)</f>
        <v/>
      </c>
      <c r="S126" s="263" t="s">
        <v>0</v>
      </c>
      <c r="T126" s="264"/>
      <c r="U126" s="310">
        <v>3862.24</v>
      </c>
      <c r="V126" s="251">
        <f t="shared" si="136"/>
        <v>1120.0495999999998</v>
      </c>
      <c r="W126" s="252" t="str">
        <f>IF(T126=0,"",V126*1000/T126)</f>
        <v/>
      </c>
      <c r="Y126" s="263" t="s">
        <v>0</v>
      </c>
      <c r="Z126" s="264"/>
      <c r="AA126" s="310">
        <v>155.63</v>
      </c>
      <c r="AB126" s="251">
        <f t="shared" si="137"/>
        <v>1154.7746</v>
      </c>
      <c r="AC126" s="252" t="str">
        <f>IF(Z126=0,"",AB126*1000/Z126)</f>
        <v/>
      </c>
    </row>
    <row r="129" spans="2:23" hidden="1" x14ac:dyDescent="0.25">
      <c r="B129" s="391" t="s">
        <v>477</v>
      </c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</row>
    <row r="130" spans="2:23" hidden="1" x14ac:dyDescent="0.25">
      <c r="B130" s="312" t="s">
        <v>478</v>
      </c>
      <c r="C130" s="313" t="s">
        <v>366</v>
      </c>
      <c r="D130" s="314" t="s">
        <v>367</v>
      </c>
      <c r="E130" s="313" t="s">
        <v>368</v>
      </c>
      <c r="G130" s="312" t="s">
        <v>478</v>
      </c>
      <c r="H130" s="313" t="s">
        <v>366</v>
      </c>
      <c r="I130" s="315"/>
      <c r="J130" s="313" t="s">
        <v>367</v>
      </c>
      <c r="K130" s="313" t="s">
        <v>368</v>
      </c>
      <c r="M130" s="272" t="s">
        <v>478</v>
      </c>
      <c r="N130" s="247" t="s">
        <v>366</v>
      </c>
      <c r="O130" s="273"/>
      <c r="P130" s="247" t="s">
        <v>367</v>
      </c>
      <c r="Q130" s="248" t="s">
        <v>368</v>
      </c>
      <c r="S130" s="316" t="s">
        <v>478</v>
      </c>
      <c r="T130" s="258" t="s">
        <v>366</v>
      </c>
      <c r="U130" s="273"/>
      <c r="V130" s="247" t="s">
        <v>367</v>
      </c>
      <c r="W130" s="259" t="s">
        <v>368</v>
      </c>
    </row>
    <row r="131" spans="2:23" hidden="1" x14ac:dyDescent="0.25">
      <c r="B131" s="295" t="s">
        <v>385</v>
      </c>
      <c r="C131" s="317">
        <v>200</v>
      </c>
      <c r="D131" s="318">
        <v>185.1</v>
      </c>
      <c r="E131" s="319">
        <f>D131*1000/C131</f>
        <v>925.5</v>
      </c>
      <c r="G131" s="276" t="str">
        <f>B131</f>
        <v>Mr Flex PINTADO</v>
      </c>
      <c r="H131" s="277">
        <f>C131</f>
        <v>200</v>
      </c>
      <c r="I131" s="280">
        <f>ROUND(D131*$K$3,2)</f>
        <v>42.57</v>
      </c>
      <c r="J131" s="281">
        <f>I131*$H$2</f>
        <v>254.56860000000003</v>
      </c>
      <c r="K131" s="257">
        <f>J131*1000/H131</f>
        <v>1272.8430000000001</v>
      </c>
      <c r="M131" s="295" t="str">
        <f>B131</f>
        <v>Mr Flex PINTADO</v>
      </c>
      <c r="N131" s="320">
        <f>C131</f>
        <v>200</v>
      </c>
      <c r="O131" s="321">
        <f>ROUND(D131*$Q$3,2)</f>
        <v>36.65</v>
      </c>
      <c r="P131" s="251">
        <f t="shared" ref="P131:P134" si="139">O131*$N$2</f>
        <v>244.4555</v>
      </c>
      <c r="Q131" s="262">
        <f>P131*1000/N131</f>
        <v>1222.2774999999999</v>
      </c>
      <c r="S131" s="295" t="str">
        <f>B131</f>
        <v>Mr Flex PINTADO</v>
      </c>
      <c r="T131" s="317">
        <f>C131</f>
        <v>200</v>
      </c>
      <c r="U131" s="321">
        <f>ROUND(D131*$W$3,2)</f>
        <v>899.59</v>
      </c>
      <c r="V131" s="322">
        <f t="shared" ref="V131:V134" si="140">U131*$T$2</f>
        <v>260.8811</v>
      </c>
      <c r="W131" s="319">
        <f t="shared" ref="W131" si="141">V131*1000/T131</f>
        <v>1304.4055000000001</v>
      </c>
    </row>
    <row r="132" spans="2:23" hidden="1" x14ac:dyDescent="0.25">
      <c r="B132" s="295" t="s">
        <v>479</v>
      </c>
      <c r="C132" s="317">
        <v>0</v>
      </c>
      <c r="D132" s="318">
        <v>55</v>
      </c>
      <c r="E132" s="319"/>
      <c r="G132" s="295" t="s">
        <v>479</v>
      </c>
      <c r="H132" s="317">
        <v>0</v>
      </c>
      <c r="I132" s="275">
        <f>ROUND(D132*$K$3,2)</f>
        <v>12.65</v>
      </c>
      <c r="J132" s="251">
        <f t="shared" ref="J132:J134" si="142">I132*$H$2</f>
        <v>75.647000000000006</v>
      </c>
      <c r="K132" s="323"/>
      <c r="M132" s="324" t="str">
        <f>B132</f>
        <v>Cueca para Packer</v>
      </c>
      <c r="N132" s="320"/>
      <c r="O132" s="321">
        <f t="shared" ref="O132:O134" si="143">ROUND(D132*$Q$3,2)</f>
        <v>10.89</v>
      </c>
      <c r="P132" s="251">
        <f t="shared" si="139"/>
        <v>72.636300000000006</v>
      </c>
      <c r="Q132" s="323"/>
      <c r="S132" s="295" t="str">
        <f t="shared" ref="S132:S134" si="144">B132</f>
        <v>Cueca para Packer</v>
      </c>
      <c r="T132" s="317"/>
      <c r="U132" s="321">
        <f>ROUND(D132*$W$3,2)</f>
        <v>267.3</v>
      </c>
      <c r="V132" s="322">
        <f t="shared" si="140"/>
        <v>77.516999999999996</v>
      </c>
      <c r="W132" s="323"/>
    </row>
    <row r="133" spans="2:23" hidden="1" x14ac:dyDescent="0.25">
      <c r="B133" s="295" t="s">
        <v>480</v>
      </c>
      <c r="C133" s="317">
        <v>0</v>
      </c>
      <c r="D133" s="318">
        <v>39.9</v>
      </c>
      <c r="E133" s="319"/>
      <c r="G133" s="295" t="s">
        <v>480</v>
      </c>
      <c r="H133" s="317">
        <v>0</v>
      </c>
      <c r="I133" s="275">
        <f t="shared" ref="I133:I134" si="145">ROUND(D133*$K$3,2)</f>
        <v>9.18</v>
      </c>
      <c r="J133" s="251">
        <f t="shared" si="142"/>
        <v>54.8964</v>
      </c>
      <c r="K133" s="323"/>
      <c r="M133" s="325" t="str">
        <f t="shared" ref="M133:M134" si="146">B133</f>
        <v>Cinta para Sexo</v>
      </c>
      <c r="N133" s="326"/>
      <c r="O133" s="327">
        <f t="shared" si="143"/>
        <v>7.9</v>
      </c>
      <c r="P133" s="294">
        <f t="shared" si="139"/>
        <v>52.693000000000005</v>
      </c>
      <c r="Q133" s="323"/>
      <c r="S133" s="295" t="str">
        <f t="shared" si="144"/>
        <v>Cinta para Sexo</v>
      </c>
      <c r="T133" s="317"/>
      <c r="U133" s="321">
        <f t="shared" ref="U133:U134" si="147">ROUND(D133*$W$3,2)</f>
        <v>193.91</v>
      </c>
      <c r="V133" s="322">
        <f t="shared" si="140"/>
        <v>56.233899999999998</v>
      </c>
      <c r="W133" s="323"/>
    </row>
    <row r="134" spans="2:23" hidden="1" x14ac:dyDescent="0.25">
      <c r="B134" s="295" t="s">
        <v>352</v>
      </c>
      <c r="C134" s="317">
        <v>0</v>
      </c>
      <c r="D134" s="328">
        <v>19.899999999999999</v>
      </c>
      <c r="E134" s="319"/>
      <c r="G134" s="295" t="s">
        <v>352</v>
      </c>
      <c r="H134" s="317">
        <v>0</v>
      </c>
      <c r="I134" s="275">
        <f t="shared" si="145"/>
        <v>4.58</v>
      </c>
      <c r="J134" s="294">
        <f t="shared" si="142"/>
        <v>27.388400000000001</v>
      </c>
      <c r="K134" s="323"/>
      <c r="M134" s="295" t="str">
        <f t="shared" si="146"/>
        <v>Estojo</v>
      </c>
      <c r="N134" s="317"/>
      <c r="O134" s="329">
        <f t="shared" si="143"/>
        <v>3.94</v>
      </c>
      <c r="P134" s="330">
        <f t="shared" si="139"/>
        <v>26.279799999999998</v>
      </c>
      <c r="Q134" s="323"/>
      <c r="S134" s="295" t="str">
        <f t="shared" si="144"/>
        <v>Estojo</v>
      </c>
      <c r="T134" s="317"/>
      <c r="U134" s="321">
        <f t="shared" si="147"/>
        <v>96.71</v>
      </c>
      <c r="V134" s="331">
        <f t="shared" si="140"/>
        <v>28.045899999999996</v>
      </c>
      <c r="W134" s="323"/>
    </row>
    <row r="135" spans="2:23" hidden="1" x14ac:dyDescent="0.25">
      <c r="B135" s="332"/>
      <c r="C135" s="333" t="s">
        <v>481</v>
      </c>
      <c r="D135" s="318">
        <f>SUM(D131:D134)</f>
        <v>299.89999999999998</v>
      </c>
      <c r="E135" s="323"/>
      <c r="G135" s="334"/>
      <c r="H135" s="246" t="s">
        <v>481</v>
      </c>
      <c r="I135" s="287">
        <f>SUM(I131:I134)</f>
        <v>68.98</v>
      </c>
      <c r="J135" s="335">
        <f>SUM(J131:J134)</f>
        <v>412.50040000000007</v>
      </c>
      <c r="K135" s="323"/>
      <c r="M135" s="334"/>
      <c r="N135" s="246" t="s">
        <v>481</v>
      </c>
      <c r="O135" s="287">
        <f>SUM(O131:O134)</f>
        <v>59.379999999999995</v>
      </c>
      <c r="P135" s="335">
        <f>SUM(P131:P134)</f>
        <v>396.06460000000004</v>
      </c>
      <c r="Q135" s="323"/>
      <c r="S135" s="334"/>
      <c r="T135" s="246" t="s">
        <v>481</v>
      </c>
      <c r="U135" s="287">
        <f>SUM(U131:U134)</f>
        <v>1457.5100000000002</v>
      </c>
      <c r="V135" s="335">
        <f>SUM(V131:V134)</f>
        <v>422.67790000000002</v>
      </c>
      <c r="W135" s="323"/>
    </row>
    <row r="136" spans="2:23" hidden="1" x14ac:dyDescent="0.25"/>
    <row r="137" spans="2:23" hidden="1" x14ac:dyDescent="0.25">
      <c r="B137" s="312" t="s">
        <v>482</v>
      </c>
      <c r="C137" s="313" t="s">
        <v>366</v>
      </c>
      <c r="D137" s="314" t="s">
        <v>367</v>
      </c>
      <c r="E137" s="313" t="s">
        <v>368</v>
      </c>
      <c r="G137" s="312" t="s">
        <v>482</v>
      </c>
      <c r="H137" s="313" t="s">
        <v>366</v>
      </c>
      <c r="I137" s="315"/>
      <c r="J137" s="313" t="s">
        <v>367</v>
      </c>
      <c r="K137" s="313" t="s">
        <v>368</v>
      </c>
      <c r="M137" s="312" t="s">
        <v>482</v>
      </c>
      <c r="N137" s="313" t="s">
        <v>366</v>
      </c>
      <c r="O137" s="315"/>
      <c r="P137" s="313" t="s">
        <v>367</v>
      </c>
      <c r="Q137" s="313" t="s">
        <v>368</v>
      </c>
      <c r="S137" s="312" t="s">
        <v>482</v>
      </c>
      <c r="T137" s="313" t="s">
        <v>366</v>
      </c>
      <c r="U137" s="315"/>
      <c r="V137" s="313" t="s">
        <v>367</v>
      </c>
      <c r="W137" s="313" t="s">
        <v>368</v>
      </c>
    </row>
    <row r="138" spans="2:23" hidden="1" x14ac:dyDescent="0.25">
      <c r="B138" s="249" t="s">
        <v>386</v>
      </c>
      <c r="C138" s="250">
        <v>280</v>
      </c>
      <c r="D138" s="274">
        <v>280</v>
      </c>
      <c r="E138" s="252">
        <f>D138*1000/C138</f>
        <v>1000</v>
      </c>
      <c r="G138" s="276" t="str">
        <f>B138</f>
        <v>Trex PINTADO</v>
      </c>
      <c r="H138" s="277">
        <f>C138</f>
        <v>280</v>
      </c>
      <c r="I138" s="280">
        <f>ROUND(D138*$K$3,2)</f>
        <v>64.400000000000006</v>
      </c>
      <c r="J138" s="281">
        <f>I138*$H$2</f>
        <v>385.11200000000008</v>
      </c>
      <c r="K138" s="257">
        <f>J138*1000/H138</f>
        <v>1375.4000000000003</v>
      </c>
      <c r="M138" s="276" t="str">
        <f>B138</f>
        <v>Trex PINTADO</v>
      </c>
      <c r="N138" s="277">
        <f>C138</f>
        <v>280</v>
      </c>
      <c r="O138" s="280">
        <f>ROUND(D138*$Q$3,2)</f>
        <v>55.44</v>
      </c>
      <c r="P138" s="281">
        <f>O138*$H$2</f>
        <v>331.53120000000001</v>
      </c>
      <c r="Q138" s="257">
        <f>P138*1000/N138</f>
        <v>1184.04</v>
      </c>
      <c r="S138" s="276" t="str">
        <f>B138</f>
        <v>Trex PINTADO</v>
      </c>
      <c r="T138" s="280">
        <f>C138</f>
        <v>280</v>
      </c>
      <c r="U138" s="280">
        <f>ROUND(D138*$W$3,2)</f>
        <v>1360.8</v>
      </c>
      <c r="V138" s="281">
        <f>U138*$T$2</f>
        <v>394.63199999999995</v>
      </c>
      <c r="W138" s="257">
        <f>V138*1000/T138</f>
        <v>1409.3999999999999</v>
      </c>
    </row>
    <row r="139" spans="2:23" hidden="1" x14ac:dyDescent="0.25">
      <c r="B139" s="295" t="s">
        <v>479</v>
      </c>
      <c r="C139" s="317">
        <v>0</v>
      </c>
      <c r="D139" s="318">
        <v>55</v>
      </c>
      <c r="E139" s="319"/>
      <c r="G139" s="295" t="s">
        <v>479</v>
      </c>
      <c r="H139" s="317">
        <v>0</v>
      </c>
      <c r="I139" s="280">
        <f t="shared" ref="I139:I141" si="148">ROUND(D139*$K$3,2)</f>
        <v>12.65</v>
      </c>
      <c r="J139" s="251">
        <f>I139*$H$2</f>
        <v>75.647000000000006</v>
      </c>
      <c r="K139" s="323"/>
      <c r="M139" s="295" t="s">
        <v>479</v>
      </c>
      <c r="N139" s="317">
        <v>0</v>
      </c>
      <c r="O139" s="321">
        <f>ROUND(D139*$Q$3,2)</f>
        <v>10.89</v>
      </c>
      <c r="P139" s="251">
        <f>O139*$N$2</f>
        <v>72.636300000000006</v>
      </c>
      <c r="Q139" s="323"/>
      <c r="S139" s="295" t="s">
        <v>479</v>
      </c>
      <c r="T139" s="317">
        <v>0</v>
      </c>
      <c r="U139" s="321">
        <f>ROUND(D139*$W$3,2)</f>
        <v>267.3</v>
      </c>
      <c r="V139" s="322">
        <f>U139*$T$2</f>
        <v>77.516999999999996</v>
      </c>
      <c r="W139" s="323"/>
    </row>
    <row r="140" spans="2:23" hidden="1" x14ac:dyDescent="0.25">
      <c r="B140" s="295" t="s">
        <v>480</v>
      </c>
      <c r="C140" s="317">
        <v>0</v>
      </c>
      <c r="D140" s="318">
        <v>45</v>
      </c>
      <c r="E140" s="319"/>
      <c r="G140" s="295" t="s">
        <v>480</v>
      </c>
      <c r="H140" s="317">
        <v>0</v>
      </c>
      <c r="I140" s="280">
        <f t="shared" si="148"/>
        <v>10.35</v>
      </c>
      <c r="J140" s="251">
        <f t="shared" ref="J140" si="149">I140*$H$2</f>
        <v>61.893000000000001</v>
      </c>
      <c r="K140" s="323"/>
      <c r="M140" s="295" t="s">
        <v>480</v>
      </c>
      <c r="N140" s="317">
        <v>0</v>
      </c>
      <c r="O140" s="327">
        <f t="shared" ref="O140" si="150">ROUND(D140*$Q$3,2)</f>
        <v>8.91</v>
      </c>
      <c r="P140" s="251">
        <f>O140*$N$2</f>
        <v>59.429699999999997</v>
      </c>
      <c r="Q140" s="323"/>
      <c r="S140" s="295" t="s">
        <v>480</v>
      </c>
      <c r="T140" s="317">
        <v>0</v>
      </c>
      <c r="U140" s="321">
        <f>ROUND(D140*$W$3,2)</f>
        <v>218.7</v>
      </c>
      <c r="V140" s="322">
        <f>U140*$T$2</f>
        <v>63.422999999999995</v>
      </c>
      <c r="W140" s="323"/>
    </row>
    <row r="141" spans="2:23" hidden="1" x14ac:dyDescent="0.25">
      <c r="B141" s="295" t="s">
        <v>352</v>
      </c>
      <c r="C141" s="317">
        <v>0</v>
      </c>
      <c r="D141" s="328">
        <v>19.899999999999999</v>
      </c>
      <c r="E141" s="319"/>
      <c r="G141" s="295" t="s">
        <v>352</v>
      </c>
      <c r="H141" s="317">
        <v>0</v>
      </c>
      <c r="I141" s="280">
        <f t="shared" si="148"/>
        <v>4.58</v>
      </c>
      <c r="J141" s="294">
        <f>I141*$H$2</f>
        <v>27.388400000000001</v>
      </c>
      <c r="K141" s="323"/>
      <c r="M141" s="295" t="s">
        <v>352</v>
      </c>
      <c r="N141" s="317">
        <v>0</v>
      </c>
      <c r="O141" s="329">
        <f>ROUND(D141*$Q$3,2)</f>
        <v>3.94</v>
      </c>
      <c r="P141" s="294">
        <f>O141*$N$2</f>
        <v>26.279799999999998</v>
      </c>
      <c r="Q141" s="323"/>
      <c r="S141" s="295" t="s">
        <v>352</v>
      </c>
      <c r="T141" s="317">
        <v>0</v>
      </c>
      <c r="U141" s="321">
        <f t="shared" ref="U141" si="151">ROUND(D141*$W$3,2)</f>
        <v>96.71</v>
      </c>
      <c r="V141" s="331">
        <f>U141*$T$2</f>
        <v>28.045899999999996</v>
      </c>
      <c r="W141" s="323"/>
    </row>
    <row r="142" spans="2:23" hidden="1" x14ac:dyDescent="0.25">
      <c r="B142" s="332"/>
      <c r="C142" s="333" t="s">
        <v>481</v>
      </c>
      <c r="D142" s="318">
        <f>SUM(D138:D141)</f>
        <v>399.9</v>
      </c>
      <c r="E142" s="323"/>
      <c r="G142" s="334"/>
      <c r="H142" s="246" t="s">
        <v>481</v>
      </c>
      <c r="I142" s="287">
        <f>SUM(I138:I141)</f>
        <v>91.98</v>
      </c>
      <c r="J142" s="335">
        <f>SUM(J138:J141)</f>
        <v>550.04040000000009</v>
      </c>
      <c r="K142" s="323"/>
      <c r="M142" s="334"/>
      <c r="N142" s="246" t="s">
        <v>481</v>
      </c>
      <c r="O142" s="287">
        <f>SUM(O138:O141)</f>
        <v>79.179999999999993</v>
      </c>
      <c r="P142" s="335">
        <f>SUM(P138:P141)</f>
        <v>489.87700000000007</v>
      </c>
      <c r="Q142" s="323"/>
      <c r="S142" s="334"/>
      <c r="T142" s="246" t="s">
        <v>481</v>
      </c>
      <c r="U142" s="287">
        <f>SUM(U138:U141)</f>
        <v>1943.51</v>
      </c>
      <c r="V142" s="335">
        <f>SUM(V138:V141)</f>
        <v>563.61789999999985</v>
      </c>
      <c r="W142" s="323"/>
    </row>
    <row r="143" spans="2:23" hidden="1" x14ac:dyDescent="0.25"/>
    <row r="144" spans="2:23" hidden="1" x14ac:dyDescent="0.25">
      <c r="B144" s="312" t="s">
        <v>483</v>
      </c>
      <c r="C144" s="313" t="s">
        <v>366</v>
      </c>
      <c r="D144" s="314" t="s">
        <v>367</v>
      </c>
      <c r="E144" s="313" t="s">
        <v>368</v>
      </c>
      <c r="G144" s="312" t="s">
        <v>483</v>
      </c>
      <c r="H144" s="313" t="s">
        <v>366</v>
      </c>
      <c r="I144" s="315"/>
      <c r="J144" s="313" t="s">
        <v>367</v>
      </c>
      <c r="K144" s="313" t="s">
        <v>368</v>
      </c>
      <c r="M144" s="312" t="s">
        <v>483</v>
      </c>
      <c r="N144" s="313" t="s">
        <v>366</v>
      </c>
      <c r="O144" s="315"/>
      <c r="P144" s="313" t="s">
        <v>367</v>
      </c>
      <c r="Q144" s="313" t="s">
        <v>368</v>
      </c>
      <c r="S144" s="312" t="s">
        <v>483</v>
      </c>
      <c r="T144" s="313" t="s">
        <v>366</v>
      </c>
      <c r="U144" s="315"/>
      <c r="V144" s="313" t="s">
        <v>367</v>
      </c>
      <c r="W144" s="313" t="s">
        <v>368</v>
      </c>
    </row>
    <row r="145" spans="2:23" hidden="1" x14ac:dyDescent="0.25">
      <c r="B145" s="249" t="s">
        <v>388</v>
      </c>
      <c r="C145" s="290">
        <v>290</v>
      </c>
      <c r="D145" s="291">
        <v>320</v>
      </c>
      <c r="E145" s="292">
        <f>D145*1000/C145</f>
        <v>1103.4482758620691</v>
      </c>
      <c r="G145" s="289" t="s">
        <v>388</v>
      </c>
      <c r="H145" s="290">
        <v>290</v>
      </c>
      <c r="I145" s="280">
        <f>ROUND(D145*$K$3,2)</f>
        <v>73.599999999999994</v>
      </c>
      <c r="J145" s="281">
        <f>I145*$H$2</f>
        <v>440.12799999999999</v>
      </c>
      <c r="K145" s="257">
        <f>J145*1000/H145</f>
        <v>1517.6827586206896</v>
      </c>
      <c r="M145" s="289" t="s">
        <v>388</v>
      </c>
      <c r="N145" s="290">
        <v>290</v>
      </c>
      <c r="O145" s="280">
        <f>ROUND(D145*$Q$3,2)</f>
        <v>63.36</v>
      </c>
      <c r="P145" s="281">
        <f>O145*$H$2</f>
        <v>378.89280000000002</v>
      </c>
      <c r="Q145" s="257">
        <f>P145*1000/N145</f>
        <v>1306.5268965517243</v>
      </c>
      <c r="S145" s="289" t="s">
        <v>388</v>
      </c>
      <c r="T145" s="290">
        <v>290</v>
      </c>
      <c r="U145" s="280">
        <f>ROUND(D145*$W$3,2)</f>
        <v>1555.2</v>
      </c>
      <c r="V145" s="281">
        <f>U145*$T$2</f>
        <v>451.00799999999998</v>
      </c>
      <c r="W145" s="257">
        <f>V145*1000/T145</f>
        <v>1555.2</v>
      </c>
    </row>
    <row r="146" spans="2:23" hidden="1" x14ac:dyDescent="0.25">
      <c r="B146" s="334" t="s">
        <v>353</v>
      </c>
      <c r="C146" s="317">
        <v>0</v>
      </c>
      <c r="D146" s="318">
        <v>160</v>
      </c>
      <c r="E146" s="319"/>
      <c r="G146" s="295" t="s">
        <v>353</v>
      </c>
      <c r="H146" s="320">
        <v>0</v>
      </c>
      <c r="I146" s="280">
        <f t="shared" ref="I146:I149" si="152">ROUND(D146*$K$3,2)</f>
        <v>36.799999999999997</v>
      </c>
      <c r="J146" s="281">
        <f t="shared" ref="J146:J149" si="153">I146*$H$2</f>
        <v>220.06399999999999</v>
      </c>
      <c r="M146" s="295" t="s">
        <v>353</v>
      </c>
      <c r="N146" s="320">
        <v>0</v>
      </c>
      <c r="O146" s="321">
        <f>ROUND(D146*$Q$3,2)</f>
        <v>31.68</v>
      </c>
      <c r="P146" s="251">
        <f>O146*$N$2</f>
        <v>211.3056</v>
      </c>
      <c r="S146" s="295" t="s">
        <v>353</v>
      </c>
      <c r="T146" s="320">
        <v>0</v>
      </c>
      <c r="U146" s="321">
        <f>ROUND(D146*$W$3,2)</f>
        <v>777.6</v>
      </c>
      <c r="V146" s="281">
        <f t="shared" ref="V146:V149" si="154">U146*$T$2</f>
        <v>225.50399999999999</v>
      </c>
    </row>
    <row r="147" spans="2:23" hidden="1" x14ac:dyDescent="0.25">
      <c r="B147" s="336" t="s">
        <v>479</v>
      </c>
      <c r="C147" s="317">
        <v>0</v>
      </c>
      <c r="D147" s="318">
        <v>55</v>
      </c>
      <c r="E147" s="319"/>
      <c r="G147" s="337" t="s">
        <v>479</v>
      </c>
      <c r="H147" s="317">
        <v>0</v>
      </c>
      <c r="I147" s="280">
        <f t="shared" si="152"/>
        <v>12.65</v>
      </c>
      <c r="J147" s="281">
        <f t="shared" si="153"/>
        <v>75.647000000000006</v>
      </c>
      <c r="M147" s="337" t="s">
        <v>479</v>
      </c>
      <c r="N147" s="317">
        <v>0</v>
      </c>
      <c r="O147" s="327">
        <f t="shared" ref="O147" si="155">ROUND(D147*$Q$3,2)</f>
        <v>10.89</v>
      </c>
      <c r="P147" s="251">
        <f>O147*$N$2</f>
        <v>72.636300000000006</v>
      </c>
      <c r="S147" s="337" t="s">
        <v>479</v>
      </c>
      <c r="T147" s="317">
        <v>0</v>
      </c>
      <c r="U147" s="321">
        <f>ROUND(D147*$W$3,2)</f>
        <v>267.3</v>
      </c>
      <c r="V147" s="281">
        <f t="shared" si="154"/>
        <v>77.516999999999996</v>
      </c>
    </row>
    <row r="148" spans="2:23" hidden="1" x14ac:dyDescent="0.25">
      <c r="B148" s="336" t="s">
        <v>480</v>
      </c>
      <c r="C148" s="317">
        <v>0</v>
      </c>
      <c r="D148" s="318">
        <v>45</v>
      </c>
      <c r="E148" s="319"/>
      <c r="G148" s="336" t="s">
        <v>480</v>
      </c>
      <c r="H148" s="317">
        <v>0</v>
      </c>
      <c r="I148" s="280">
        <f t="shared" si="152"/>
        <v>10.35</v>
      </c>
      <c r="J148" s="281">
        <f t="shared" si="153"/>
        <v>61.893000000000001</v>
      </c>
      <c r="M148" s="336" t="s">
        <v>480</v>
      </c>
      <c r="N148" s="317">
        <v>0</v>
      </c>
      <c r="O148" s="329">
        <f>ROUND(D148*$Q$3,2)</f>
        <v>8.91</v>
      </c>
      <c r="P148" s="251">
        <f t="shared" ref="P148" si="156">O148*$N$2</f>
        <v>59.429699999999997</v>
      </c>
      <c r="S148" s="336" t="s">
        <v>480</v>
      </c>
      <c r="T148" s="317">
        <v>0</v>
      </c>
      <c r="U148" s="321">
        <f t="shared" ref="U148:U149" si="157">ROUND(D148*$W$3,2)</f>
        <v>218.7</v>
      </c>
      <c r="V148" s="281">
        <f t="shared" si="154"/>
        <v>63.422999999999995</v>
      </c>
    </row>
    <row r="149" spans="2:23" hidden="1" x14ac:dyDescent="0.25">
      <c r="B149" s="336" t="s">
        <v>352</v>
      </c>
      <c r="C149" s="317">
        <v>0</v>
      </c>
      <c r="D149" s="318">
        <v>19.899999999999999</v>
      </c>
      <c r="E149" s="319"/>
      <c r="G149" s="336" t="s">
        <v>352</v>
      </c>
      <c r="H149" s="317">
        <v>0</v>
      </c>
      <c r="I149" s="338">
        <f t="shared" si="152"/>
        <v>4.58</v>
      </c>
      <c r="J149" s="339">
        <f t="shared" si="153"/>
        <v>27.388400000000001</v>
      </c>
      <c r="M149" s="336" t="s">
        <v>352</v>
      </c>
      <c r="N149" s="317">
        <v>0</v>
      </c>
      <c r="O149" s="340">
        <f>ROUND(D149*$Q$3,2)</f>
        <v>3.94</v>
      </c>
      <c r="P149" s="251">
        <f>O149*$N$2</f>
        <v>26.279799999999998</v>
      </c>
      <c r="S149" s="336" t="s">
        <v>352</v>
      </c>
      <c r="T149" s="317">
        <v>0</v>
      </c>
      <c r="U149" s="327">
        <f t="shared" si="157"/>
        <v>96.71</v>
      </c>
      <c r="V149" s="281">
        <f t="shared" si="154"/>
        <v>28.045899999999996</v>
      </c>
    </row>
    <row r="150" spans="2:23" hidden="1" x14ac:dyDescent="0.25">
      <c r="B150" s="332"/>
      <c r="C150" s="333"/>
      <c r="D150" s="341">
        <f>SUM(D145:D149)</f>
        <v>599.9</v>
      </c>
      <c r="E150" s="323"/>
      <c r="H150" s="246" t="s">
        <v>481</v>
      </c>
      <c r="I150" s="342">
        <f>SUM(I145:I149)</f>
        <v>137.98000000000002</v>
      </c>
      <c r="J150" s="343">
        <f>SUM(J145:J149)</f>
        <v>825.12040000000013</v>
      </c>
      <c r="N150" s="246" t="s">
        <v>481</v>
      </c>
      <c r="O150" s="342">
        <f>SUM(O145:O149)</f>
        <v>118.77999999999999</v>
      </c>
      <c r="P150" s="344">
        <f>SUM(P145:P149)</f>
        <v>748.54420000000005</v>
      </c>
      <c r="T150" s="246" t="s">
        <v>481</v>
      </c>
      <c r="U150" s="329">
        <f>SUM(U145:U149)</f>
        <v>2915.51</v>
      </c>
      <c r="V150" s="344">
        <f>SUM(V145:V149)</f>
        <v>845.49789999999996</v>
      </c>
    </row>
    <row r="151" spans="2:23" hidden="1" x14ac:dyDescent="0.25"/>
    <row r="152" spans="2:23" hidden="1" x14ac:dyDescent="0.25">
      <c r="B152" s="312" t="s">
        <v>484</v>
      </c>
      <c r="C152" s="313" t="s">
        <v>366</v>
      </c>
      <c r="D152" s="314" t="s">
        <v>367</v>
      </c>
      <c r="E152" s="313" t="s">
        <v>368</v>
      </c>
      <c r="G152" s="312" t="s">
        <v>484</v>
      </c>
      <c r="H152" s="313" t="s">
        <v>366</v>
      </c>
      <c r="I152" s="315"/>
      <c r="J152" s="313" t="s">
        <v>367</v>
      </c>
      <c r="K152" s="313" t="s">
        <v>368</v>
      </c>
      <c r="M152" s="312" t="s">
        <v>484</v>
      </c>
      <c r="N152" s="313" t="s">
        <v>366</v>
      </c>
      <c r="O152" s="315"/>
      <c r="P152" s="313" t="s">
        <v>367</v>
      </c>
      <c r="Q152" s="313" t="s">
        <v>368</v>
      </c>
      <c r="S152" s="312" t="s">
        <v>484</v>
      </c>
      <c r="T152" s="313" t="s">
        <v>366</v>
      </c>
      <c r="U152" s="315"/>
    </row>
    <row r="153" spans="2:23" hidden="1" x14ac:dyDescent="0.25">
      <c r="B153" s="249" t="s">
        <v>390</v>
      </c>
      <c r="C153" s="250">
        <v>360</v>
      </c>
      <c r="D153" s="274">
        <v>340</v>
      </c>
      <c r="E153" s="252">
        <f>D153*1000/C153</f>
        <v>944.44444444444446</v>
      </c>
      <c r="G153" s="249" t="s">
        <v>390</v>
      </c>
      <c r="H153" s="250">
        <v>360</v>
      </c>
      <c r="I153" s="280">
        <f>ROUND(D153*$K$3,2)</f>
        <v>78.2</v>
      </c>
      <c r="J153" s="281">
        <f>I153*$H$2</f>
        <v>467.63600000000002</v>
      </c>
      <c r="K153" s="257">
        <f>J153*1000/H153</f>
        <v>1298.9888888888888</v>
      </c>
      <c r="M153" s="249" t="s">
        <v>390</v>
      </c>
      <c r="N153" s="250">
        <v>360</v>
      </c>
      <c r="O153" s="280">
        <f>ROUND(D153*$Q$3,2)</f>
        <v>67.319999999999993</v>
      </c>
      <c r="P153" s="281">
        <f>O153*$H$2</f>
        <v>402.5736</v>
      </c>
      <c r="Q153" s="257">
        <f>P153*1000/N153</f>
        <v>1118.26</v>
      </c>
      <c r="S153" s="249" t="s">
        <v>390</v>
      </c>
      <c r="T153" s="250">
        <v>360</v>
      </c>
      <c r="U153" s="280">
        <f>ROUND(D153*$W$3,2)</f>
        <v>1652.4</v>
      </c>
    </row>
    <row r="154" spans="2:23" hidden="1" x14ac:dyDescent="0.25">
      <c r="B154" s="276" t="s">
        <v>374</v>
      </c>
      <c r="C154" s="277">
        <v>100</v>
      </c>
      <c r="D154" s="278">
        <v>95</v>
      </c>
      <c r="E154" s="279">
        <f>D154*1000/C154</f>
        <v>950</v>
      </c>
      <c r="G154" s="276" t="s">
        <v>374</v>
      </c>
      <c r="H154" s="277">
        <v>100</v>
      </c>
      <c r="I154" s="280">
        <f t="shared" ref="I154:I156" si="158">ROUND(D154*$K$3,2)</f>
        <v>21.85</v>
      </c>
      <c r="J154" s="281">
        <f t="shared" ref="J154:J156" si="159">I154*$H$2</f>
        <v>130.66300000000001</v>
      </c>
      <c r="K154" s="257">
        <f>J154*1000/H154</f>
        <v>1306.6300000000001</v>
      </c>
      <c r="M154" s="276" t="s">
        <v>374</v>
      </c>
      <c r="N154" s="277">
        <v>100</v>
      </c>
      <c r="O154" s="321">
        <f>ROUND(D154*$Q$3,2)</f>
        <v>18.809999999999999</v>
      </c>
      <c r="P154" s="251">
        <f>O154*$N$2</f>
        <v>125.46269999999998</v>
      </c>
      <c r="Q154" s="257">
        <f>P154*1000/N154</f>
        <v>1254.6269999999997</v>
      </c>
      <c r="S154" s="276" t="s">
        <v>374</v>
      </c>
      <c r="T154" s="277">
        <v>100</v>
      </c>
      <c r="U154" s="321">
        <f>ROUND(D154*$W$3,2)</f>
        <v>461.7</v>
      </c>
    </row>
    <row r="155" spans="2:23" hidden="1" x14ac:dyDescent="0.25">
      <c r="B155" s="336" t="s">
        <v>480</v>
      </c>
      <c r="C155" s="317">
        <v>0</v>
      </c>
      <c r="D155" s="318">
        <v>45</v>
      </c>
      <c r="E155" s="319"/>
      <c r="G155" s="336" t="s">
        <v>480</v>
      </c>
      <c r="H155" s="317">
        <v>0</v>
      </c>
      <c r="I155" s="280">
        <f t="shared" si="158"/>
        <v>10.35</v>
      </c>
      <c r="J155" s="281">
        <f t="shared" si="159"/>
        <v>61.893000000000001</v>
      </c>
      <c r="M155" s="336" t="s">
        <v>480</v>
      </c>
      <c r="N155" s="317">
        <v>0</v>
      </c>
      <c r="O155" s="327">
        <f t="shared" ref="O155" si="160">ROUND(D155*$Q$3,2)</f>
        <v>8.91</v>
      </c>
      <c r="P155" s="251">
        <f>O155*$N$2</f>
        <v>59.429699999999997</v>
      </c>
      <c r="S155" s="336" t="s">
        <v>480</v>
      </c>
      <c r="T155" s="317">
        <v>0</v>
      </c>
      <c r="U155" s="321">
        <f>ROUND(D155*$W$3,2)</f>
        <v>218.7</v>
      </c>
    </row>
    <row r="156" spans="2:23" hidden="1" x14ac:dyDescent="0.25">
      <c r="B156" s="336" t="s">
        <v>352</v>
      </c>
      <c r="C156" s="317">
        <v>0</v>
      </c>
      <c r="D156" s="318">
        <v>19.899999999999999</v>
      </c>
      <c r="E156" s="319"/>
      <c r="G156" s="336" t="s">
        <v>352</v>
      </c>
      <c r="H156" s="317">
        <v>0</v>
      </c>
      <c r="I156" s="280">
        <f t="shared" si="158"/>
        <v>4.58</v>
      </c>
      <c r="J156" s="281">
        <f t="shared" si="159"/>
        <v>27.388400000000001</v>
      </c>
      <c r="M156" s="336" t="s">
        <v>352</v>
      </c>
      <c r="N156" s="317">
        <v>0</v>
      </c>
      <c r="O156" s="329">
        <f>ROUND(D156*$Q$3,2)</f>
        <v>3.94</v>
      </c>
      <c r="P156" s="251">
        <f t="shared" ref="P156" si="161">O156*$N$2</f>
        <v>26.279799999999998</v>
      </c>
      <c r="S156" s="336" t="s">
        <v>352</v>
      </c>
      <c r="T156" s="317">
        <v>0</v>
      </c>
      <c r="U156" s="321">
        <f t="shared" ref="U156" si="162">ROUND(D156*$W$3,2)</f>
        <v>96.71</v>
      </c>
    </row>
    <row r="157" spans="2:23" hidden="1" x14ac:dyDescent="0.25">
      <c r="D157" s="341">
        <f>SUM(D153:D156)</f>
        <v>499.9</v>
      </c>
      <c r="H157" s="246" t="s">
        <v>481</v>
      </c>
      <c r="I157" s="342">
        <f>SUM(I153:I156)</f>
        <v>114.98</v>
      </c>
      <c r="J157" s="343">
        <f>SUM(J153:J156)</f>
        <v>687.58040000000005</v>
      </c>
      <c r="N157" s="246" t="s">
        <v>481</v>
      </c>
      <c r="O157" s="342">
        <f>SUM(O153:O156)</f>
        <v>98.97999999999999</v>
      </c>
      <c r="P157" s="344">
        <v>524.26</v>
      </c>
      <c r="T157" s="246" t="s">
        <v>481</v>
      </c>
      <c r="U157" s="329">
        <f>SUM(U153:U156)</f>
        <v>2429.5099999999998</v>
      </c>
    </row>
    <row r="158" spans="2:23" hidden="1" x14ac:dyDescent="0.25"/>
    <row r="162" spans="2:23" x14ac:dyDescent="0.25">
      <c r="B162" s="392" t="s">
        <v>485</v>
      </c>
      <c r="C162" s="392"/>
      <c r="D162" s="392"/>
      <c r="E162" s="392"/>
      <c r="F162" s="392"/>
      <c r="G162" s="392"/>
      <c r="H162" s="392"/>
      <c r="I162" s="392"/>
      <c r="J162" s="392"/>
      <c r="K162" s="392"/>
      <c r="L162" s="392"/>
      <c r="M162" s="392"/>
      <c r="N162" s="392"/>
      <c r="O162" s="392"/>
      <c r="P162" s="392"/>
      <c r="Q162" s="392"/>
      <c r="R162" s="392"/>
      <c r="S162" s="392"/>
      <c r="T162" s="392"/>
      <c r="U162" s="392"/>
      <c r="V162" s="392"/>
      <c r="W162" s="392"/>
    </row>
    <row r="163" spans="2:23" x14ac:dyDescent="0.25">
      <c r="B163" s="312" t="s">
        <v>478</v>
      </c>
      <c r="C163" s="313" t="s">
        <v>366</v>
      </c>
      <c r="D163" s="314" t="s">
        <v>367</v>
      </c>
      <c r="E163" s="313" t="s">
        <v>368</v>
      </c>
      <c r="G163" s="312" t="s">
        <v>478</v>
      </c>
      <c r="H163" s="345" t="s">
        <v>366</v>
      </c>
      <c r="I163" s="346"/>
      <c r="J163" s="345" t="s">
        <v>367</v>
      </c>
      <c r="K163" s="313" t="s">
        <v>368</v>
      </c>
      <c r="M163" s="272" t="s">
        <v>478</v>
      </c>
      <c r="N163" s="258" t="s">
        <v>366</v>
      </c>
      <c r="O163" s="347"/>
      <c r="P163" s="258" t="s">
        <v>367</v>
      </c>
      <c r="Q163" s="248" t="s">
        <v>368</v>
      </c>
      <c r="S163" s="316" t="s">
        <v>478</v>
      </c>
      <c r="T163" s="258" t="s">
        <v>366</v>
      </c>
      <c r="U163" s="347"/>
      <c r="V163" s="258" t="s">
        <v>367</v>
      </c>
      <c r="W163" s="259" t="s">
        <v>368</v>
      </c>
    </row>
    <row r="164" spans="2:23" x14ac:dyDescent="0.25">
      <c r="B164" s="295" t="s">
        <v>385</v>
      </c>
      <c r="C164" s="317">
        <v>200</v>
      </c>
      <c r="D164" s="318">
        <v>225</v>
      </c>
      <c r="E164" s="319">
        <f>D164*1000/C164</f>
        <v>1125</v>
      </c>
      <c r="G164" s="336" t="s">
        <v>385</v>
      </c>
      <c r="H164" s="317">
        <f>C164</f>
        <v>200</v>
      </c>
      <c r="I164" s="329">
        <v>51.75</v>
      </c>
      <c r="J164" s="335">
        <f>I164*$H$2</f>
        <v>309.46500000000003</v>
      </c>
      <c r="K164" s="348">
        <f>J164*1000/H164</f>
        <v>1547.3250000000003</v>
      </c>
      <c r="M164" s="336" t="s">
        <v>385</v>
      </c>
      <c r="N164" s="317">
        <v>200</v>
      </c>
      <c r="O164" s="329">
        <f>ROUND(D164*$Q$3,2)</f>
        <v>44.55</v>
      </c>
      <c r="P164" s="335">
        <v>356.65</v>
      </c>
      <c r="Q164" s="349">
        <f>P164*1000/N164</f>
        <v>1783.25</v>
      </c>
      <c r="S164" s="336" t="s">
        <v>385</v>
      </c>
      <c r="T164" s="317">
        <v>200</v>
      </c>
      <c r="U164" s="329">
        <f>ROUND(D164*$W$3,2)</f>
        <v>1093.5</v>
      </c>
      <c r="V164" s="335">
        <f t="shared" ref="V164:V171" si="163">U164*$T$2</f>
        <v>317.11499999999995</v>
      </c>
      <c r="W164" s="350">
        <f t="shared" ref="W164:W166" si="164">V164*1000/T164</f>
        <v>1585.5749999999998</v>
      </c>
    </row>
    <row r="165" spans="2:23" x14ac:dyDescent="0.25">
      <c r="B165" s="295" t="s">
        <v>486</v>
      </c>
      <c r="C165" s="317">
        <v>30</v>
      </c>
      <c r="D165" s="318">
        <v>60</v>
      </c>
      <c r="E165" s="319">
        <f>D165*1000/C165</f>
        <v>2000</v>
      </c>
      <c r="G165" s="336" t="s">
        <v>486</v>
      </c>
      <c r="H165" s="317">
        <v>30</v>
      </c>
      <c r="I165" s="329">
        <v>13.8</v>
      </c>
      <c r="J165" s="335">
        <f>I165*$H$2</f>
        <v>82.524000000000015</v>
      </c>
      <c r="K165" s="348">
        <f>J165*1000/H165</f>
        <v>2750.8000000000006</v>
      </c>
      <c r="M165" s="336" t="s">
        <v>486</v>
      </c>
      <c r="N165" s="317">
        <v>30</v>
      </c>
      <c r="O165" s="329">
        <v>11.88</v>
      </c>
      <c r="P165" s="335">
        <f t="shared" ref="P165:P170" si="165">O165*$N$2</f>
        <v>79.23960000000001</v>
      </c>
      <c r="Q165" s="349">
        <f>P165*1000/N165</f>
        <v>2641.32</v>
      </c>
      <c r="S165" s="336" t="s">
        <v>486</v>
      </c>
      <c r="T165" s="317">
        <v>30</v>
      </c>
      <c r="U165" s="329">
        <v>291.60000000000002</v>
      </c>
      <c r="V165" s="335">
        <f t="shared" si="163"/>
        <v>84.564000000000007</v>
      </c>
      <c r="W165" s="350">
        <f t="shared" si="164"/>
        <v>2818.8</v>
      </c>
    </row>
    <row r="166" spans="2:23" x14ac:dyDescent="0.25">
      <c r="B166" s="295" t="s">
        <v>443</v>
      </c>
      <c r="C166" s="317">
        <v>30</v>
      </c>
      <c r="D166" s="318">
        <v>65</v>
      </c>
      <c r="E166" s="319">
        <f>D166*1000/C166</f>
        <v>2166.6666666666665</v>
      </c>
      <c r="G166" s="336" t="s">
        <v>443</v>
      </c>
      <c r="H166" s="317">
        <v>30</v>
      </c>
      <c r="I166" s="329">
        <v>14.95</v>
      </c>
      <c r="J166" s="335">
        <f t="shared" ref="J166:J170" si="166">I166*$H$2</f>
        <v>89.400999999999996</v>
      </c>
      <c r="K166" s="348">
        <f t="shared" ref="K166" si="167">J166*1000/H166</f>
        <v>2980.0333333333333</v>
      </c>
      <c r="M166" s="336" t="s">
        <v>443</v>
      </c>
      <c r="N166" s="317">
        <v>30</v>
      </c>
      <c r="O166" s="329">
        <v>12.87</v>
      </c>
      <c r="P166" s="335">
        <f t="shared" si="165"/>
        <v>85.8429</v>
      </c>
      <c r="Q166" s="349">
        <f t="shared" ref="Q166" si="168">P166*1000/N166</f>
        <v>2861.43</v>
      </c>
      <c r="S166" s="336" t="s">
        <v>443</v>
      </c>
      <c r="T166" s="317">
        <v>30</v>
      </c>
      <c r="U166" s="329">
        <v>315.89999999999998</v>
      </c>
      <c r="V166" s="335">
        <f t="shared" si="163"/>
        <v>91.61099999999999</v>
      </c>
      <c r="W166" s="350">
        <f t="shared" si="164"/>
        <v>3053.6999999999994</v>
      </c>
    </row>
    <row r="167" spans="2:23" x14ac:dyDescent="0.25">
      <c r="B167" s="295" t="s">
        <v>479</v>
      </c>
      <c r="C167" s="317">
        <v>0</v>
      </c>
      <c r="D167" s="318">
        <v>55</v>
      </c>
      <c r="E167" s="323"/>
      <c r="G167" s="336" t="s">
        <v>479</v>
      </c>
      <c r="H167" s="317">
        <v>0</v>
      </c>
      <c r="I167" s="329">
        <v>12.65</v>
      </c>
      <c r="J167" s="335">
        <f t="shared" si="166"/>
        <v>75.647000000000006</v>
      </c>
      <c r="K167" s="323"/>
      <c r="M167" s="336" t="s">
        <v>479</v>
      </c>
      <c r="N167" s="317">
        <v>0</v>
      </c>
      <c r="O167" s="329">
        <v>10.89</v>
      </c>
      <c r="P167" s="335">
        <f t="shared" si="165"/>
        <v>72.636300000000006</v>
      </c>
      <c r="Q167" s="323"/>
      <c r="S167" s="336" t="s">
        <v>479</v>
      </c>
      <c r="T167" s="317">
        <v>0</v>
      </c>
      <c r="U167" s="329">
        <v>267.3</v>
      </c>
      <c r="V167" s="335">
        <f t="shared" si="163"/>
        <v>77.516999999999996</v>
      </c>
      <c r="W167" s="323"/>
    </row>
    <row r="168" spans="2:23" x14ac:dyDescent="0.25">
      <c r="B168" s="295" t="s">
        <v>487</v>
      </c>
      <c r="C168" s="351">
        <v>0</v>
      </c>
      <c r="D168" s="328">
        <v>39.9</v>
      </c>
      <c r="E168" s="323"/>
      <c r="G168" s="336" t="s">
        <v>487</v>
      </c>
      <c r="H168" s="317">
        <v>0</v>
      </c>
      <c r="I168" s="329">
        <v>9.18</v>
      </c>
      <c r="J168" s="335">
        <f t="shared" si="166"/>
        <v>54.8964</v>
      </c>
      <c r="K168" s="323"/>
      <c r="M168" s="336" t="s">
        <v>487</v>
      </c>
      <c r="N168" s="317">
        <v>0</v>
      </c>
      <c r="O168" s="329">
        <v>7.9</v>
      </c>
      <c r="P168" s="335">
        <f t="shared" si="165"/>
        <v>52.693000000000005</v>
      </c>
      <c r="Q168" s="323"/>
      <c r="S168" s="336" t="s">
        <v>487</v>
      </c>
      <c r="T168" s="317">
        <v>0</v>
      </c>
      <c r="U168" s="329">
        <v>193.31</v>
      </c>
      <c r="V168" s="335">
        <f t="shared" si="163"/>
        <v>56.059899999999999</v>
      </c>
      <c r="W168" s="323"/>
    </row>
    <row r="169" spans="2:23" x14ac:dyDescent="0.25">
      <c r="B169" s="336" t="s">
        <v>430</v>
      </c>
      <c r="C169" s="317">
        <v>0</v>
      </c>
      <c r="D169" s="318">
        <v>29.9</v>
      </c>
      <c r="E169" s="323"/>
      <c r="G169" s="336" t="s">
        <v>430</v>
      </c>
      <c r="H169" s="2">
        <v>0</v>
      </c>
      <c r="I169" s="329">
        <v>6.88</v>
      </c>
      <c r="J169" s="335">
        <f t="shared" si="166"/>
        <v>41.142400000000002</v>
      </c>
      <c r="K169" s="323"/>
      <c r="M169" s="352" t="s">
        <v>430</v>
      </c>
      <c r="N169" s="2">
        <v>0</v>
      </c>
      <c r="O169" s="329">
        <v>5.92</v>
      </c>
      <c r="P169" s="335">
        <f t="shared" si="165"/>
        <v>39.486399999999996</v>
      </c>
      <c r="Q169" s="323"/>
      <c r="S169" s="352" t="s">
        <v>430</v>
      </c>
      <c r="T169" s="2">
        <v>0</v>
      </c>
      <c r="U169" s="329">
        <v>145.31</v>
      </c>
      <c r="V169" s="335">
        <f t="shared" si="163"/>
        <v>42.139899999999997</v>
      </c>
      <c r="W169" s="323"/>
    </row>
    <row r="170" spans="2:23" x14ac:dyDescent="0.25">
      <c r="B170" s="336" t="s">
        <v>352</v>
      </c>
      <c r="C170" s="317">
        <v>0</v>
      </c>
      <c r="D170" s="318">
        <v>19.899999999999999</v>
      </c>
      <c r="E170" s="323"/>
      <c r="G170" s="336" t="s">
        <v>352</v>
      </c>
      <c r="H170" s="317">
        <v>0</v>
      </c>
      <c r="I170" s="329">
        <v>4.58</v>
      </c>
      <c r="J170" s="335">
        <f t="shared" si="166"/>
        <v>27.388400000000001</v>
      </c>
      <c r="K170" s="323"/>
      <c r="M170" s="295" t="s">
        <v>352</v>
      </c>
      <c r="N170" s="326">
        <v>0</v>
      </c>
      <c r="O170" s="329">
        <v>3.94</v>
      </c>
      <c r="P170" s="335">
        <f t="shared" si="165"/>
        <v>26.279799999999998</v>
      </c>
      <c r="Q170" s="323"/>
      <c r="S170" s="336" t="s">
        <v>352</v>
      </c>
      <c r="T170" s="317">
        <v>0</v>
      </c>
      <c r="U170" s="329">
        <v>96.71</v>
      </c>
      <c r="V170" s="335">
        <f t="shared" si="163"/>
        <v>28.045899999999996</v>
      </c>
      <c r="W170" s="323"/>
    </row>
    <row r="171" spans="2:23" x14ac:dyDescent="0.25">
      <c r="C171" s="329" t="s">
        <v>481</v>
      </c>
      <c r="D171" s="318">
        <f>SUM(D164,D170,D167)</f>
        <v>299.89999999999998</v>
      </c>
      <c r="E171" s="323"/>
      <c r="H171" s="329" t="s">
        <v>481</v>
      </c>
      <c r="I171" s="329">
        <f>SUM(I164,I167,I170)</f>
        <v>68.98</v>
      </c>
      <c r="J171" s="335">
        <f>SUM(J164,J167,J170)</f>
        <v>412.50040000000001</v>
      </c>
      <c r="K171" s="323"/>
      <c r="N171" s="317" t="s">
        <v>481</v>
      </c>
      <c r="O171" s="353">
        <f>SUM(O164,O167+O170)</f>
        <v>59.379999999999995</v>
      </c>
      <c r="P171" s="335">
        <f>SUM(P164,P167,P170)</f>
        <v>455.56610000000001</v>
      </c>
      <c r="Q171" s="323"/>
      <c r="S171" s="287"/>
      <c r="T171" s="317" t="s">
        <v>481</v>
      </c>
      <c r="U171" s="329">
        <f>SUM(U164,U167,U170)</f>
        <v>1457.51</v>
      </c>
      <c r="V171" s="335">
        <f t="shared" si="163"/>
        <v>422.67789999999997</v>
      </c>
      <c r="W171" s="323"/>
    </row>
    <row r="172" spans="2:23" x14ac:dyDescent="0.25">
      <c r="C172" s="287"/>
      <c r="H172" s="287"/>
      <c r="I172"/>
      <c r="K172" s="323"/>
      <c r="N172" s="246"/>
      <c r="O172" s="246"/>
      <c r="P172" s="246"/>
      <c r="Q172" s="323"/>
      <c r="S172" s="287"/>
      <c r="T172" s="246"/>
      <c r="U172" s="287"/>
      <c r="W172" s="323"/>
    </row>
    <row r="173" spans="2:23" x14ac:dyDescent="0.25">
      <c r="D173" s="253"/>
      <c r="O173" s="246"/>
      <c r="P173" s="246"/>
      <c r="S173" s="287"/>
    </row>
    <row r="174" spans="2:23" x14ac:dyDescent="0.25">
      <c r="B174" s="312" t="s">
        <v>482</v>
      </c>
      <c r="C174" s="313" t="s">
        <v>366</v>
      </c>
      <c r="D174" s="354" t="s">
        <v>367</v>
      </c>
      <c r="E174" s="345" t="s">
        <v>368</v>
      </c>
      <c r="G174" s="312" t="s">
        <v>482</v>
      </c>
      <c r="H174" s="345" t="s">
        <v>366</v>
      </c>
      <c r="I174" s="346"/>
      <c r="J174" s="345" t="s">
        <v>367</v>
      </c>
      <c r="K174" s="313" t="s">
        <v>368</v>
      </c>
      <c r="M174" s="355" t="s">
        <v>482</v>
      </c>
      <c r="N174" s="313" t="s">
        <v>366</v>
      </c>
      <c r="O174" s="315"/>
      <c r="P174" s="313" t="s">
        <v>367</v>
      </c>
      <c r="Q174" s="313" t="s">
        <v>368</v>
      </c>
      <c r="S174" s="356" t="s">
        <v>482</v>
      </c>
      <c r="T174" s="345" t="s">
        <v>366</v>
      </c>
      <c r="U174" s="346"/>
      <c r="V174" s="345" t="s">
        <v>367</v>
      </c>
      <c r="W174" s="313" t="s">
        <v>368</v>
      </c>
    </row>
    <row r="175" spans="2:23" x14ac:dyDescent="0.25">
      <c r="B175" s="249" t="s">
        <v>386</v>
      </c>
      <c r="C175" s="357">
        <v>280</v>
      </c>
      <c r="D175" s="318">
        <v>325</v>
      </c>
      <c r="E175" s="319">
        <f>D175*1000/C175</f>
        <v>1160.7142857142858</v>
      </c>
      <c r="G175" s="358" t="s">
        <v>386</v>
      </c>
      <c r="H175" s="359">
        <v>280</v>
      </c>
      <c r="I175" s="329">
        <f>ROUND(D175*$K$3,2)</f>
        <v>74.75</v>
      </c>
      <c r="J175" s="344">
        <f>I175*$H$2</f>
        <v>447.00500000000005</v>
      </c>
      <c r="K175" s="348">
        <f>J175*1000/H175</f>
        <v>1596.4464285714287</v>
      </c>
      <c r="M175" s="358" t="s">
        <v>386</v>
      </c>
      <c r="N175" s="359">
        <v>280</v>
      </c>
      <c r="O175" s="329">
        <f>ROUND(D175*$Q$3,2)</f>
        <v>64.349999999999994</v>
      </c>
      <c r="P175" s="344">
        <f>O175*$H$2</f>
        <v>384.81299999999999</v>
      </c>
      <c r="Q175" s="257">
        <f>P175*1000/N175</f>
        <v>1374.3321428571428</v>
      </c>
      <c r="S175" s="295" t="s">
        <v>386</v>
      </c>
      <c r="T175" s="359">
        <v>280</v>
      </c>
      <c r="U175" s="329">
        <f>ROUND(D175*$W$3,2)</f>
        <v>1579.5</v>
      </c>
      <c r="V175" s="335">
        <f>U175*$T$2</f>
        <v>458.05499999999995</v>
      </c>
      <c r="W175" s="348">
        <f>V175*1000/T175</f>
        <v>1635.910714285714</v>
      </c>
    </row>
    <row r="176" spans="2:23" x14ac:dyDescent="0.25">
      <c r="B176" s="336" t="s">
        <v>443</v>
      </c>
      <c r="C176" s="246">
        <v>60</v>
      </c>
      <c r="D176" s="318">
        <v>18.899999999999999</v>
      </c>
      <c r="E176" s="319">
        <f>D176*1000/C176</f>
        <v>315</v>
      </c>
      <c r="G176" s="336" t="s">
        <v>443</v>
      </c>
      <c r="H176" s="360">
        <v>60</v>
      </c>
      <c r="I176" s="329">
        <v>4.3499999999999996</v>
      </c>
      <c r="J176" s="344">
        <f t="shared" ref="J176:J180" si="169">I176*$H$2</f>
        <v>26.012999999999998</v>
      </c>
      <c r="K176" s="348">
        <f>J176*1000/H176</f>
        <v>433.54999999999995</v>
      </c>
      <c r="M176" s="336" t="s">
        <v>443</v>
      </c>
      <c r="N176" s="360">
        <v>60</v>
      </c>
      <c r="O176" s="329">
        <v>3.74</v>
      </c>
      <c r="P176" s="344">
        <f>O176*$H$2</f>
        <v>22.365200000000002</v>
      </c>
      <c r="Q176" s="257">
        <f>P176*1000/N176</f>
        <v>372.75333333333333</v>
      </c>
      <c r="S176" s="336" t="s">
        <v>443</v>
      </c>
      <c r="T176" s="360">
        <v>60</v>
      </c>
      <c r="U176" s="329">
        <f t="shared" ref="U176:U181" si="170">ROUND(D176*$W$3,2)</f>
        <v>91.85</v>
      </c>
      <c r="V176" s="335">
        <f t="shared" ref="V176:V181" si="171">U176*$T$2</f>
        <v>26.636499999999998</v>
      </c>
      <c r="W176" s="348">
        <f>V176*1000/T176</f>
        <v>443.94166666666661</v>
      </c>
    </row>
    <row r="177" spans="2:23" x14ac:dyDescent="0.25">
      <c r="B177" s="295" t="s">
        <v>479</v>
      </c>
      <c r="C177" s="317">
        <v>0</v>
      </c>
      <c r="D177" s="341">
        <v>55</v>
      </c>
      <c r="E177" s="361"/>
      <c r="G177" s="336" t="s">
        <v>479</v>
      </c>
      <c r="H177" s="317">
        <v>0</v>
      </c>
      <c r="I177" s="362">
        <v>12.65</v>
      </c>
      <c r="J177" s="335">
        <f t="shared" si="169"/>
        <v>75.647000000000006</v>
      </c>
      <c r="K177" s="323"/>
      <c r="M177" s="336" t="s">
        <v>479</v>
      </c>
      <c r="N177" s="317">
        <v>0</v>
      </c>
      <c r="O177" s="362">
        <v>10.89</v>
      </c>
      <c r="P177" s="335">
        <f>O177*$N$2</f>
        <v>72.636300000000006</v>
      </c>
      <c r="Q177" s="323"/>
      <c r="S177" s="295" t="s">
        <v>479</v>
      </c>
      <c r="T177" s="317">
        <v>0</v>
      </c>
      <c r="U177" s="329">
        <f t="shared" si="170"/>
        <v>267.3</v>
      </c>
      <c r="V177" s="335">
        <f t="shared" si="171"/>
        <v>77.516999999999996</v>
      </c>
      <c r="W177" s="323"/>
    </row>
    <row r="178" spans="2:23" x14ac:dyDescent="0.25">
      <c r="B178" s="295" t="s">
        <v>488</v>
      </c>
      <c r="C178" s="351">
        <v>0</v>
      </c>
      <c r="D178" s="318">
        <v>39.9</v>
      </c>
      <c r="E178" s="319"/>
      <c r="G178" s="336" t="s">
        <v>488</v>
      </c>
      <c r="H178" s="363">
        <v>0</v>
      </c>
      <c r="I178" s="353">
        <v>9.18</v>
      </c>
      <c r="J178" s="335">
        <f t="shared" si="169"/>
        <v>54.8964</v>
      </c>
      <c r="K178" s="323"/>
      <c r="M178" s="336" t="s">
        <v>488</v>
      </c>
      <c r="N178" s="363">
        <v>0</v>
      </c>
      <c r="O178" s="353">
        <v>7.9</v>
      </c>
      <c r="P178" s="335">
        <f>O178*$N$2</f>
        <v>52.693000000000005</v>
      </c>
      <c r="Q178" s="323"/>
      <c r="S178" s="295" t="s">
        <v>488</v>
      </c>
      <c r="T178" s="363">
        <v>0</v>
      </c>
      <c r="U178" s="329">
        <f t="shared" si="170"/>
        <v>193.91</v>
      </c>
      <c r="V178" s="335">
        <f t="shared" si="171"/>
        <v>56.233899999999998</v>
      </c>
      <c r="W178" s="323"/>
    </row>
    <row r="179" spans="2:23" x14ac:dyDescent="0.25">
      <c r="B179" s="336" t="s">
        <v>487</v>
      </c>
      <c r="C179" s="317">
        <v>0</v>
      </c>
      <c r="D179" s="364">
        <v>39.9</v>
      </c>
      <c r="E179" s="319"/>
      <c r="G179" s="336" t="s">
        <v>487</v>
      </c>
      <c r="H179" s="317">
        <v>0</v>
      </c>
      <c r="I179" s="353">
        <v>9.18</v>
      </c>
      <c r="J179" s="335">
        <f t="shared" si="169"/>
        <v>54.8964</v>
      </c>
      <c r="K179" s="323"/>
      <c r="M179" s="336" t="s">
        <v>487</v>
      </c>
      <c r="N179" s="317">
        <v>0</v>
      </c>
      <c r="O179" s="353">
        <v>7.9</v>
      </c>
      <c r="P179" s="335">
        <f>O179*$N$2</f>
        <v>52.693000000000005</v>
      </c>
      <c r="Q179" s="323"/>
      <c r="S179" s="295" t="s">
        <v>487</v>
      </c>
      <c r="T179" s="317">
        <v>0</v>
      </c>
      <c r="U179" s="329">
        <f t="shared" si="170"/>
        <v>193.91</v>
      </c>
      <c r="V179" s="335">
        <f t="shared" si="171"/>
        <v>56.233899999999998</v>
      </c>
      <c r="W179" s="323"/>
    </row>
    <row r="180" spans="2:23" x14ac:dyDescent="0.25">
      <c r="B180" s="336" t="s">
        <v>352</v>
      </c>
      <c r="C180" s="317">
        <v>0</v>
      </c>
      <c r="D180" s="364">
        <v>19.899999999999999</v>
      </c>
      <c r="E180" s="319"/>
      <c r="G180" s="336" t="s">
        <v>352</v>
      </c>
      <c r="H180" s="317">
        <v>0</v>
      </c>
      <c r="I180" s="353">
        <v>4.58</v>
      </c>
      <c r="J180" s="335">
        <f t="shared" si="169"/>
        <v>27.388400000000001</v>
      </c>
      <c r="K180" s="323"/>
      <c r="M180" s="336" t="s">
        <v>352</v>
      </c>
      <c r="N180" s="317">
        <v>0</v>
      </c>
      <c r="O180" s="353">
        <v>3.94</v>
      </c>
      <c r="P180" s="335">
        <f>O180*$N$2</f>
        <v>26.279799999999998</v>
      </c>
      <c r="Q180" s="323"/>
      <c r="S180" s="295" t="s">
        <v>352</v>
      </c>
      <c r="T180" s="317">
        <v>0</v>
      </c>
      <c r="U180" s="329">
        <f t="shared" si="170"/>
        <v>96.71</v>
      </c>
      <c r="V180" s="335">
        <f t="shared" si="171"/>
        <v>28.045899999999996</v>
      </c>
      <c r="W180" s="323"/>
    </row>
    <row r="181" spans="2:23" x14ac:dyDescent="0.25">
      <c r="C181" s="365" t="s">
        <v>481</v>
      </c>
      <c r="D181" s="366">
        <f>SUM(D175,D177,D180)</f>
        <v>399.9</v>
      </c>
      <c r="H181" s="317" t="s">
        <v>481</v>
      </c>
      <c r="I181" s="329">
        <f>SUM(I175,I177,I180)</f>
        <v>91.98</v>
      </c>
      <c r="J181" s="335">
        <f>SUM(J175,J177,J180)</f>
        <v>550.04040000000009</v>
      </c>
      <c r="K181" s="323"/>
      <c r="N181" s="317" t="s">
        <v>481</v>
      </c>
      <c r="O181" s="353">
        <f>SUM(O175,O177,O180)</f>
        <v>79.179999999999993</v>
      </c>
      <c r="P181" s="335">
        <f>SUM(P175,P177,P180)</f>
        <v>483.72910000000002</v>
      </c>
      <c r="Q181" s="323"/>
      <c r="T181" s="317" t="s">
        <v>481</v>
      </c>
      <c r="U181" s="329">
        <f t="shared" si="170"/>
        <v>1943.51</v>
      </c>
      <c r="V181" s="335">
        <f t="shared" si="171"/>
        <v>563.61789999999996</v>
      </c>
      <c r="W181" s="323"/>
    </row>
    <row r="182" spans="2:23" x14ac:dyDescent="0.25">
      <c r="C182" s="246"/>
      <c r="D182" s="287"/>
      <c r="H182" s="246"/>
      <c r="I182" s="287"/>
      <c r="J182" s="287"/>
      <c r="K182" s="323"/>
      <c r="N182" s="246"/>
      <c r="O182" s="287"/>
      <c r="P182" s="287"/>
      <c r="Q182" s="323"/>
      <c r="T182" s="246"/>
      <c r="U182" s="287"/>
      <c r="V182" s="287"/>
      <c r="W182" s="323"/>
    </row>
    <row r="184" spans="2:23" x14ac:dyDescent="0.25">
      <c r="B184" s="356" t="s">
        <v>489</v>
      </c>
      <c r="C184" s="313" t="s">
        <v>366</v>
      </c>
      <c r="D184" s="314" t="s">
        <v>367</v>
      </c>
      <c r="E184" s="313" t="s">
        <v>368</v>
      </c>
      <c r="G184" s="356" t="s">
        <v>489</v>
      </c>
      <c r="H184" s="345" t="s">
        <v>366</v>
      </c>
      <c r="I184" s="346"/>
      <c r="J184" s="345" t="s">
        <v>367</v>
      </c>
      <c r="K184" s="313" t="s">
        <v>368</v>
      </c>
      <c r="M184" s="356" t="s">
        <v>489</v>
      </c>
      <c r="N184" s="313" t="s">
        <v>366</v>
      </c>
      <c r="O184" s="315"/>
      <c r="P184" s="313" t="s">
        <v>367</v>
      </c>
      <c r="Q184" s="313" t="s">
        <v>368</v>
      </c>
      <c r="S184" s="356" t="s">
        <v>489</v>
      </c>
      <c r="T184" s="313" t="s">
        <v>366</v>
      </c>
      <c r="U184" s="315"/>
      <c r="V184" s="313" t="s">
        <v>367</v>
      </c>
      <c r="W184" s="313" t="s">
        <v>368</v>
      </c>
    </row>
    <row r="185" spans="2:23" x14ac:dyDescent="0.25">
      <c r="B185" s="295" t="s">
        <v>387</v>
      </c>
      <c r="C185" s="296">
        <v>240</v>
      </c>
      <c r="D185" s="291">
        <v>325</v>
      </c>
      <c r="E185" s="292">
        <f>D185*1000/C185</f>
        <v>1354.1666666666667</v>
      </c>
      <c r="G185" s="295" t="s">
        <v>387</v>
      </c>
      <c r="H185" s="317">
        <v>240</v>
      </c>
      <c r="I185" s="367">
        <f>ROUND(D185*$K$3,2)</f>
        <v>74.75</v>
      </c>
      <c r="J185" s="335">
        <f>I185*$H$2</f>
        <v>447.00500000000005</v>
      </c>
      <c r="K185" s="348">
        <f>J185*1000/H185</f>
        <v>1862.5208333333335</v>
      </c>
      <c r="M185" s="295" t="s">
        <v>387</v>
      </c>
      <c r="N185" s="317">
        <v>240</v>
      </c>
      <c r="O185" s="280">
        <v>79.180000000000007</v>
      </c>
      <c r="P185" s="281">
        <f>O185*$H$2</f>
        <v>473.49640000000005</v>
      </c>
      <c r="Q185" s="257">
        <f>P185*1000/N185</f>
        <v>1972.9016666666669</v>
      </c>
      <c r="S185" s="295" t="s">
        <v>387</v>
      </c>
      <c r="T185" s="317">
        <v>240</v>
      </c>
      <c r="U185" s="280">
        <f>ROUND(D185*$W$3,2)</f>
        <v>1579.5</v>
      </c>
      <c r="V185" s="281">
        <f>U185*$T$2</f>
        <v>458.05499999999995</v>
      </c>
      <c r="W185" s="257">
        <f>V185*1000/T185</f>
        <v>1908.5624999999998</v>
      </c>
    </row>
    <row r="186" spans="2:23" x14ac:dyDescent="0.25">
      <c r="B186" s="336" t="s">
        <v>443</v>
      </c>
      <c r="C186" s="320">
        <v>50</v>
      </c>
      <c r="D186" s="318">
        <v>19.899999999999999</v>
      </c>
      <c r="E186" s="292">
        <f>D186*1000/C186</f>
        <v>398</v>
      </c>
      <c r="G186" s="336" t="s">
        <v>443</v>
      </c>
      <c r="H186" s="317">
        <v>50</v>
      </c>
      <c r="I186" s="353">
        <f t="shared" ref="I186:I190" si="172">ROUND(D186*$K$3,2)</f>
        <v>4.58</v>
      </c>
      <c r="J186" s="335">
        <f t="shared" ref="J186:J191" si="173">I186*$H$2</f>
        <v>27.388400000000001</v>
      </c>
      <c r="K186" s="348">
        <f>J186*1000/H186</f>
        <v>547.76800000000003</v>
      </c>
      <c r="M186" s="336" t="s">
        <v>443</v>
      </c>
      <c r="N186" s="317">
        <v>50</v>
      </c>
      <c r="O186" s="321">
        <f>ROUND(D186*$Q$3,2)</f>
        <v>3.94</v>
      </c>
      <c r="P186" s="281">
        <f>O186*$H$2</f>
        <v>23.561200000000003</v>
      </c>
      <c r="Q186" s="257">
        <f>P186*1000/N186</f>
        <v>471.2240000000001</v>
      </c>
      <c r="S186" s="336" t="s">
        <v>443</v>
      </c>
      <c r="T186" s="317">
        <v>50</v>
      </c>
      <c r="U186" s="321">
        <v>96.71</v>
      </c>
      <c r="V186" s="281">
        <f t="shared" ref="V186:V190" si="174">U186*$T$2</f>
        <v>28.045899999999996</v>
      </c>
      <c r="W186" s="257">
        <f>V186*1000/T186</f>
        <v>560.91800000000001</v>
      </c>
    </row>
    <row r="187" spans="2:23" x14ac:dyDescent="0.25">
      <c r="B187" s="295" t="s">
        <v>479</v>
      </c>
      <c r="C187" s="320">
        <v>0</v>
      </c>
      <c r="D187" s="341">
        <v>55</v>
      </c>
      <c r="E187" s="319"/>
      <c r="G187" s="295" t="s">
        <v>479</v>
      </c>
      <c r="H187" s="317">
        <v>0</v>
      </c>
      <c r="I187" s="353">
        <f t="shared" si="172"/>
        <v>12.65</v>
      </c>
      <c r="J187" s="335">
        <f t="shared" si="173"/>
        <v>75.647000000000006</v>
      </c>
      <c r="M187" s="295" t="s">
        <v>479</v>
      </c>
      <c r="N187" s="317">
        <v>0</v>
      </c>
      <c r="O187" s="327">
        <f t="shared" ref="O187" si="175">ROUND(D187*$Q$3,2)</f>
        <v>10.89</v>
      </c>
      <c r="P187" s="281">
        <f>O187*$N$2</f>
        <v>72.636300000000006</v>
      </c>
      <c r="S187" s="295" t="s">
        <v>479</v>
      </c>
      <c r="T187" s="317">
        <v>0</v>
      </c>
      <c r="U187" s="329">
        <f t="shared" ref="U187:U190" si="176">ROUND(D187*$W$3,2)</f>
        <v>267.3</v>
      </c>
      <c r="V187" s="281">
        <f t="shared" si="174"/>
        <v>77.516999999999996</v>
      </c>
    </row>
    <row r="188" spans="2:23" x14ac:dyDescent="0.25">
      <c r="B188" s="295" t="s">
        <v>488</v>
      </c>
      <c r="C188" s="317">
        <v>0</v>
      </c>
      <c r="D188" s="318">
        <v>39.9</v>
      </c>
      <c r="E188" s="319"/>
      <c r="G188" s="337" t="s">
        <v>488</v>
      </c>
      <c r="H188" s="368">
        <v>0</v>
      </c>
      <c r="I188" s="329">
        <f t="shared" si="172"/>
        <v>9.18</v>
      </c>
      <c r="J188" s="335">
        <f t="shared" si="173"/>
        <v>54.8964</v>
      </c>
      <c r="M188" s="337" t="s">
        <v>488</v>
      </c>
      <c r="N188" s="368">
        <v>0</v>
      </c>
      <c r="O188" s="329">
        <f>ROUND(D188*$Q$3,2)</f>
        <v>7.9</v>
      </c>
      <c r="P188" s="281">
        <f t="shared" ref="P188:P190" si="177">O188*$N$2</f>
        <v>52.693000000000005</v>
      </c>
      <c r="S188" s="337" t="s">
        <v>488</v>
      </c>
      <c r="T188" s="369">
        <v>0</v>
      </c>
      <c r="U188" s="329">
        <f t="shared" si="176"/>
        <v>193.91</v>
      </c>
      <c r="V188" s="281">
        <f t="shared" si="174"/>
        <v>56.233899999999998</v>
      </c>
    </row>
    <row r="189" spans="2:23" x14ac:dyDescent="0.25">
      <c r="B189" s="336" t="s">
        <v>487</v>
      </c>
      <c r="C189" s="317">
        <v>0</v>
      </c>
      <c r="D189" s="364">
        <v>39.9</v>
      </c>
      <c r="E189" s="319"/>
      <c r="G189" s="336" t="s">
        <v>487</v>
      </c>
      <c r="H189" s="317">
        <v>0</v>
      </c>
      <c r="I189" s="329">
        <f t="shared" si="172"/>
        <v>9.18</v>
      </c>
      <c r="J189" s="335">
        <f t="shared" si="173"/>
        <v>54.8964</v>
      </c>
      <c r="M189" s="336" t="s">
        <v>487</v>
      </c>
      <c r="N189" s="317">
        <v>0</v>
      </c>
      <c r="O189" s="340">
        <f>ROUND(D189*$Q$3,2)</f>
        <v>7.9</v>
      </c>
      <c r="P189" s="281">
        <f t="shared" si="177"/>
        <v>52.693000000000005</v>
      </c>
      <c r="S189" s="336" t="s">
        <v>487</v>
      </c>
      <c r="T189" s="360">
        <v>0</v>
      </c>
      <c r="U189" s="329">
        <f t="shared" si="176"/>
        <v>193.91</v>
      </c>
      <c r="V189" s="281">
        <f t="shared" si="174"/>
        <v>56.233899999999998</v>
      </c>
    </row>
    <row r="190" spans="2:23" x14ac:dyDescent="0.25">
      <c r="B190" s="336" t="s">
        <v>352</v>
      </c>
      <c r="C190" s="317">
        <v>0</v>
      </c>
      <c r="D190" s="364">
        <v>19.899999999999999</v>
      </c>
      <c r="E190" s="323"/>
      <c r="G190" s="336" t="s">
        <v>352</v>
      </c>
      <c r="H190" s="317">
        <v>0</v>
      </c>
      <c r="I190" s="329">
        <f t="shared" si="172"/>
        <v>4.58</v>
      </c>
      <c r="J190" s="335">
        <f t="shared" si="173"/>
        <v>27.388400000000001</v>
      </c>
      <c r="M190" s="336" t="s">
        <v>352</v>
      </c>
      <c r="N190" s="317">
        <v>0</v>
      </c>
      <c r="O190" s="342">
        <v>3.94</v>
      </c>
      <c r="P190" s="281">
        <f t="shared" si="177"/>
        <v>26.279799999999998</v>
      </c>
      <c r="S190" s="336" t="s">
        <v>352</v>
      </c>
      <c r="T190" s="360">
        <v>0</v>
      </c>
      <c r="U190" s="329">
        <f t="shared" si="176"/>
        <v>96.71</v>
      </c>
      <c r="V190" s="281">
        <f t="shared" si="174"/>
        <v>28.045899999999996</v>
      </c>
    </row>
    <row r="191" spans="2:23" x14ac:dyDescent="0.25">
      <c r="C191" s="365" t="s">
        <v>481</v>
      </c>
      <c r="D191" s="366">
        <f>SUM(D185,D187,D190)</f>
        <v>399.9</v>
      </c>
      <c r="E191" s="323"/>
      <c r="H191" s="317" t="s">
        <v>481</v>
      </c>
      <c r="I191" s="342">
        <f>SUM(I185,I187,I190)</f>
        <v>91.98</v>
      </c>
      <c r="J191" s="335">
        <f t="shared" si="173"/>
        <v>550.04040000000009</v>
      </c>
      <c r="N191" s="317" t="s">
        <v>481</v>
      </c>
      <c r="O191" s="342">
        <f>SUM(O185,O187,O188,O190)</f>
        <v>101.91000000000001</v>
      </c>
      <c r="P191" s="281">
        <f t="shared" ref="P191" si="178">O191*$H$2</f>
        <v>609.42180000000008</v>
      </c>
      <c r="T191" s="360" t="s">
        <v>481</v>
      </c>
      <c r="U191" s="329">
        <f>SUM(U185,U187,U190)</f>
        <v>1943.51</v>
      </c>
      <c r="V191" s="281">
        <f>SUM(V185,V187,V190)</f>
        <v>563.61789999999985</v>
      </c>
    </row>
    <row r="192" spans="2:23" x14ac:dyDescent="0.25">
      <c r="C192" s="287"/>
      <c r="D192" s="287"/>
      <c r="E192" s="323"/>
      <c r="I192"/>
    </row>
    <row r="193" spans="2:23" x14ac:dyDescent="0.25">
      <c r="I193"/>
    </row>
    <row r="194" spans="2:23" x14ac:dyDescent="0.25">
      <c r="B194" s="312" t="s">
        <v>490</v>
      </c>
      <c r="C194" s="313" t="s">
        <v>366</v>
      </c>
      <c r="D194" s="314" t="s">
        <v>367</v>
      </c>
      <c r="E194" s="313" t="s">
        <v>368</v>
      </c>
      <c r="G194" s="312" t="s">
        <v>490</v>
      </c>
      <c r="H194" s="313" t="s">
        <v>366</v>
      </c>
      <c r="I194" s="315"/>
      <c r="J194" s="313" t="s">
        <v>367</v>
      </c>
      <c r="K194" s="313" t="s">
        <v>368</v>
      </c>
      <c r="M194" s="312" t="s">
        <v>490</v>
      </c>
      <c r="N194" s="313" t="s">
        <v>366</v>
      </c>
      <c r="O194" s="315"/>
      <c r="P194" s="313" t="s">
        <v>367</v>
      </c>
      <c r="Q194" s="313" t="s">
        <v>368</v>
      </c>
      <c r="S194" s="312" t="s">
        <v>490</v>
      </c>
      <c r="T194" s="313" t="s">
        <v>366</v>
      </c>
      <c r="U194" s="315"/>
      <c r="V194" s="313" t="s">
        <v>367</v>
      </c>
      <c r="W194" s="345" t="s">
        <v>368</v>
      </c>
    </row>
    <row r="195" spans="2:23" x14ac:dyDescent="0.25">
      <c r="B195" s="249" t="s">
        <v>491</v>
      </c>
      <c r="C195" s="250">
        <v>410</v>
      </c>
      <c r="D195" s="274">
        <v>340</v>
      </c>
      <c r="E195" s="252">
        <f>D195*1000/C195</f>
        <v>829.26829268292681</v>
      </c>
      <c r="G195" s="249" t="s">
        <v>491</v>
      </c>
      <c r="H195" s="250">
        <v>410</v>
      </c>
      <c r="I195" s="280">
        <f>ROUND(D195*$K$3,2)</f>
        <v>78.2</v>
      </c>
      <c r="J195" s="281">
        <f>I195*$H$2</f>
        <v>467.63600000000002</v>
      </c>
      <c r="K195" s="257">
        <f>J195*1000/H195</f>
        <v>1140.5756097560975</v>
      </c>
      <c r="M195" s="249" t="s">
        <v>491</v>
      </c>
      <c r="N195" s="250">
        <v>410</v>
      </c>
      <c r="O195" s="280">
        <f>ROUND(D195*$Q$3,2)</f>
        <v>67.319999999999993</v>
      </c>
      <c r="P195" s="281">
        <f>O195*$H$2</f>
        <v>402.5736</v>
      </c>
      <c r="Q195" s="257">
        <f>P195*1000/N195</f>
        <v>981.88682926829267</v>
      </c>
      <c r="S195" s="249" t="s">
        <v>491</v>
      </c>
      <c r="T195" s="250">
        <v>360</v>
      </c>
      <c r="U195" s="280">
        <f>ROUND(D195*$W$3,2)</f>
        <v>1652.4</v>
      </c>
      <c r="V195" s="281">
        <f>U195*$T$2</f>
        <v>479.19599999999997</v>
      </c>
      <c r="W195" s="257">
        <f>T195*1000/N195</f>
        <v>878.04878048780483</v>
      </c>
    </row>
    <row r="196" spans="2:23" x14ac:dyDescent="0.25">
      <c r="B196" s="276" t="s">
        <v>492</v>
      </c>
      <c r="C196" s="277">
        <v>0</v>
      </c>
      <c r="D196" s="278">
        <v>45</v>
      </c>
      <c r="G196" s="276" t="s">
        <v>492</v>
      </c>
      <c r="H196" s="277">
        <v>0</v>
      </c>
      <c r="I196" s="280">
        <f t="shared" ref="I196:I198" si="179">ROUND(D196*$K$3,2)</f>
        <v>10.35</v>
      </c>
      <c r="J196" s="281">
        <f t="shared" ref="J196:J199" si="180">I196*$H$2</f>
        <v>61.893000000000001</v>
      </c>
      <c r="M196" s="276" t="s">
        <v>492</v>
      </c>
      <c r="N196" s="277">
        <v>0</v>
      </c>
      <c r="O196" s="321">
        <f>ROUND(D196*$Q$3,2)</f>
        <v>8.91</v>
      </c>
      <c r="P196" s="281">
        <f>O196*$H$2</f>
        <v>53.281800000000004</v>
      </c>
      <c r="S196" s="276" t="s">
        <v>492</v>
      </c>
      <c r="T196" s="277">
        <v>100</v>
      </c>
      <c r="U196" s="321">
        <f t="shared" ref="U196:U199" si="181">ROUND(D196*$W$3,2)</f>
        <v>218.7</v>
      </c>
      <c r="V196" s="281">
        <f t="shared" ref="V196:V199" si="182">U196*$T$2</f>
        <v>63.422999999999995</v>
      </c>
    </row>
    <row r="197" spans="2:23" x14ac:dyDescent="0.25">
      <c r="B197" s="336" t="s">
        <v>357</v>
      </c>
      <c r="C197" s="317">
        <v>0</v>
      </c>
      <c r="D197" s="318">
        <v>195</v>
      </c>
      <c r="G197" s="336" t="s">
        <v>357</v>
      </c>
      <c r="H197" s="351">
        <v>0</v>
      </c>
      <c r="I197" s="280">
        <f t="shared" si="179"/>
        <v>44.85</v>
      </c>
      <c r="J197" s="281">
        <f t="shared" si="180"/>
        <v>268.20300000000003</v>
      </c>
      <c r="M197" s="336" t="s">
        <v>357</v>
      </c>
      <c r="N197" s="351">
        <v>0</v>
      </c>
      <c r="O197" s="327">
        <f t="shared" ref="O197" si="183">ROUND(D197*$Q$3,2)</f>
        <v>38.61</v>
      </c>
      <c r="P197" s="281">
        <f>O197*$H$2</f>
        <v>230.88780000000003</v>
      </c>
      <c r="S197" s="336" t="s">
        <v>357</v>
      </c>
      <c r="T197" s="317">
        <v>0</v>
      </c>
      <c r="U197" s="327">
        <f t="shared" si="181"/>
        <v>947.7</v>
      </c>
      <c r="V197" s="281">
        <f t="shared" si="182"/>
        <v>274.83299999999997</v>
      </c>
    </row>
    <row r="198" spans="2:23" x14ac:dyDescent="0.25">
      <c r="B198" s="336" t="s">
        <v>352</v>
      </c>
      <c r="C198" s="317">
        <v>0</v>
      </c>
      <c r="D198" s="318">
        <v>19.899999999999999</v>
      </c>
      <c r="G198" s="336" t="s">
        <v>352</v>
      </c>
      <c r="H198" s="317">
        <v>0</v>
      </c>
      <c r="I198" s="370">
        <f t="shared" si="179"/>
        <v>4.58</v>
      </c>
      <c r="J198" s="281">
        <f t="shared" si="180"/>
        <v>27.388400000000001</v>
      </c>
      <c r="M198" s="336" t="s">
        <v>352</v>
      </c>
      <c r="N198" s="317">
        <v>0</v>
      </c>
      <c r="O198" s="353">
        <f>ROUND(D198*$Q$3,2)</f>
        <v>3.94</v>
      </c>
      <c r="P198" s="281">
        <f>O198*$H$2</f>
        <v>23.561200000000003</v>
      </c>
      <c r="S198" s="336" t="s">
        <v>352</v>
      </c>
      <c r="T198" s="317">
        <v>0</v>
      </c>
      <c r="U198" s="353">
        <f t="shared" si="181"/>
        <v>96.71</v>
      </c>
      <c r="V198" s="281">
        <f t="shared" si="182"/>
        <v>28.045899999999996</v>
      </c>
    </row>
    <row r="199" spans="2:23" x14ac:dyDescent="0.25">
      <c r="C199" s="365" t="s">
        <v>481</v>
      </c>
      <c r="D199" s="366">
        <f>SUM(D195:D198)</f>
        <v>599.9</v>
      </c>
      <c r="E199" s="323"/>
      <c r="H199" s="317" t="s">
        <v>481</v>
      </c>
      <c r="I199" s="371">
        <f>SUM(I195:I198)</f>
        <v>137.98000000000002</v>
      </c>
      <c r="J199" s="281">
        <f t="shared" si="180"/>
        <v>825.12040000000013</v>
      </c>
      <c r="N199" s="317" t="s">
        <v>481</v>
      </c>
      <c r="O199" s="371">
        <f>SUM(O195:O198)</f>
        <v>118.77999999999999</v>
      </c>
      <c r="P199" s="281">
        <f>O199*$H$2</f>
        <v>710.30439999999999</v>
      </c>
      <c r="T199" s="317" t="s">
        <v>481</v>
      </c>
      <c r="U199" s="371">
        <f t="shared" si="181"/>
        <v>2915.51</v>
      </c>
      <c r="V199" s="281">
        <f t="shared" si="182"/>
        <v>845.49789999999996</v>
      </c>
    </row>
  </sheetData>
  <mergeCells count="7">
    <mergeCell ref="Y4:AC4"/>
    <mergeCell ref="B129:W129"/>
    <mergeCell ref="B162:W162"/>
    <mergeCell ref="B4:E4"/>
    <mergeCell ref="G4:K4"/>
    <mergeCell ref="M4:Q4"/>
    <mergeCell ref="S4:W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6"/>
  <sheetViews>
    <sheetView showGridLines="0" workbookViewId="0">
      <pane ySplit="4" topLeftCell="A5" activePane="bottomLeft" state="frozen"/>
      <selection pane="bottomLeft" activeCell="B12" sqref="B12"/>
    </sheetView>
  </sheetViews>
  <sheetFormatPr defaultRowHeight="15" x14ac:dyDescent="0.25"/>
  <cols>
    <col min="1" max="1" width="14.42578125" style="70" customWidth="1"/>
    <col min="2" max="2" width="16.140625" bestFit="1" customWidth="1"/>
    <col min="3" max="3" width="14" style="17" customWidth="1"/>
    <col min="4" max="4" width="15.28515625" style="17" bestFit="1" customWidth="1"/>
    <col min="5" max="5" width="15.140625" style="17" customWidth="1"/>
    <col min="6" max="6" width="13" style="17" customWidth="1"/>
    <col min="7" max="7" width="13.28515625" style="16" customWidth="1"/>
    <col min="8" max="8" width="13.85546875" style="16" customWidth="1"/>
    <col min="9" max="9" width="12.42578125" style="17" customWidth="1"/>
    <col min="10" max="10" width="12.85546875" style="17" customWidth="1"/>
    <col min="11" max="11" width="11.42578125" style="17" bestFit="1" customWidth="1"/>
    <col min="12" max="12" width="12.5703125" style="17" customWidth="1"/>
    <col min="13" max="13" width="3.42578125" style="61" customWidth="1"/>
    <col min="14" max="14" width="9.5703125" customWidth="1"/>
    <col min="15" max="15" width="11.42578125" bestFit="1" customWidth="1"/>
    <col min="16" max="16" width="68.85546875" bestFit="1" customWidth="1"/>
    <col min="17" max="17" width="32.42578125" customWidth="1"/>
    <col min="18" max="18" width="11.7109375" style="154" bestFit="1" customWidth="1"/>
  </cols>
  <sheetData>
    <row r="1" spans="1:18" ht="15" customHeight="1" x14ac:dyDescent="0.25">
      <c r="A1" s="395" t="s">
        <v>493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152" t="s">
        <v>255</v>
      </c>
      <c r="R1" s="153">
        <f ca="1">TODAY()</f>
        <v>45821</v>
      </c>
    </row>
    <row r="2" spans="1:18" ht="15.75" customHeight="1" x14ac:dyDescent="0.25">
      <c r="A2" s="395"/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6"/>
      <c r="N2" s="396"/>
      <c r="O2" s="396"/>
      <c r="P2" s="395"/>
      <c r="Q2" s="154"/>
    </row>
    <row r="3" spans="1:18" x14ac:dyDescent="0.25">
      <c r="A3" s="151" t="s">
        <v>494</v>
      </c>
      <c r="B3" s="18" t="s">
        <v>495</v>
      </c>
      <c r="C3" s="19" t="s">
        <v>496</v>
      </c>
      <c r="D3" s="19" t="s">
        <v>496</v>
      </c>
      <c r="E3" s="19" t="s">
        <v>18</v>
      </c>
      <c r="F3" s="19" t="s">
        <v>497</v>
      </c>
      <c r="G3" s="19" t="s">
        <v>18</v>
      </c>
      <c r="H3" s="19" t="s">
        <v>498</v>
      </c>
      <c r="I3" s="19" t="s">
        <v>498</v>
      </c>
      <c r="J3" s="19" t="s">
        <v>499</v>
      </c>
      <c r="K3" s="19" t="s">
        <v>499</v>
      </c>
      <c r="L3" s="20" t="s">
        <v>18</v>
      </c>
      <c r="M3" s="58"/>
      <c r="N3" s="21"/>
      <c r="O3" s="22"/>
      <c r="P3" s="393" t="s">
        <v>19</v>
      </c>
      <c r="Q3" s="127" t="s">
        <v>500</v>
      </c>
    </row>
    <row r="4" spans="1:18" x14ac:dyDescent="0.25">
      <c r="A4" s="69" t="s">
        <v>334</v>
      </c>
      <c r="B4" s="23" t="s">
        <v>501</v>
      </c>
      <c r="C4" s="24" t="s">
        <v>20</v>
      </c>
      <c r="D4" s="24" t="s">
        <v>21</v>
      </c>
      <c r="E4" s="24" t="s">
        <v>335</v>
      </c>
      <c r="F4" s="24" t="s">
        <v>502</v>
      </c>
      <c r="G4" s="139" t="s">
        <v>336</v>
      </c>
      <c r="H4" s="139" t="s">
        <v>503</v>
      </c>
      <c r="I4" s="24" t="s">
        <v>504</v>
      </c>
      <c r="J4" s="24" t="s">
        <v>505</v>
      </c>
      <c r="K4" s="139" t="s">
        <v>506</v>
      </c>
      <c r="L4" s="25" t="s">
        <v>256</v>
      </c>
      <c r="M4" s="59" t="s">
        <v>507</v>
      </c>
      <c r="N4" s="26" t="s">
        <v>22</v>
      </c>
      <c r="O4" s="26" t="s">
        <v>23</v>
      </c>
      <c r="P4" s="394"/>
      <c r="Q4" s="29" t="s">
        <v>24</v>
      </c>
    </row>
    <row r="5" spans="1:18" x14ac:dyDescent="0.25">
      <c r="A5" s="71">
        <v>207314</v>
      </c>
      <c r="B5" s="2" t="s">
        <v>508</v>
      </c>
      <c r="C5" s="4">
        <v>44900</v>
      </c>
      <c r="D5" s="67"/>
      <c r="E5" s="67"/>
      <c r="F5" s="67"/>
      <c r="G5" s="67"/>
      <c r="H5" s="67"/>
      <c r="I5" s="67"/>
      <c r="J5" s="67"/>
      <c r="K5" s="67"/>
      <c r="L5" s="68"/>
      <c r="M5" s="60" t="str">
        <f>IF($D5=0," ",(WORKDAY($D5,5)))</f>
        <v xml:space="preserve"> </v>
      </c>
      <c r="N5" s="28" t="str">
        <f t="shared" ref="N5:N36" si="0">IF($D5=0," ",(IF($L5=0,((NETWORKDAYS($D5,$R$1))-1),((NETWORKDAYS($D5,$L5))-1))))</f>
        <v xml:space="preserve"> </v>
      </c>
      <c r="O5" s="28" t="str">
        <f t="shared" ref="O5:O45" si="1">IF($D5=0," ",(IF($L5=0,(IF($N5&gt;5,"ATRASADO","Andamento")),"ENVIADO")))</f>
        <v xml:space="preserve"> </v>
      </c>
      <c r="P5" s="116" t="s">
        <v>25</v>
      </c>
      <c r="Q5" s="128"/>
    </row>
    <row r="6" spans="1:18" s="46" customFormat="1" x14ac:dyDescent="0.25">
      <c r="A6" s="72">
        <v>211260</v>
      </c>
      <c r="B6" s="42" t="s">
        <v>508</v>
      </c>
      <c r="C6" s="40">
        <v>44928</v>
      </c>
      <c r="D6" s="40">
        <v>44932</v>
      </c>
      <c r="E6" s="40">
        <v>44932</v>
      </c>
      <c r="F6" s="5"/>
      <c r="G6" s="40">
        <v>44936</v>
      </c>
      <c r="H6" s="40">
        <v>44936</v>
      </c>
      <c r="I6" s="40">
        <v>44952</v>
      </c>
      <c r="J6" s="40">
        <v>44952</v>
      </c>
      <c r="K6" s="40">
        <v>44952</v>
      </c>
      <c r="L6" s="43">
        <v>44957</v>
      </c>
      <c r="M6" s="60">
        <f>IF($D6=0," ",(WORKDAY($D6,5)))</f>
        <v>44939</v>
      </c>
      <c r="N6" s="44">
        <f t="shared" si="0"/>
        <v>17</v>
      </c>
      <c r="O6" s="44" t="str">
        <f t="shared" si="1"/>
        <v>ENVIADO</v>
      </c>
      <c r="P6" s="117"/>
      <c r="Q6" s="134" t="s">
        <v>26</v>
      </c>
      <c r="R6" s="154"/>
    </row>
    <row r="7" spans="1:18" x14ac:dyDescent="0.25">
      <c r="A7" s="71">
        <v>211264</v>
      </c>
      <c r="B7" s="2" t="s">
        <v>508</v>
      </c>
      <c r="C7" s="4">
        <v>44928</v>
      </c>
      <c r="D7" s="4">
        <v>44937</v>
      </c>
      <c r="E7" s="4">
        <v>44937</v>
      </c>
      <c r="F7" s="5"/>
      <c r="G7" s="4">
        <v>44939</v>
      </c>
      <c r="H7" s="4">
        <v>44939</v>
      </c>
      <c r="I7" s="4">
        <v>44949</v>
      </c>
      <c r="J7" s="4">
        <v>44949</v>
      </c>
      <c r="K7" s="4">
        <v>44949</v>
      </c>
      <c r="L7" s="27">
        <v>44950</v>
      </c>
      <c r="M7" s="60">
        <f>IF($D7=0," ",(WORKDAY($D7,5)))</f>
        <v>44944</v>
      </c>
      <c r="N7" s="28">
        <f t="shared" si="0"/>
        <v>9</v>
      </c>
      <c r="O7" s="28" t="str">
        <f t="shared" si="1"/>
        <v>ENVIADO</v>
      </c>
      <c r="P7" s="118"/>
      <c r="Q7" s="134" t="s">
        <v>27</v>
      </c>
    </row>
    <row r="8" spans="1:18" s="46" customFormat="1" x14ac:dyDescent="0.25">
      <c r="A8" s="72">
        <v>211224</v>
      </c>
      <c r="B8" s="42" t="s">
        <v>508</v>
      </c>
      <c r="C8" s="40">
        <v>44928</v>
      </c>
      <c r="D8" s="40">
        <v>44942</v>
      </c>
      <c r="E8" s="40">
        <v>44942</v>
      </c>
      <c r="F8" s="5"/>
      <c r="G8" s="40" t="s">
        <v>509</v>
      </c>
      <c r="H8" s="40">
        <v>44944</v>
      </c>
      <c r="I8" s="40">
        <v>44945</v>
      </c>
      <c r="J8" s="40">
        <v>44946</v>
      </c>
      <c r="K8" s="40">
        <v>44949</v>
      </c>
      <c r="L8" s="43">
        <v>44950</v>
      </c>
      <c r="M8" s="60">
        <f t="shared" ref="M8:M70" si="2">IF($D8=0," ",(WORKDAY($D8,5)))</f>
        <v>44949</v>
      </c>
      <c r="N8" s="44">
        <f t="shared" si="0"/>
        <v>6</v>
      </c>
      <c r="O8" s="44" t="str">
        <f t="shared" si="1"/>
        <v>ENVIADO</v>
      </c>
      <c r="P8" s="117"/>
      <c r="Q8" s="134" t="s">
        <v>27</v>
      </c>
      <c r="R8" s="154"/>
    </row>
    <row r="9" spans="1:18" x14ac:dyDescent="0.25">
      <c r="A9" s="71">
        <v>211148</v>
      </c>
      <c r="B9" s="2" t="s">
        <v>508</v>
      </c>
      <c r="C9" s="4">
        <v>44928</v>
      </c>
      <c r="D9" s="4">
        <v>44951</v>
      </c>
      <c r="E9" s="4">
        <v>44951</v>
      </c>
      <c r="F9" s="5"/>
      <c r="G9" s="4">
        <v>44952</v>
      </c>
      <c r="H9" s="4">
        <v>44952</v>
      </c>
      <c r="I9" s="4">
        <v>44953</v>
      </c>
      <c r="J9" s="4">
        <v>44963</v>
      </c>
      <c r="K9" s="4">
        <v>44963</v>
      </c>
      <c r="L9" s="27">
        <v>44964</v>
      </c>
      <c r="M9" s="60">
        <f t="shared" si="2"/>
        <v>44958</v>
      </c>
      <c r="N9" s="28">
        <f t="shared" si="0"/>
        <v>9</v>
      </c>
      <c r="O9" s="28" t="str">
        <f t="shared" si="1"/>
        <v>ENVIADO</v>
      </c>
      <c r="P9" s="118"/>
      <c r="Q9" s="134" t="s">
        <v>28</v>
      </c>
    </row>
    <row r="10" spans="1:18" s="46" customFormat="1" x14ac:dyDescent="0.25">
      <c r="A10" s="72">
        <v>713</v>
      </c>
      <c r="B10" s="42" t="s">
        <v>510</v>
      </c>
      <c r="C10" s="40">
        <v>44931</v>
      </c>
      <c r="D10" s="40">
        <v>44935</v>
      </c>
      <c r="E10" s="40">
        <v>44936</v>
      </c>
      <c r="F10" s="5"/>
      <c r="G10" s="40">
        <v>44936</v>
      </c>
      <c r="H10" s="40">
        <v>44936</v>
      </c>
      <c r="I10" s="40">
        <v>44952</v>
      </c>
      <c r="J10" s="40">
        <v>44953</v>
      </c>
      <c r="K10" s="40">
        <v>44953</v>
      </c>
      <c r="L10" s="43">
        <v>44957</v>
      </c>
      <c r="M10" s="60">
        <f t="shared" si="2"/>
        <v>44942</v>
      </c>
      <c r="N10" s="44">
        <f t="shared" si="0"/>
        <v>16</v>
      </c>
      <c r="O10" s="44" t="str">
        <f t="shared" si="1"/>
        <v>ENVIADO</v>
      </c>
      <c r="P10" s="117"/>
      <c r="Q10" s="179"/>
      <c r="R10" s="154"/>
    </row>
    <row r="11" spans="1:18" x14ac:dyDescent="0.25">
      <c r="A11" s="71">
        <v>211521</v>
      </c>
      <c r="B11" s="2" t="s">
        <v>508</v>
      </c>
      <c r="C11" s="4">
        <v>44930</v>
      </c>
      <c r="D11" s="4">
        <v>44937</v>
      </c>
      <c r="E11" s="4">
        <v>44937</v>
      </c>
      <c r="F11" s="66">
        <v>44942</v>
      </c>
      <c r="G11" s="4">
        <v>44943</v>
      </c>
      <c r="H11" s="4">
        <v>44943</v>
      </c>
      <c r="I11" s="4">
        <v>44952</v>
      </c>
      <c r="J11" s="4">
        <v>44952</v>
      </c>
      <c r="K11" s="4">
        <v>44952</v>
      </c>
      <c r="L11" s="27">
        <v>44957</v>
      </c>
      <c r="M11" s="60">
        <f t="shared" si="2"/>
        <v>44944</v>
      </c>
      <c r="N11" s="28">
        <f t="shared" si="0"/>
        <v>14</v>
      </c>
      <c r="O11" s="28" t="str">
        <f t="shared" si="1"/>
        <v>ENVIADO</v>
      </c>
      <c r="P11" s="118"/>
      <c r="Q11" s="134" t="s">
        <v>29</v>
      </c>
    </row>
    <row r="12" spans="1:18" s="46" customFormat="1" x14ac:dyDescent="0.25">
      <c r="A12" s="72">
        <v>714</v>
      </c>
      <c r="B12" s="47" t="s">
        <v>510</v>
      </c>
      <c r="C12" s="40">
        <v>44931</v>
      </c>
      <c r="D12" s="40">
        <v>44936</v>
      </c>
      <c r="E12" s="56">
        <v>44937</v>
      </c>
      <c r="F12" s="5"/>
      <c r="G12" s="40">
        <v>44937</v>
      </c>
      <c r="H12" s="40">
        <v>44937</v>
      </c>
      <c r="I12" s="40">
        <v>44943</v>
      </c>
      <c r="J12" s="40">
        <v>44944</v>
      </c>
      <c r="K12" s="40">
        <v>44944</v>
      </c>
      <c r="L12" s="43">
        <v>44944</v>
      </c>
      <c r="M12" s="60">
        <f t="shared" si="2"/>
        <v>44943</v>
      </c>
      <c r="N12" s="44">
        <f t="shared" si="0"/>
        <v>6</v>
      </c>
      <c r="O12" s="44" t="str">
        <f t="shared" si="1"/>
        <v>ENVIADO</v>
      </c>
      <c r="P12" s="117"/>
      <c r="Q12" s="179"/>
      <c r="R12" s="154"/>
    </row>
    <row r="13" spans="1:18" x14ac:dyDescent="0.25">
      <c r="A13" s="71">
        <v>211769</v>
      </c>
      <c r="B13" s="2" t="s">
        <v>508</v>
      </c>
      <c r="C13" s="4">
        <v>44932</v>
      </c>
      <c r="D13" s="4">
        <v>44943</v>
      </c>
      <c r="E13" s="4">
        <v>44943</v>
      </c>
      <c r="F13" s="5"/>
      <c r="G13" s="4" t="s">
        <v>509</v>
      </c>
      <c r="H13" s="4">
        <v>44944</v>
      </c>
      <c r="I13" s="4">
        <v>44945</v>
      </c>
      <c r="J13" s="4">
        <v>44946</v>
      </c>
      <c r="K13" s="4">
        <v>44949</v>
      </c>
      <c r="L13" s="27">
        <v>44950</v>
      </c>
      <c r="M13" s="60">
        <f t="shared" si="2"/>
        <v>44950</v>
      </c>
      <c r="N13" s="28">
        <f t="shared" si="0"/>
        <v>5</v>
      </c>
      <c r="O13" s="28" t="str">
        <f t="shared" si="1"/>
        <v>ENVIADO</v>
      </c>
      <c r="P13" s="118"/>
      <c r="Q13" s="134" t="s">
        <v>30</v>
      </c>
    </row>
    <row r="14" spans="1:18" s="46" customFormat="1" x14ac:dyDescent="0.25">
      <c r="A14" s="72">
        <v>211810</v>
      </c>
      <c r="B14" s="42" t="s">
        <v>508</v>
      </c>
      <c r="C14" s="40">
        <v>44932</v>
      </c>
      <c r="D14" s="67"/>
      <c r="E14" s="67"/>
      <c r="F14" s="67"/>
      <c r="G14" s="67"/>
      <c r="H14" s="67"/>
      <c r="I14" s="67"/>
      <c r="J14" s="67"/>
      <c r="K14" s="67"/>
      <c r="L14" s="68"/>
      <c r="M14" s="60" t="str">
        <f t="shared" si="2"/>
        <v xml:space="preserve"> </v>
      </c>
      <c r="N14" s="44" t="str">
        <f t="shared" si="0"/>
        <v xml:space="preserve"> </v>
      </c>
      <c r="O14" s="44" t="str">
        <f t="shared" si="1"/>
        <v xml:space="preserve"> </v>
      </c>
      <c r="P14" s="116" t="s">
        <v>25</v>
      </c>
      <c r="Q14" s="129"/>
      <c r="R14" s="154"/>
    </row>
    <row r="15" spans="1:18" x14ac:dyDescent="0.25">
      <c r="A15" s="71">
        <v>717</v>
      </c>
      <c r="B15" s="29" t="s">
        <v>510</v>
      </c>
      <c r="C15" s="4">
        <v>44932</v>
      </c>
      <c r="D15" s="4">
        <v>44938</v>
      </c>
      <c r="E15" s="4">
        <v>44938</v>
      </c>
      <c r="F15" s="5"/>
      <c r="G15" s="4">
        <v>44939</v>
      </c>
      <c r="H15" s="4">
        <v>44939</v>
      </c>
      <c r="I15" s="4">
        <v>44945</v>
      </c>
      <c r="J15" s="4">
        <v>44946</v>
      </c>
      <c r="K15" s="4">
        <v>44949</v>
      </c>
      <c r="L15" s="27">
        <v>44950</v>
      </c>
      <c r="M15" s="60">
        <f t="shared" si="2"/>
        <v>44945</v>
      </c>
      <c r="N15" s="28">
        <f t="shared" si="0"/>
        <v>8</v>
      </c>
      <c r="O15" s="28" t="str">
        <f t="shared" si="1"/>
        <v>ENVIADO</v>
      </c>
      <c r="P15" s="118"/>
      <c r="Q15" s="179"/>
    </row>
    <row r="16" spans="1:18" s="46" customFormat="1" x14ac:dyDescent="0.25">
      <c r="A16" s="72">
        <v>212134</v>
      </c>
      <c r="B16" s="42" t="s">
        <v>508</v>
      </c>
      <c r="C16" s="40">
        <v>44935</v>
      </c>
      <c r="D16" s="40">
        <v>44942</v>
      </c>
      <c r="E16" s="40">
        <v>44942</v>
      </c>
      <c r="F16" s="5"/>
      <c r="G16" s="40">
        <v>44944</v>
      </c>
      <c r="H16" s="40">
        <v>44944</v>
      </c>
      <c r="I16" s="40">
        <v>44952</v>
      </c>
      <c r="J16" s="40">
        <v>44952</v>
      </c>
      <c r="K16" s="40">
        <v>44952</v>
      </c>
      <c r="L16" s="43">
        <v>44957</v>
      </c>
      <c r="M16" s="60">
        <f t="shared" si="2"/>
        <v>44949</v>
      </c>
      <c r="N16" s="44">
        <f t="shared" si="0"/>
        <v>11</v>
      </c>
      <c r="O16" s="44" t="str">
        <f t="shared" si="1"/>
        <v>ENVIADO</v>
      </c>
      <c r="P16" s="117"/>
      <c r="Q16" s="134" t="s">
        <v>31</v>
      </c>
      <c r="R16" s="154"/>
    </row>
    <row r="17" spans="1:18" x14ac:dyDescent="0.25">
      <c r="A17" s="71">
        <v>212140</v>
      </c>
      <c r="B17" s="2" t="s">
        <v>508</v>
      </c>
      <c r="C17" s="4">
        <v>44935</v>
      </c>
      <c r="D17" s="4">
        <v>44953</v>
      </c>
      <c r="E17" s="4">
        <v>44953</v>
      </c>
      <c r="F17" s="5"/>
      <c r="G17" s="4">
        <v>44953</v>
      </c>
      <c r="H17" s="4">
        <v>44953</v>
      </c>
      <c r="I17" s="4">
        <v>44964</v>
      </c>
      <c r="J17" s="4">
        <v>44965</v>
      </c>
      <c r="K17" s="4">
        <v>44965</v>
      </c>
      <c r="L17" s="27">
        <v>44966</v>
      </c>
      <c r="M17" s="60">
        <f t="shared" si="2"/>
        <v>44960</v>
      </c>
      <c r="N17" s="28">
        <f t="shared" si="0"/>
        <v>9</v>
      </c>
      <c r="O17" s="28" t="str">
        <f t="shared" si="1"/>
        <v>ENVIADO</v>
      </c>
      <c r="P17" s="118"/>
      <c r="Q17" s="134" t="s">
        <v>32</v>
      </c>
    </row>
    <row r="18" spans="1:18" s="46" customFormat="1" x14ac:dyDescent="0.25">
      <c r="A18" s="72">
        <v>24614</v>
      </c>
      <c r="B18" s="42" t="s">
        <v>511</v>
      </c>
      <c r="C18" s="40">
        <v>44935</v>
      </c>
      <c r="D18" s="40">
        <v>44938</v>
      </c>
      <c r="E18" s="40">
        <v>44938</v>
      </c>
      <c r="F18" s="5"/>
      <c r="G18" s="40">
        <v>44939</v>
      </c>
      <c r="H18" s="40">
        <v>44939</v>
      </c>
      <c r="I18" s="40">
        <v>44952</v>
      </c>
      <c r="J18" s="40">
        <v>44952</v>
      </c>
      <c r="K18" s="40">
        <v>44952</v>
      </c>
      <c r="L18" s="43">
        <v>44957</v>
      </c>
      <c r="M18" s="60">
        <f t="shared" si="2"/>
        <v>44945</v>
      </c>
      <c r="N18" s="44">
        <f t="shared" si="0"/>
        <v>13</v>
      </c>
      <c r="O18" s="44" t="str">
        <f t="shared" si="1"/>
        <v>ENVIADO</v>
      </c>
      <c r="P18" s="117"/>
      <c r="Q18" s="134" t="s">
        <v>33</v>
      </c>
      <c r="R18" s="154"/>
    </row>
    <row r="19" spans="1:18" x14ac:dyDescent="0.25">
      <c r="A19" s="71">
        <v>212090</v>
      </c>
      <c r="B19" s="2" t="s">
        <v>508</v>
      </c>
      <c r="C19" s="4">
        <v>44935</v>
      </c>
      <c r="D19" s="4">
        <v>44942</v>
      </c>
      <c r="E19" s="4">
        <v>44942</v>
      </c>
      <c r="F19" s="5"/>
      <c r="G19" s="4" t="s">
        <v>509</v>
      </c>
      <c r="H19" s="4">
        <v>44944</v>
      </c>
      <c r="I19" s="4">
        <v>44945</v>
      </c>
      <c r="J19" s="4">
        <v>44946</v>
      </c>
      <c r="K19" s="4">
        <v>44949</v>
      </c>
      <c r="L19" s="27">
        <v>44950</v>
      </c>
      <c r="M19" s="60">
        <f t="shared" si="2"/>
        <v>44949</v>
      </c>
      <c r="N19" s="28">
        <f t="shared" si="0"/>
        <v>6</v>
      </c>
      <c r="O19" s="28" t="str">
        <f t="shared" si="1"/>
        <v>ENVIADO</v>
      </c>
      <c r="P19" s="118"/>
      <c r="Q19" s="134" t="s">
        <v>34</v>
      </c>
    </row>
    <row r="20" spans="1:18" s="46" customFormat="1" x14ac:dyDescent="0.25">
      <c r="A20" s="72">
        <v>212057</v>
      </c>
      <c r="B20" s="42" t="s">
        <v>508</v>
      </c>
      <c r="C20" s="40">
        <v>44935</v>
      </c>
      <c r="D20" s="40">
        <v>44938</v>
      </c>
      <c r="E20" s="40">
        <v>44938</v>
      </c>
      <c r="F20" s="5"/>
      <c r="G20" s="40">
        <v>44939</v>
      </c>
      <c r="H20" s="40">
        <v>44939</v>
      </c>
      <c r="I20" s="40">
        <v>44949</v>
      </c>
      <c r="J20" s="40">
        <v>44949</v>
      </c>
      <c r="K20" s="40">
        <v>44949</v>
      </c>
      <c r="L20" s="43">
        <v>44950</v>
      </c>
      <c r="M20" s="60">
        <f t="shared" si="2"/>
        <v>44945</v>
      </c>
      <c r="N20" s="44">
        <f t="shared" si="0"/>
        <v>8</v>
      </c>
      <c r="O20" s="44" t="str">
        <f t="shared" si="1"/>
        <v>ENVIADO</v>
      </c>
      <c r="P20" s="117"/>
      <c r="Q20" s="134" t="s">
        <v>35</v>
      </c>
      <c r="R20" s="154"/>
    </row>
    <row r="21" spans="1:18" x14ac:dyDescent="0.25">
      <c r="A21" s="71">
        <v>211987</v>
      </c>
      <c r="B21" s="2" t="s">
        <v>508</v>
      </c>
      <c r="C21" s="4">
        <v>44935</v>
      </c>
      <c r="D21" s="4">
        <v>44938</v>
      </c>
      <c r="E21" s="4">
        <v>44938</v>
      </c>
      <c r="F21" s="5"/>
      <c r="G21" s="4">
        <v>44939</v>
      </c>
      <c r="H21" s="4">
        <v>44939</v>
      </c>
      <c r="I21" s="4">
        <v>44952</v>
      </c>
      <c r="J21" s="4">
        <v>44952</v>
      </c>
      <c r="K21" s="4">
        <v>44952</v>
      </c>
      <c r="L21" s="27">
        <v>44957</v>
      </c>
      <c r="M21" s="60">
        <f t="shared" si="2"/>
        <v>44945</v>
      </c>
      <c r="N21" s="28">
        <f t="shared" si="0"/>
        <v>13</v>
      </c>
      <c r="O21" s="28" t="str">
        <f t="shared" si="1"/>
        <v>ENVIADO</v>
      </c>
      <c r="P21" s="118"/>
      <c r="Q21" s="134" t="s">
        <v>36</v>
      </c>
    </row>
    <row r="22" spans="1:18" s="46" customFormat="1" x14ac:dyDescent="0.25">
      <c r="A22" s="72">
        <v>211932</v>
      </c>
      <c r="B22" s="42" t="s">
        <v>508</v>
      </c>
      <c r="C22" s="40">
        <v>44935</v>
      </c>
      <c r="D22" s="40">
        <v>44942</v>
      </c>
      <c r="E22" s="40">
        <v>44942</v>
      </c>
      <c r="F22" s="5"/>
      <c r="G22" s="40" t="s">
        <v>509</v>
      </c>
      <c r="H22" s="40">
        <v>44944</v>
      </c>
      <c r="I22" s="40">
        <v>44949</v>
      </c>
      <c r="J22" s="40">
        <v>44949</v>
      </c>
      <c r="K22" s="40">
        <v>44949</v>
      </c>
      <c r="L22" s="43">
        <v>44950</v>
      </c>
      <c r="M22" s="60">
        <f t="shared" si="2"/>
        <v>44949</v>
      </c>
      <c r="N22" s="44">
        <f t="shared" si="0"/>
        <v>6</v>
      </c>
      <c r="O22" s="44" t="str">
        <f t="shared" si="1"/>
        <v>ENVIADO</v>
      </c>
      <c r="P22" s="117"/>
      <c r="Q22" s="134" t="s">
        <v>37</v>
      </c>
      <c r="R22" s="154"/>
    </row>
    <row r="23" spans="1:18" x14ac:dyDescent="0.25">
      <c r="A23" s="14">
        <v>212284</v>
      </c>
      <c r="B23" s="8" t="s">
        <v>508</v>
      </c>
      <c r="C23" s="13">
        <v>44936</v>
      </c>
      <c r="D23" s="4">
        <v>44938</v>
      </c>
      <c r="E23" s="4">
        <v>44938</v>
      </c>
      <c r="F23" s="5"/>
      <c r="G23" s="4">
        <v>44939</v>
      </c>
      <c r="H23" s="16">
        <v>44939</v>
      </c>
      <c r="I23" s="4">
        <v>44952</v>
      </c>
      <c r="J23" s="4">
        <v>44953</v>
      </c>
      <c r="K23" s="4">
        <v>44953</v>
      </c>
      <c r="L23" s="27">
        <v>44957</v>
      </c>
      <c r="M23" s="60">
        <f t="shared" si="2"/>
        <v>44945</v>
      </c>
      <c r="N23" s="28">
        <f t="shared" si="0"/>
        <v>13</v>
      </c>
      <c r="O23" s="28" t="str">
        <f t="shared" si="1"/>
        <v>ENVIADO</v>
      </c>
      <c r="P23" s="118"/>
      <c r="Q23" s="134" t="s">
        <v>38</v>
      </c>
    </row>
    <row r="24" spans="1:18" s="46" customFormat="1" x14ac:dyDescent="0.25">
      <c r="A24" s="72">
        <v>212430</v>
      </c>
      <c r="B24" s="41" t="s">
        <v>508</v>
      </c>
      <c r="C24" s="48">
        <v>44937</v>
      </c>
      <c r="D24" s="40">
        <v>44938</v>
      </c>
      <c r="E24" s="40">
        <v>44938</v>
      </c>
      <c r="F24" s="5"/>
      <c r="G24" s="40">
        <v>44939</v>
      </c>
      <c r="H24" s="40">
        <v>44939</v>
      </c>
      <c r="I24" s="40">
        <v>44952</v>
      </c>
      <c r="J24" s="40">
        <v>44952</v>
      </c>
      <c r="K24" s="40">
        <v>44952</v>
      </c>
      <c r="L24" s="43">
        <v>44957</v>
      </c>
      <c r="M24" s="60">
        <f t="shared" si="2"/>
        <v>44945</v>
      </c>
      <c r="N24" s="44">
        <f t="shared" si="0"/>
        <v>13</v>
      </c>
      <c r="O24" s="44" t="str">
        <f t="shared" si="1"/>
        <v>ENVIADO</v>
      </c>
      <c r="P24" s="117"/>
      <c r="Q24" s="134" t="s">
        <v>39</v>
      </c>
      <c r="R24" s="154"/>
    </row>
    <row r="25" spans="1:18" x14ac:dyDescent="0.25">
      <c r="A25" s="71">
        <v>212517</v>
      </c>
      <c r="B25" s="2" t="s">
        <v>508</v>
      </c>
      <c r="C25" s="4">
        <v>44938</v>
      </c>
      <c r="D25" s="39">
        <v>44943</v>
      </c>
      <c r="E25" s="4">
        <v>44943</v>
      </c>
      <c r="F25" s="5"/>
      <c r="G25" s="4" t="s">
        <v>509</v>
      </c>
      <c r="H25" s="4">
        <v>44944</v>
      </c>
      <c r="I25" s="4">
        <v>44952</v>
      </c>
      <c r="J25" s="4">
        <v>44952</v>
      </c>
      <c r="K25" s="4">
        <v>44952</v>
      </c>
      <c r="L25" s="27">
        <v>44957</v>
      </c>
      <c r="M25" s="60">
        <f t="shared" si="2"/>
        <v>44950</v>
      </c>
      <c r="N25" s="28">
        <f t="shared" si="0"/>
        <v>10</v>
      </c>
      <c r="O25" s="28" t="str">
        <f t="shared" si="1"/>
        <v>ENVIADO</v>
      </c>
      <c r="P25" s="118"/>
      <c r="Q25" s="134" t="s">
        <v>40</v>
      </c>
    </row>
    <row r="26" spans="1:18" s="46" customFormat="1" x14ac:dyDescent="0.25">
      <c r="A26" s="72">
        <v>212520</v>
      </c>
      <c r="B26" s="42" t="s">
        <v>508</v>
      </c>
      <c r="C26" s="40">
        <v>44938</v>
      </c>
      <c r="D26" s="40">
        <v>44942</v>
      </c>
      <c r="E26" s="40">
        <v>44942</v>
      </c>
      <c r="F26" s="5"/>
      <c r="G26" s="40" t="s">
        <v>509</v>
      </c>
      <c r="H26" s="40">
        <v>44944</v>
      </c>
      <c r="I26" s="40">
        <v>44952</v>
      </c>
      <c r="J26" s="40">
        <v>44953</v>
      </c>
      <c r="K26" s="40">
        <v>44953</v>
      </c>
      <c r="L26" s="233">
        <v>44957</v>
      </c>
      <c r="M26" s="60">
        <f t="shared" si="2"/>
        <v>44949</v>
      </c>
      <c r="N26" s="44">
        <f t="shared" si="0"/>
        <v>11</v>
      </c>
      <c r="O26" s="44" t="str">
        <f t="shared" si="1"/>
        <v>ENVIADO</v>
      </c>
      <c r="P26" s="117"/>
      <c r="Q26" s="134" t="s">
        <v>41</v>
      </c>
      <c r="R26" s="154"/>
    </row>
    <row r="27" spans="1:18" x14ac:dyDescent="0.25">
      <c r="A27" s="71">
        <v>715</v>
      </c>
      <c r="B27" s="30" t="s">
        <v>510</v>
      </c>
      <c r="C27" s="13">
        <v>44932</v>
      </c>
      <c r="D27" s="13">
        <v>44938</v>
      </c>
      <c r="E27" s="4">
        <v>44938</v>
      </c>
      <c r="F27" s="5"/>
      <c r="G27" s="4">
        <v>44939</v>
      </c>
      <c r="H27" s="4">
        <v>44939</v>
      </c>
      <c r="I27" s="4">
        <v>44943</v>
      </c>
      <c r="J27" s="4">
        <v>44944</v>
      </c>
      <c r="K27" s="4">
        <v>44944</v>
      </c>
      <c r="L27" s="27">
        <v>44944</v>
      </c>
      <c r="M27" s="60">
        <f t="shared" si="2"/>
        <v>44945</v>
      </c>
      <c r="N27" s="28">
        <f t="shared" si="0"/>
        <v>4</v>
      </c>
      <c r="O27" s="28" t="str">
        <f t="shared" si="1"/>
        <v>ENVIADO</v>
      </c>
      <c r="P27" s="118"/>
      <c r="Q27" s="179"/>
    </row>
    <row r="28" spans="1:18" s="46" customFormat="1" x14ac:dyDescent="0.25">
      <c r="A28" s="73">
        <v>721</v>
      </c>
      <c r="B28" s="53" t="s">
        <v>510</v>
      </c>
      <c r="C28" s="54">
        <v>44935</v>
      </c>
      <c r="D28" s="48">
        <v>44938</v>
      </c>
      <c r="E28" s="40">
        <v>44938</v>
      </c>
      <c r="F28" s="5"/>
      <c r="G28" s="40">
        <v>44939</v>
      </c>
      <c r="H28" s="55">
        <v>44939</v>
      </c>
      <c r="I28" s="40">
        <v>44949</v>
      </c>
      <c r="J28" s="40">
        <v>44950</v>
      </c>
      <c r="K28" s="40">
        <v>44950</v>
      </c>
      <c r="L28" s="43">
        <v>44950</v>
      </c>
      <c r="M28" s="60">
        <f t="shared" si="2"/>
        <v>44945</v>
      </c>
      <c r="N28" s="44">
        <f t="shared" si="0"/>
        <v>8</v>
      </c>
      <c r="O28" s="44" t="str">
        <f t="shared" si="1"/>
        <v>ENVIADO</v>
      </c>
      <c r="P28" s="117"/>
      <c r="Q28" s="179"/>
      <c r="R28" s="154"/>
    </row>
    <row r="29" spans="1:18" x14ac:dyDescent="0.25">
      <c r="A29" s="71">
        <v>723</v>
      </c>
      <c r="B29" s="32" t="s">
        <v>510</v>
      </c>
      <c r="C29" s="13">
        <v>44937</v>
      </c>
      <c r="D29" s="15">
        <v>44938</v>
      </c>
      <c r="E29" s="31">
        <v>44938</v>
      </c>
      <c r="F29" s="64">
        <v>44942</v>
      </c>
      <c r="G29" s="27">
        <v>44943</v>
      </c>
      <c r="H29" s="4">
        <v>44943</v>
      </c>
      <c r="I29" s="33">
        <v>44943</v>
      </c>
      <c r="J29" s="4">
        <v>44944</v>
      </c>
      <c r="K29" s="4">
        <v>44944</v>
      </c>
      <c r="L29" s="27">
        <v>44944</v>
      </c>
      <c r="M29" s="60">
        <f t="shared" si="2"/>
        <v>44945</v>
      </c>
      <c r="N29" s="28">
        <f t="shared" si="0"/>
        <v>4</v>
      </c>
      <c r="O29" s="28" t="str">
        <f t="shared" si="1"/>
        <v>ENVIADO</v>
      </c>
      <c r="P29" s="118"/>
      <c r="Q29" s="179"/>
    </row>
    <row r="30" spans="1:18" s="46" customFormat="1" x14ac:dyDescent="0.25">
      <c r="A30" s="72">
        <v>724</v>
      </c>
      <c r="B30" s="50" t="s">
        <v>510</v>
      </c>
      <c r="C30" s="48">
        <v>44937</v>
      </c>
      <c r="D30" s="51">
        <v>44938</v>
      </c>
      <c r="E30" s="40">
        <v>44938</v>
      </c>
      <c r="F30" s="234">
        <v>44942</v>
      </c>
      <c r="G30" s="43">
        <v>44943</v>
      </c>
      <c r="H30" s="40">
        <v>44943</v>
      </c>
      <c r="I30" s="52">
        <v>44949</v>
      </c>
      <c r="J30" s="40">
        <v>44949</v>
      </c>
      <c r="K30" s="40">
        <v>44949</v>
      </c>
      <c r="L30" s="43">
        <v>44950</v>
      </c>
      <c r="M30" s="60">
        <f t="shared" si="2"/>
        <v>44945</v>
      </c>
      <c r="N30" s="44">
        <f t="shared" si="0"/>
        <v>8</v>
      </c>
      <c r="O30" s="44" t="str">
        <f t="shared" si="1"/>
        <v>ENVIADO</v>
      </c>
      <c r="P30" s="117"/>
      <c r="Q30" s="179"/>
      <c r="R30" s="154"/>
    </row>
    <row r="31" spans="1:18" x14ac:dyDescent="0.25">
      <c r="A31" s="71">
        <v>725</v>
      </c>
      <c r="B31" s="35" t="s">
        <v>510</v>
      </c>
      <c r="C31" s="15">
        <v>44937</v>
      </c>
      <c r="D31" s="34">
        <v>44938</v>
      </c>
      <c r="E31" s="4">
        <v>44938</v>
      </c>
      <c r="F31" s="65">
        <v>44942</v>
      </c>
      <c r="G31" s="4" t="s">
        <v>509</v>
      </c>
      <c r="H31" s="36">
        <v>44944</v>
      </c>
      <c r="I31" s="4">
        <v>44952</v>
      </c>
      <c r="J31" s="4">
        <v>44952</v>
      </c>
      <c r="K31" s="4">
        <v>44952</v>
      </c>
      <c r="L31" s="27">
        <v>44957</v>
      </c>
      <c r="M31" s="60">
        <f t="shared" si="2"/>
        <v>44945</v>
      </c>
      <c r="N31" s="28">
        <f t="shared" si="0"/>
        <v>13</v>
      </c>
      <c r="O31" s="28" t="str">
        <f t="shared" si="1"/>
        <v>ENVIADO</v>
      </c>
      <c r="P31" s="118"/>
      <c r="Q31" s="179"/>
    </row>
    <row r="32" spans="1:18" s="46" customFormat="1" x14ac:dyDescent="0.25">
      <c r="A32" s="72">
        <v>212643</v>
      </c>
      <c r="B32" s="42" t="s">
        <v>508</v>
      </c>
      <c r="C32" s="40">
        <v>44939</v>
      </c>
      <c r="D32" s="40">
        <v>44942</v>
      </c>
      <c r="E32" s="49">
        <v>44942</v>
      </c>
      <c r="F32" s="5"/>
      <c r="G32" s="40" t="s">
        <v>509</v>
      </c>
      <c r="H32" s="40">
        <v>44944</v>
      </c>
      <c r="I32" s="40">
        <v>44952</v>
      </c>
      <c r="J32" s="40">
        <v>44952</v>
      </c>
      <c r="K32" s="40">
        <v>44952</v>
      </c>
      <c r="L32" s="43">
        <v>44957</v>
      </c>
      <c r="M32" s="60">
        <f t="shared" si="2"/>
        <v>44949</v>
      </c>
      <c r="N32" s="44">
        <f t="shared" si="0"/>
        <v>11</v>
      </c>
      <c r="O32" s="44" t="str">
        <f t="shared" si="1"/>
        <v>ENVIADO</v>
      </c>
      <c r="P32" s="117"/>
      <c r="Q32" s="134" t="s">
        <v>42</v>
      </c>
      <c r="R32" s="154"/>
    </row>
    <row r="33" spans="1:18" x14ac:dyDescent="0.25">
      <c r="A33" s="71">
        <v>212708</v>
      </c>
      <c r="B33" s="2" t="s">
        <v>508</v>
      </c>
      <c r="C33" s="4">
        <v>44939</v>
      </c>
      <c r="D33" s="4">
        <v>44944</v>
      </c>
      <c r="E33" s="4" t="s">
        <v>509</v>
      </c>
      <c r="F33" s="5"/>
      <c r="G33" s="4">
        <v>44944</v>
      </c>
      <c r="H33" s="4">
        <v>44944</v>
      </c>
      <c r="I33" s="4">
        <v>44952</v>
      </c>
      <c r="J33" s="4">
        <v>44952</v>
      </c>
      <c r="K33" s="4">
        <v>44963</v>
      </c>
      <c r="L33" s="27">
        <v>44964</v>
      </c>
      <c r="M33" s="60">
        <f t="shared" si="2"/>
        <v>44951</v>
      </c>
      <c r="N33" s="28">
        <f t="shared" si="0"/>
        <v>14</v>
      </c>
      <c r="O33" s="28" t="str">
        <f t="shared" si="1"/>
        <v>ENVIADO</v>
      </c>
      <c r="P33" s="118"/>
      <c r="Q33" s="134" t="s">
        <v>43</v>
      </c>
    </row>
    <row r="34" spans="1:18" s="46" customFormat="1" x14ac:dyDescent="0.25">
      <c r="A34" s="72">
        <v>212873</v>
      </c>
      <c r="B34" s="42" t="s">
        <v>508</v>
      </c>
      <c r="C34" s="40">
        <v>44942</v>
      </c>
      <c r="D34" s="40">
        <v>44944</v>
      </c>
      <c r="E34" s="40" t="s">
        <v>509</v>
      </c>
      <c r="F34" s="5"/>
      <c r="G34" s="40">
        <v>44944</v>
      </c>
      <c r="H34" s="40">
        <v>44944</v>
      </c>
      <c r="I34" s="40">
        <v>44952</v>
      </c>
      <c r="J34" s="40">
        <v>44953</v>
      </c>
      <c r="K34" s="40">
        <v>44958</v>
      </c>
      <c r="L34" s="43">
        <v>44958</v>
      </c>
      <c r="M34" s="60">
        <f t="shared" si="2"/>
        <v>44951</v>
      </c>
      <c r="N34" s="44">
        <f t="shared" si="0"/>
        <v>10</v>
      </c>
      <c r="O34" s="44" t="str">
        <f t="shared" si="1"/>
        <v>ENVIADO</v>
      </c>
      <c r="P34" s="117"/>
      <c r="Q34" s="134" t="s">
        <v>44</v>
      </c>
      <c r="R34" s="154"/>
    </row>
    <row r="35" spans="1:18" x14ac:dyDescent="0.25">
      <c r="A35" s="71">
        <v>213038</v>
      </c>
      <c r="B35" s="2" t="s">
        <v>508</v>
      </c>
      <c r="C35" s="4">
        <v>45216</v>
      </c>
      <c r="D35" s="4">
        <v>44944</v>
      </c>
      <c r="E35" s="4" t="s">
        <v>509</v>
      </c>
      <c r="F35" s="5"/>
      <c r="G35" s="4">
        <v>44945</v>
      </c>
      <c r="H35" s="4">
        <v>44945</v>
      </c>
      <c r="I35" s="4">
        <v>44952</v>
      </c>
      <c r="J35" s="4">
        <v>44953</v>
      </c>
      <c r="K35" s="4">
        <v>44953</v>
      </c>
      <c r="L35" s="27">
        <v>44957</v>
      </c>
      <c r="M35" s="60">
        <f t="shared" si="2"/>
        <v>44951</v>
      </c>
      <c r="N35" s="28">
        <f t="shared" si="0"/>
        <v>9</v>
      </c>
      <c r="O35" s="28" t="str">
        <f t="shared" si="1"/>
        <v>ENVIADO</v>
      </c>
      <c r="P35" s="118"/>
      <c r="Q35" s="134" t="s">
        <v>45</v>
      </c>
    </row>
    <row r="36" spans="1:18" s="46" customFormat="1" x14ac:dyDescent="0.25">
      <c r="A36" s="72">
        <v>213127</v>
      </c>
      <c r="B36" s="42" t="s">
        <v>508</v>
      </c>
      <c r="C36" s="40">
        <v>44944</v>
      </c>
      <c r="D36" s="40">
        <v>44945</v>
      </c>
      <c r="E36" s="40">
        <v>44945</v>
      </c>
      <c r="F36" s="5"/>
      <c r="G36" s="40">
        <v>44945</v>
      </c>
      <c r="H36" s="40">
        <v>44945</v>
      </c>
      <c r="I36" s="40">
        <v>44949</v>
      </c>
      <c r="J36" s="40">
        <v>44950</v>
      </c>
      <c r="K36" s="40">
        <v>44950</v>
      </c>
      <c r="L36" s="43">
        <v>44950</v>
      </c>
      <c r="M36" s="60">
        <f t="shared" si="2"/>
        <v>44952</v>
      </c>
      <c r="N36" s="62">
        <f t="shared" si="0"/>
        <v>3</v>
      </c>
      <c r="O36" s="44" t="str">
        <f t="shared" si="1"/>
        <v>ENVIADO</v>
      </c>
      <c r="P36" s="117"/>
      <c r="Q36" s="134" t="s">
        <v>46</v>
      </c>
      <c r="R36" s="154"/>
    </row>
    <row r="37" spans="1:18" x14ac:dyDescent="0.25">
      <c r="A37" s="71">
        <v>727</v>
      </c>
      <c r="B37" s="2" t="s">
        <v>510</v>
      </c>
      <c r="C37" s="4">
        <v>44944</v>
      </c>
      <c r="D37" s="4">
        <v>44945</v>
      </c>
      <c r="E37" s="4">
        <v>44945</v>
      </c>
      <c r="F37" s="5"/>
      <c r="G37" s="4">
        <v>44945</v>
      </c>
      <c r="H37" s="4">
        <v>44945</v>
      </c>
      <c r="I37" s="4">
        <v>44952</v>
      </c>
      <c r="J37" s="4">
        <v>44953</v>
      </c>
      <c r="K37" s="4">
        <v>44953</v>
      </c>
      <c r="L37" s="235">
        <v>44957</v>
      </c>
      <c r="M37" s="60">
        <f t="shared" si="2"/>
        <v>44952</v>
      </c>
      <c r="N37" s="28">
        <f t="shared" ref="N37:N62" si="3">IF($D37=0," ",(IF($L37=0,((NETWORKDAYS($D37,$R$1))-1),((NETWORKDAYS($D37,$L37))-1))))</f>
        <v>8</v>
      </c>
      <c r="O37" s="28" t="str">
        <f t="shared" si="1"/>
        <v>ENVIADO</v>
      </c>
      <c r="P37" s="118"/>
      <c r="Q37" s="179"/>
    </row>
    <row r="38" spans="1:18" s="46" customFormat="1" x14ac:dyDescent="0.25">
      <c r="A38" s="72">
        <v>730</v>
      </c>
      <c r="B38" s="47" t="s">
        <v>510</v>
      </c>
      <c r="C38" s="40">
        <v>44944</v>
      </c>
      <c r="D38" s="48">
        <v>44949</v>
      </c>
      <c r="E38" s="48">
        <v>44949</v>
      </c>
      <c r="F38" s="63"/>
      <c r="G38" s="48">
        <v>44951</v>
      </c>
      <c r="H38" s="48">
        <v>44951</v>
      </c>
      <c r="I38" s="48">
        <v>44952</v>
      </c>
      <c r="J38" s="48">
        <v>44953</v>
      </c>
      <c r="K38" s="48">
        <v>44953</v>
      </c>
      <c r="L38" s="233">
        <v>44957</v>
      </c>
      <c r="M38" s="60">
        <f t="shared" si="2"/>
        <v>44956</v>
      </c>
      <c r="N38" s="44">
        <f t="shared" si="3"/>
        <v>6</v>
      </c>
      <c r="O38" s="44" t="str">
        <f t="shared" si="1"/>
        <v>ENVIADO</v>
      </c>
      <c r="P38" s="117"/>
      <c r="Q38" s="179"/>
      <c r="R38" s="154"/>
    </row>
    <row r="39" spans="1:18" x14ac:dyDescent="0.25">
      <c r="A39" s="71">
        <v>213222</v>
      </c>
      <c r="B39" s="2" t="s">
        <v>508</v>
      </c>
      <c r="C39" s="4">
        <v>44945</v>
      </c>
      <c r="D39" s="13">
        <v>44957</v>
      </c>
      <c r="E39" s="13">
        <v>44957</v>
      </c>
      <c r="F39" s="63"/>
      <c r="G39" s="13">
        <v>44958</v>
      </c>
      <c r="H39" s="13">
        <v>44958</v>
      </c>
      <c r="I39" s="13">
        <v>44971</v>
      </c>
      <c r="J39" s="13">
        <v>44972</v>
      </c>
      <c r="K39" s="13">
        <v>44972</v>
      </c>
      <c r="L39" s="34">
        <v>44973</v>
      </c>
      <c r="M39" s="60">
        <f t="shared" si="2"/>
        <v>44964</v>
      </c>
      <c r="N39" s="28">
        <f t="shared" si="3"/>
        <v>12</v>
      </c>
      <c r="O39" s="28" t="str">
        <f t="shared" si="1"/>
        <v>ENVIADO</v>
      </c>
      <c r="P39" s="118"/>
      <c r="Q39" s="134" t="s">
        <v>47</v>
      </c>
    </row>
    <row r="40" spans="1:18" s="46" customFormat="1" x14ac:dyDescent="0.25">
      <c r="A40" s="72">
        <v>213235</v>
      </c>
      <c r="B40" s="42" t="s">
        <v>508</v>
      </c>
      <c r="C40" s="40">
        <v>44945</v>
      </c>
      <c r="D40" s="40">
        <v>44945</v>
      </c>
      <c r="E40" s="40">
        <v>44945</v>
      </c>
      <c r="F40" s="5"/>
      <c r="G40" s="40">
        <v>44945</v>
      </c>
      <c r="H40" s="40">
        <v>44945</v>
      </c>
      <c r="I40" s="40">
        <v>44952</v>
      </c>
      <c r="J40" s="40">
        <v>44952</v>
      </c>
      <c r="K40" s="40">
        <v>44963</v>
      </c>
      <c r="L40" s="43">
        <v>44964</v>
      </c>
      <c r="M40" s="60">
        <f t="shared" si="2"/>
        <v>44952</v>
      </c>
      <c r="N40" s="44">
        <f t="shared" si="3"/>
        <v>13</v>
      </c>
      <c r="O40" s="44" t="str">
        <f t="shared" si="1"/>
        <v>ENVIADO</v>
      </c>
      <c r="P40" s="117"/>
      <c r="Q40" s="134" t="s">
        <v>48</v>
      </c>
      <c r="R40" s="154"/>
    </row>
    <row r="41" spans="1:18" x14ac:dyDescent="0.25">
      <c r="A41" s="71">
        <v>213308</v>
      </c>
      <c r="B41" s="2" t="s">
        <v>508</v>
      </c>
      <c r="C41" s="4">
        <v>44945</v>
      </c>
      <c r="D41" s="4">
        <v>44951</v>
      </c>
      <c r="E41" s="4">
        <v>44951</v>
      </c>
      <c r="F41" s="5"/>
      <c r="G41" s="4">
        <v>44952</v>
      </c>
      <c r="H41" s="4">
        <v>44952</v>
      </c>
      <c r="I41" s="4">
        <v>44953</v>
      </c>
      <c r="J41" s="4">
        <v>44958</v>
      </c>
      <c r="K41" s="4">
        <v>44963</v>
      </c>
      <c r="L41" s="27">
        <v>44964</v>
      </c>
      <c r="M41" s="60">
        <f t="shared" si="2"/>
        <v>44958</v>
      </c>
      <c r="N41" s="28">
        <f t="shared" si="3"/>
        <v>9</v>
      </c>
      <c r="O41" s="28" t="str">
        <f t="shared" si="1"/>
        <v>ENVIADO</v>
      </c>
      <c r="P41" s="118"/>
      <c r="Q41" s="134" t="s">
        <v>49</v>
      </c>
    </row>
    <row r="42" spans="1:18" s="46" customFormat="1" x14ac:dyDescent="0.25">
      <c r="A42" s="72">
        <v>213342</v>
      </c>
      <c r="B42" s="42" t="s">
        <v>508</v>
      </c>
      <c r="C42" s="40">
        <v>44946</v>
      </c>
      <c r="D42" s="40">
        <v>44951</v>
      </c>
      <c r="E42" s="40">
        <v>44951</v>
      </c>
      <c r="F42" s="5"/>
      <c r="G42" s="40">
        <v>44952</v>
      </c>
      <c r="H42" s="40">
        <v>44952</v>
      </c>
      <c r="I42" s="40">
        <v>44953</v>
      </c>
      <c r="J42" s="40">
        <v>44958</v>
      </c>
      <c r="K42" s="40">
        <v>44963</v>
      </c>
      <c r="L42" s="43">
        <v>44964</v>
      </c>
      <c r="M42" s="60">
        <f t="shared" si="2"/>
        <v>44958</v>
      </c>
      <c r="N42" s="44">
        <f t="shared" si="3"/>
        <v>9</v>
      </c>
      <c r="O42" s="44" t="str">
        <f t="shared" si="1"/>
        <v>ENVIADO</v>
      </c>
      <c r="P42" s="117"/>
      <c r="Q42" s="134" t="s">
        <v>50</v>
      </c>
      <c r="R42" s="154"/>
    </row>
    <row r="43" spans="1:18" x14ac:dyDescent="0.25">
      <c r="A43" s="71">
        <v>213448</v>
      </c>
      <c r="B43" s="2" t="s">
        <v>508</v>
      </c>
      <c r="C43" s="4">
        <v>44949</v>
      </c>
      <c r="D43" s="4">
        <v>44951</v>
      </c>
      <c r="E43" s="4">
        <v>44951</v>
      </c>
      <c r="F43" s="5"/>
      <c r="G43" s="4">
        <v>44952</v>
      </c>
      <c r="H43" s="4">
        <v>44952</v>
      </c>
      <c r="I43" s="4">
        <v>44966</v>
      </c>
      <c r="J43" s="4">
        <v>44967</v>
      </c>
      <c r="K43" s="4">
        <v>44967</v>
      </c>
      <c r="L43" s="27">
        <v>44970</v>
      </c>
      <c r="M43" s="60">
        <f t="shared" si="2"/>
        <v>44958</v>
      </c>
      <c r="N43" s="28">
        <f t="shared" si="3"/>
        <v>13</v>
      </c>
      <c r="O43" s="28" t="str">
        <f t="shared" si="1"/>
        <v>ENVIADO</v>
      </c>
      <c r="P43" s="118"/>
      <c r="Q43" s="134" t="s">
        <v>51</v>
      </c>
    </row>
    <row r="44" spans="1:18" s="46" customFormat="1" x14ac:dyDescent="0.25">
      <c r="A44" s="72">
        <v>213475</v>
      </c>
      <c r="B44" s="42" t="s">
        <v>508</v>
      </c>
      <c r="C44" s="40">
        <v>44949</v>
      </c>
      <c r="D44" s="40">
        <v>44951</v>
      </c>
      <c r="E44" s="40">
        <v>44951</v>
      </c>
      <c r="F44" s="5"/>
      <c r="G44" s="40">
        <v>44952</v>
      </c>
      <c r="H44" s="40">
        <v>44952</v>
      </c>
      <c r="I44" s="40">
        <v>44953</v>
      </c>
      <c r="J44" s="40">
        <v>44958</v>
      </c>
      <c r="K44" s="40">
        <v>44963</v>
      </c>
      <c r="L44" s="43">
        <v>44964</v>
      </c>
      <c r="M44" s="60">
        <f t="shared" si="2"/>
        <v>44958</v>
      </c>
      <c r="N44" s="44">
        <f t="shared" si="3"/>
        <v>9</v>
      </c>
      <c r="O44" s="44" t="str">
        <f t="shared" si="1"/>
        <v>ENVIADO</v>
      </c>
      <c r="P44" s="117"/>
      <c r="Q44" s="134" t="s">
        <v>52</v>
      </c>
      <c r="R44" s="154"/>
    </row>
    <row r="45" spans="1:18" x14ac:dyDescent="0.25">
      <c r="A45" s="71">
        <v>213584</v>
      </c>
      <c r="B45" s="2" t="s">
        <v>508</v>
      </c>
      <c r="C45" s="4">
        <v>44949</v>
      </c>
      <c r="D45" s="4">
        <v>44953</v>
      </c>
      <c r="E45" s="4">
        <v>44953</v>
      </c>
      <c r="F45" s="5"/>
      <c r="G45" s="4">
        <v>44953</v>
      </c>
      <c r="H45" s="4">
        <v>44953</v>
      </c>
      <c r="I45" s="4">
        <v>44971</v>
      </c>
      <c r="J45" s="4">
        <v>44973</v>
      </c>
      <c r="K45" s="4">
        <v>44973</v>
      </c>
      <c r="L45" s="27">
        <v>44973</v>
      </c>
      <c r="M45" s="60">
        <f>IF($D45=0," ",(WORKDAY($D45,5)))</f>
        <v>44960</v>
      </c>
      <c r="N45" s="28">
        <f t="shared" si="3"/>
        <v>14</v>
      </c>
      <c r="O45" s="28" t="str">
        <f t="shared" si="1"/>
        <v>ENVIADO</v>
      </c>
      <c r="P45" s="118"/>
      <c r="Q45" s="134" t="s">
        <v>53</v>
      </c>
    </row>
    <row r="46" spans="1:18" s="46" customFormat="1" x14ac:dyDescent="0.25">
      <c r="A46" s="72">
        <v>213598</v>
      </c>
      <c r="B46" s="42" t="s">
        <v>508</v>
      </c>
      <c r="C46" s="40">
        <v>44949</v>
      </c>
      <c r="D46" s="105"/>
      <c r="E46" s="105"/>
      <c r="F46" s="105"/>
      <c r="G46" s="105"/>
      <c r="H46" s="105"/>
      <c r="I46" s="105"/>
      <c r="J46" s="67"/>
      <c r="K46" s="67"/>
      <c r="L46" s="67"/>
      <c r="M46" s="60" t="str">
        <f t="shared" si="2"/>
        <v xml:space="preserve"> </v>
      </c>
      <c r="N46" s="44" t="str">
        <f t="shared" si="3"/>
        <v xml:space="preserve"> </v>
      </c>
      <c r="O46" s="44"/>
      <c r="P46" s="117" t="s">
        <v>512</v>
      </c>
      <c r="Q46" s="129"/>
      <c r="R46" s="154"/>
    </row>
    <row r="47" spans="1:18" x14ac:dyDescent="0.25">
      <c r="A47" s="71">
        <v>211632</v>
      </c>
      <c r="B47" s="2" t="s">
        <v>508</v>
      </c>
      <c r="C47" s="4">
        <v>44931</v>
      </c>
      <c r="D47" s="4">
        <v>44932</v>
      </c>
      <c r="E47" s="57"/>
      <c r="F47" s="5"/>
      <c r="G47" s="4">
        <v>44936</v>
      </c>
      <c r="H47" s="4">
        <v>44936</v>
      </c>
      <c r="I47" s="4">
        <v>44945</v>
      </c>
      <c r="J47" s="4">
        <v>44949</v>
      </c>
      <c r="K47" s="4">
        <v>44949</v>
      </c>
      <c r="L47" s="27">
        <v>44949</v>
      </c>
      <c r="M47" s="60">
        <f t="shared" si="2"/>
        <v>44939</v>
      </c>
      <c r="N47" s="28">
        <f t="shared" si="3"/>
        <v>11</v>
      </c>
      <c r="O47" s="28" t="str">
        <f t="shared" ref="O47:O78" si="4">IF($D47=0," ",(IF($L47=0,(IF($N47&gt;5,"ATRASADO","Andamento")),"ENVIADO")))</f>
        <v>ENVIADO</v>
      </c>
      <c r="P47" s="118"/>
      <c r="Q47" s="134" t="s">
        <v>54</v>
      </c>
    </row>
    <row r="48" spans="1:18" s="46" customFormat="1" x14ac:dyDescent="0.25">
      <c r="A48" s="72">
        <v>211158</v>
      </c>
      <c r="B48" s="42" t="s">
        <v>508</v>
      </c>
      <c r="C48" s="40">
        <v>44928</v>
      </c>
      <c r="D48" s="40">
        <v>44946</v>
      </c>
      <c r="E48" s="57"/>
      <c r="F48" s="5"/>
      <c r="G48" s="40">
        <v>44936</v>
      </c>
      <c r="H48" s="40">
        <v>44936</v>
      </c>
      <c r="I48" s="40">
        <v>44946</v>
      </c>
      <c r="J48" s="40">
        <v>44949</v>
      </c>
      <c r="K48" s="40">
        <v>44949</v>
      </c>
      <c r="L48" s="43">
        <v>44949</v>
      </c>
      <c r="M48" s="60">
        <f t="shared" si="2"/>
        <v>44953</v>
      </c>
      <c r="N48" s="44">
        <f t="shared" si="3"/>
        <v>1</v>
      </c>
      <c r="O48" s="44" t="str">
        <f t="shared" si="4"/>
        <v>ENVIADO</v>
      </c>
      <c r="P48" s="117"/>
      <c r="Q48" s="134" t="s">
        <v>55</v>
      </c>
      <c r="R48" s="154"/>
    </row>
    <row r="49" spans="1:18" x14ac:dyDescent="0.25">
      <c r="A49" s="71">
        <v>211099</v>
      </c>
      <c r="B49" s="2" t="s">
        <v>508</v>
      </c>
      <c r="C49" s="4">
        <v>45290</v>
      </c>
      <c r="D49" s="4">
        <v>44946</v>
      </c>
      <c r="E49" s="57"/>
      <c r="F49" s="5"/>
      <c r="G49" s="4">
        <v>44936</v>
      </c>
      <c r="H49" s="4">
        <v>44936</v>
      </c>
      <c r="I49" s="4">
        <v>44946</v>
      </c>
      <c r="J49" s="4">
        <v>44949</v>
      </c>
      <c r="K49" s="4">
        <v>44949</v>
      </c>
      <c r="L49" s="27">
        <v>44949</v>
      </c>
      <c r="M49" s="60">
        <f t="shared" si="2"/>
        <v>44953</v>
      </c>
      <c r="N49" s="28">
        <f t="shared" si="3"/>
        <v>1</v>
      </c>
      <c r="O49" s="28" t="str">
        <f t="shared" si="4"/>
        <v>ENVIADO</v>
      </c>
      <c r="P49" s="118"/>
      <c r="Q49" s="134" t="s">
        <v>56</v>
      </c>
    </row>
    <row r="50" spans="1:18" s="46" customFormat="1" x14ac:dyDescent="0.25">
      <c r="A50" s="72">
        <v>734</v>
      </c>
      <c r="B50" s="47" t="s">
        <v>510</v>
      </c>
      <c r="C50" s="40">
        <v>44951</v>
      </c>
      <c r="D50" s="40">
        <v>44953</v>
      </c>
      <c r="E50" s="40">
        <v>44953</v>
      </c>
      <c r="F50" s="5"/>
      <c r="G50" s="40">
        <v>44953</v>
      </c>
      <c r="H50" s="40">
        <v>44953</v>
      </c>
      <c r="I50" s="40">
        <v>44958</v>
      </c>
      <c r="J50" s="40">
        <v>44965</v>
      </c>
      <c r="K50" s="40">
        <v>44965</v>
      </c>
      <c r="L50" s="43">
        <v>44966</v>
      </c>
      <c r="M50" s="60">
        <f t="shared" si="2"/>
        <v>44960</v>
      </c>
      <c r="N50" s="44">
        <f t="shared" si="3"/>
        <v>9</v>
      </c>
      <c r="O50" s="44" t="str">
        <f t="shared" si="4"/>
        <v>ENVIADO</v>
      </c>
      <c r="P50" s="117"/>
      <c r="Q50" s="179"/>
      <c r="R50" s="154"/>
    </row>
    <row r="51" spans="1:18" x14ac:dyDescent="0.25">
      <c r="A51" s="71">
        <v>213948</v>
      </c>
      <c r="B51" s="2" t="s">
        <v>508</v>
      </c>
      <c r="C51" s="4">
        <v>44952</v>
      </c>
      <c r="D51" s="4">
        <v>44957</v>
      </c>
      <c r="E51" s="235">
        <v>44957</v>
      </c>
      <c r="F51" s="5"/>
      <c r="G51" s="4">
        <v>44958</v>
      </c>
      <c r="H51" s="4">
        <v>44958</v>
      </c>
      <c r="I51" s="4">
        <v>44928</v>
      </c>
      <c r="J51" s="4">
        <v>44963</v>
      </c>
      <c r="K51" s="4">
        <v>44963</v>
      </c>
      <c r="L51" s="27">
        <v>44964</v>
      </c>
      <c r="M51" s="60">
        <f t="shared" si="2"/>
        <v>44964</v>
      </c>
      <c r="N51" s="28">
        <f t="shared" si="3"/>
        <v>5</v>
      </c>
      <c r="O51" s="28" t="str">
        <f t="shared" si="4"/>
        <v>ENVIADO</v>
      </c>
      <c r="P51" s="118"/>
      <c r="Q51" s="134" t="s">
        <v>57</v>
      </c>
    </row>
    <row r="52" spans="1:18" s="46" customFormat="1" x14ac:dyDescent="0.25">
      <c r="A52" s="72">
        <v>214066</v>
      </c>
      <c r="B52" s="42" t="s">
        <v>508</v>
      </c>
      <c r="C52" s="40">
        <v>44956</v>
      </c>
      <c r="D52" s="40">
        <v>44963</v>
      </c>
      <c r="E52" s="40">
        <v>44963</v>
      </c>
      <c r="F52" s="5"/>
      <c r="G52" s="40">
        <v>44965</v>
      </c>
      <c r="H52" s="40">
        <v>44965</v>
      </c>
      <c r="I52" s="40">
        <v>44971</v>
      </c>
      <c r="J52" s="40">
        <v>44971</v>
      </c>
      <c r="K52" s="40">
        <v>44973</v>
      </c>
      <c r="L52" s="43">
        <v>44973</v>
      </c>
      <c r="M52" s="60">
        <f t="shared" si="2"/>
        <v>44970</v>
      </c>
      <c r="N52" s="44">
        <f t="shared" si="3"/>
        <v>8</v>
      </c>
      <c r="O52" s="44" t="str">
        <f t="shared" si="4"/>
        <v>ENVIADO</v>
      </c>
      <c r="P52" s="117"/>
      <c r="Q52" s="134" t="s">
        <v>58</v>
      </c>
      <c r="R52" s="154"/>
    </row>
    <row r="53" spans="1:18" x14ac:dyDescent="0.25">
      <c r="A53" s="71">
        <v>214074</v>
      </c>
      <c r="B53" s="2" t="s">
        <v>508</v>
      </c>
      <c r="C53" s="4">
        <v>44956</v>
      </c>
      <c r="D53" s="4">
        <v>44957</v>
      </c>
      <c r="E53" s="235">
        <v>44957</v>
      </c>
      <c r="F53" s="5"/>
      <c r="G53" s="4">
        <v>44958</v>
      </c>
      <c r="H53" s="4">
        <v>44958</v>
      </c>
      <c r="I53" s="4">
        <v>44971</v>
      </c>
      <c r="J53" s="4">
        <v>44972</v>
      </c>
      <c r="K53" s="4">
        <v>44972</v>
      </c>
      <c r="L53" s="27">
        <v>44973</v>
      </c>
      <c r="M53" s="60">
        <f t="shared" si="2"/>
        <v>44964</v>
      </c>
      <c r="N53" s="28">
        <f t="shared" si="3"/>
        <v>12</v>
      </c>
      <c r="O53" s="28" t="str">
        <f t="shared" si="4"/>
        <v>ENVIADO</v>
      </c>
      <c r="P53" s="118"/>
      <c r="Q53" s="134" t="s">
        <v>59</v>
      </c>
    </row>
    <row r="54" spans="1:18" s="46" customFormat="1" x14ac:dyDescent="0.25">
      <c r="A54" s="72">
        <v>214152</v>
      </c>
      <c r="B54" s="42" t="s">
        <v>508</v>
      </c>
      <c r="C54" s="40">
        <v>44956</v>
      </c>
      <c r="D54" s="40">
        <v>44957</v>
      </c>
      <c r="E54" s="233">
        <v>44957</v>
      </c>
      <c r="F54" s="5"/>
      <c r="G54" s="40">
        <v>44958</v>
      </c>
      <c r="H54" s="40">
        <v>44958</v>
      </c>
      <c r="I54" s="40">
        <v>44971</v>
      </c>
      <c r="J54" s="40">
        <v>44972</v>
      </c>
      <c r="K54" s="40">
        <v>44972</v>
      </c>
      <c r="L54" s="43">
        <v>44973</v>
      </c>
      <c r="M54" s="60">
        <f t="shared" si="2"/>
        <v>44964</v>
      </c>
      <c r="N54" s="44">
        <f t="shared" si="3"/>
        <v>12</v>
      </c>
      <c r="O54" s="44" t="str">
        <f t="shared" si="4"/>
        <v>ENVIADO</v>
      </c>
      <c r="P54" s="117"/>
      <c r="Q54" s="134" t="s">
        <v>60</v>
      </c>
      <c r="R54" s="154"/>
    </row>
    <row r="55" spans="1:18" x14ac:dyDescent="0.25">
      <c r="A55" s="71">
        <v>737</v>
      </c>
      <c r="B55" s="29" t="s">
        <v>510</v>
      </c>
      <c r="C55" s="4">
        <v>44953</v>
      </c>
      <c r="D55" s="4">
        <v>44956</v>
      </c>
      <c r="E55" s="4">
        <v>44956</v>
      </c>
      <c r="F55" s="64">
        <v>44960</v>
      </c>
      <c r="G55" s="4">
        <v>44964</v>
      </c>
      <c r="H55" s="4">
        <v>44964</v>
      </c>
      <c r="I55" s="4">
        <v>44966</v>
      </c>
      <c r="J55" s="4">
        <v>44967</v>
      </c>
      <c r="K55" s="4">
        <v>44967</v>
      </c>
      <c r="L55" s="27">
        <v>44970</v>
      </c>
      <c r="M55" s="60">
        <f t="shared" si="2"/>
        <v>44963</v>
      </c>
      <c r="N55" s="28">
        <f t="shared" si="3"/>
        <v>10</v>
      </c>
      <c r="O55" s="28" t="str">
        <f t="shared" si="4"/>
        <v>ENVIADO</v>
      </c>
      <c r="P55" s="118"/>
      <c r="Q55" s="179"/>
    </row>
    <row r="56" spans="1:18" s="46" customFormat="1" x14ac:dyDescent="0.25">
      <c r="A56" s="72">
        <v>738</v>
      </c>
      <c r="B56" s="47" t="s">
        <v>510</v>
      </c>
      <c r="C56" s="40">
        <v>44953</v>
      </c>
      <c r="D56" s="40">
        <v>44959</v>
      </c>
      <c r="E56" s="40">
        <v>44959</v>
      </c>
      <c r="F56" s="5"/>
      <c r="G56" s="40">
        <v>44959</v>
      </c>
      <c r="H56" s="40">
        <v>44959</v>
      </c>
      <c r="I56" s="48">
        <v>44964</v>
      </c>
      <c r="J56" s="40">
        <v>44963</v>
      </c>
      <c r="K56" s="40">
        <v>44965</v>
      </c>
      <c r="L56" s="43">
        <v>44966</v>
      </c>
      <c r="M56" s="60">
        <f t="shared" si="2"/>
        <v>44966</v>
      </c>
      <c r="N56" s="44">
        <f t="shared" si="3"/>
        <v>5</v>
      </c>
      <c r="O56" s="44" t="str">
        <f t="shared" si="4"/>
        <v>ENVIADO</v>
      </c>
      <c r="P56" s="117"/>
      <c r="Q56" s="179"/>
      <c r="R56" s="154"/>
    </row>
    <row r="57" spans="1:18" x14ac:dyDescent="0.25">
      <c r="A57" s="71">
        <v>214506</v>
      </c>
      <c r="B57" s="2" t="s">
        <v>508</v>
      </c>
      <c r="C57" s="4">
        <v>44958</v>
      </c>
      <c r="D57" s="4">
        <v>44963</v>
      </c>
      <c r="E57" s="4">
        <v>44963</v>
      </c>
      <c r="F57" s="64">
        <v>44967</v>
      </c>
      <c r="G57" s="4">
        <v>44967</v>
      </c>
      <c r="H57" s="4">
        <v>44967</v>
      </c>
      <c r="I57" s="13">
        <v>44971</v>
      </c>
      <c r="J57" s="4">
        <v>44972</v>
      </c>
      <c r="K57" s="4">
        <v>44972</v>
      </c>
      <c r="L57" s="27">
        <v>44973</v>
      </c>
      <c r="M57" s="60">
        <f t="shared" si="2"/>
        <v>44970</v>
      </c>
      <c r="N57" s="28">
        <f t="shared" si="3"/>
        <v>8</v>
      </c>
      <c r="O57" s="28" t="str">
        <f t="shared" si="4"/>
        <v>ENVIADO</v>
      </c>
      <c r="P57" s="118" t="s">
        <v>61</v>
      </c>
      <c r="Q57" s="134" t="s">
        <v>62</v>
      </c>
    </row>
    <row r="58" spans="1:18" s="46" customFormat="1" x14ac:dyDescent="0.25">
      <c r="A58" s="72">
        <v>214480</v>
      </c>
      <c r="B58" s="42" t="s">
        <v>508</v>
      </c>
      <c r="C58" s="40">
        <v>44958</v>
      </c>
      <c r="D58" s="40">
        <v>44963</v>
      </c>
      <c r="E58" s="40">
        <v>44963</v>
      </c>
      <c r="F58" s="5"/>
      <c r="G58" s="40">
        <v>44965</v>
      </c>
      <c r="H58" s="40">
        <v>44965</v>
      </c>
      <c r="I58" s="48">
        <v>44971</v>
      </c>
      <c r="J58" s="40">
        <v>44972</v>
      </c>
      <c r="K58" s="40">
        <v>44973</v>
      </c>
      <c r="L58" s="43">
        <v>44973</v>
      </c>
      <c r="M58" s="60">
        <f t="shared" si="2"/>
        <v>44970</v>
      </c>
      <c r="N58" s="44">
        <f t="shared" si="3"/>
        <v>8</v>
      </c>
      <c r="O58" s="44" t="str">
        <f t="shared" si="4"/>
        <v>ENVIADO</v>
      </c>
      <c r="P58" s="117"/>
      <c r="Q58" s="134" t="s">
        <v>63</v>
      </c>
      <c r="R58" s="154"/>
    </row>
    <row r="59" spans="1:18" x14ac:dyDescent="0.25">
      <c r="A59" s="71">
        <v>739</v>
      </c>
      <c r="B59" s="29" t="s">
        <v>510</v>
      </c>
      <c r="C59" s="4">
        <v>44958</v>
      </c>
      <c r="D59" s="4">
        <v>44963</v>
      </c>
      <c r="E59" s="4">
        <v>44963</v>
      </c>
      <c r="F59" s="5"/>
      <c r="G59" s="4">
        <v>44965</v>
      </c>
      <c r="H59" s="4">
        <v>44965</v>
      </c>
      <c r="I59" s="13">
        <v>44966</v>
      </c>
      <c r="J59" s="13">
        <v>44967</v>
      </c>
      <c r="K59" s="4">
        <v>44967</v>
      </c>
      <c r="L59" s="27">
        <v>44970</v>
      </c>
      <c r="M59" s="60">
        <f t="shared" si="2"/>
        <v>44970</v>
      </c>
      <c r="N59" s="28">
        <f t="shared" si="3"/>
        <v>5</v>
      </c>
      <c r="O59" s="28" t="str">
        <f t="shared" si="4"/>
        <v>ENVIADO</v>
      </c>
      <c r="P59" s="118"/>
      <c r="Q59" s="179"/>
    </row>
    <row r="60" spans="1:18" s="46" customFormat="1" x14ac:dyDescent="0.25">
      <c r="A60" s="72">
        <v>214677</v>
      </c>
      <c r="B60" s="42" t="s">
        <v>508</v>
      </c>
      <c r="C60" s="40">
        <v>44960</v>
      </c>
      <c r="D60" s="40"/>
      <c r="E60" s="40"/>
      <c r="F60" s="37"/>
      <c r="G60" s="40"/>
      <c r="H60" s="40"/>
      <c r="I60" s="48"/>
      <c r="J60" s="12"/>
      <c r="K60" s="12"/>
      <c r="L60" s="43"/>
      <c r="M60" s="60" t="str">
        <f t="shared" si="2"/>
        <v xml:space="preserve"> </v>
      </c>
      <c r="N60" s="44" t="str">
        <f t="shared" si="3"/>
        <v xml:space="preserve"> </v>
      </c>
      <c r="O60" s="44" t="str">
        <f t="shared" si="4"/>
        <v xml:space="preserve"> </v>
      </c>
      <c r="P60" s="117" t="s">
        <v>64</v>
      </c>
      <c r="Q60" s="159"/>
      <c r="R60" s="154"/>
    </row>
    <row r="61" spans="1:18" x14ac:dyDescent="0.25">
      <c r="A61" s="71">
        <v>214746</v>
      </c>
      <c r="B61" s="2" t="s">
        <v>508</v>
      </c>
      <c r="C61" s="4">
        <v>44960</v>
      </c>
      <c r="D61" s="4">
        <v>44963</v>
      </c>
      <c r="E61" s="4">
        <v>44963</v>
      </c>
      <c r="F61" s="5"/>
      <c r="G61" s="4">
        <v>44965</v>
      </c>
      <c r="H61" s="4">
        <v>44965</v>
      </c>
      <c r="I61" s="85">
        <v>44971</v>
      </c>
      <c r="J61" s="4">
        <v>44972</v>
      </c>
      <c r="K61" s="4">
        <v>44972</v>
      </c>
      <c r="L61" s="27">
        <v>44973</v>
      </c>
      <c r="M61" s="60">
        <f t="shared" si="2"/>
        <v>44970</v>
      </c>
      <c r="N61" s="28">
        <f t="shared" si="3"/>
        <v>8</v>
      </c>
      <c r="O61" s="28" t="str">
        <f t="shared" si="4"/>
        <v>ENVIADO</v>
      </c>
      <c r="P61" s="118"/>
      <c r="Q61" s="134" t="s">
        <v>65</v>
      </c>
    </row>
    <row r="62" spans="1:18" s="46" customFormat="1" x14ac:dyDescent="0.25">
      <c r="A62" s="72">
        <v>214747</v>
      </c>
      <c r="B62" s="42" t="s">
        <v>508</v>
      </c>
      <c r="C62" s="40">
        <v>44960</v>
      </c>
      <c r="D62" s="40">
        <v>44963</v>
      </c>
      <c r="E62" s="40">
        <v>44963</v>
      </c>
      <c r="F62" s="5"/>
      <c r="G62" s="40">
        <v>44965</v>
      </c>
      <c r="H62" s="40">
        <v>44965</v>
      </c>
      <c r="I62" s="48">
        <v>44972</v>
      </c>
      <c r="J62" s="40">
        <v>44972</v>
      </c>
      <c r="K62" s="40">
        <v>44972</v>
      </c>
      <c r="L62" s="43">
        <v>44973</v>
      </c>
      <c r="M62" s="60">
        <f t="shared" si="2"/>
        <v>44970</v>
      </c>
      <c r="N62" s="44">
        <f t="shared" si="3"/>
        <v>8</v>
      </c>
      <c r="O62" s="44" t="str">
        <f t="shared" si="4"/>
        <v>ENVIADO</v>
      </c>
      <c r="P62" s="117"/>
      <c r="Q62" s="134" t="s">
        <v>66</v>
      </c>
      <c r="R62" s="154"/>
    </row>
    <row r="63" spans="1:18" ht="15.75" customHeight="1" x14ac:dyDescent="0.25">
      <c r="A63" s="71">
        <v>214755</v>
      </c>
      <c r="B63" s="2" t="s">
        <v>508</v>
      </c>
      <c r="C63" s="4">
        <v>44963</v>
      </c>
      <c r="D63" s="4">
        <v>44967</v>
      </c>
      <c r="E63" s="4">
        <v>44967</v>
      </c>
      <c r="F63" s="5"/>
      <c r="G63" s="4">
        <v>44970</v>
      </c>
      <c r="H63" s="4">
        <v>44939</v>
      </c>
      <c r="I63" s="13">
        <v>44987</v>
      </c>
      <c r="J63" s="4">
        <v>44988</v>
      </c>
      <c r="K63" s="4">
        <v>44988</v>
      </c>
      <c r="L63" s="27">
        <v>44988</v>
      </c>
      <c r="M63" s="60">
        <f t="shared" si="2"/>
        <v>44974</v>
      </c>
      <c r="N63" s="28">
        <f>IF($D63=0,"",(IF($L63=0,((NETWORKDAYS($D63,$R$1))-1),((NETWORKDAYS($D63,$L63))-1))))</f>
        <v>15</v>
      </c>
      <c r="O63" s="28" t="str">
        <f t="shared" si="4"/>
        <v>ENVIADO</v>
      </c>
      <c r="P63" s="118"/>
      <c r="Q63" s="134" t="s">
        <v>67</v>
      </c>
    </row>
    <row r="64" spans="1:18" s="46" customFormat="1" x14ac:dyDescent="0.25">
      <c r="A64" s="72">
        <v>214777</v>
      </c>
      <c r="B64" s="42" t="s">
        <v>508</v>
      </c>
      <c r="C64" s="40">
        <v>44963</v>
      </c>
      <c r="D64" s="40">
        <v>44970</v>
      </c>
      <c r="E64" s="40">
        <v>44970</v>
      </c>
      <c r="F64" s="64">
        <v>44972</v>
      </c>
      <c r="G64" s="40">
        <v>44972</v>
      </c>
      <c r="H64" s="40">
        <v>44972</v>
      </c>
      <c r="I64" s="48">
        <v>44986</v>
      </c>
      <c r="J64" s="40">
        <v>44987</v>
      </c>
      <c r="K64" s="40">
        <v>44988</v>
      </c>
      <c r="L64" s="43">
        <v>44988</v>
      </c>
      <c r="M64" s="60">
        <f t="shared" si="2"/>
        <v>44977</v>
      </c>
      <c r="N64" s="44">
        <f t="shared" ref="N64:N95" si="5">IF($D64=0," ",(IF($L64=0,((NETWORKDAYS($D64,$R$1))-1),((NETWORKDAYS($D64,$L64))-1))))</f>
        <v>14</v>
      </c>
      <c r="O64" s="44" t="str">
        <f t="shared" si="4"/>
        <v>ENVIADO</v>
      </c>
      <c r="P64" s="117" t="s">
        <v>68</v>
      </c>
      <c r="Q64" s="134" t="s">
        <v>69</v>
      </c>
      <c r="R64" s="154"/>
    </row>
    <row r="65" spans="1:18" x14ac:dyDescent="0.25">
      <c r="A65" s="71">
        <v>214854</v>
      </c>
      <c r="B65" s="2" t="s">
        <v>508</v>
      </c>
      <c r="C65" s="4">
        <v>44963</v>
      </c>
      <c r="D65" s="4">
        <v>44967</v>
      </c>
      <c r="E65" s="4">
        <v>44967</v>
      </c>
      <c r="F65" s="5"/>
      <c r="G65" s="4">
        <v>44970</v>
      </c>
      <c r="H65" s="4">
        <v>44970</v>
      </c>
      <c r="I65" s="13">
        <v>44972</v>
      </c>
      <c r="J65" s="4">
        <v>44972</v>
      </c>
      <c r="K65" s="4">
        <v>44973</v>
      </c>
      <c r="L65" s="27">
        <v>44973</v>
      </c>
      <c r="M65" s="60">
        <f t="shared" si="2"/>
        <v>44974</v>
      </c>
      <c r="N65" s="28">
        <f t="shared" si="5"/>
        <v>4</v>
      </c>
      <c r="O65" s="28" t="str">
        <f t="shared" si="4"/>
        <v>ENVIADO</v>
      </c>
      <c r="P65" s="118"/>
      <c r="Q65" s="134" t="s">
        <v>70</v>
      </c>
    </row>
    <row r="66" spans="1:18" s="46" customFormat="1" x14ac:dyDescent="0.25">
      <c r="A66" s="72">
        <v>214823</v>
      </c>
      <c r="B66" s="42" t="s">
        <v>508</v>
      </c>
      <c r="C66" s="40">
        <v>44963</v>
      </c>
      <c r="D66" s="40">
        <v>44970</v>
      </c>
      <c r="E66" s="40">
        <v>44970</v>
      </c>
      <c r="F66" s="5"/>
      <c r="G66" s="40">
        <v>44971</v>
      </c>
      <c r="H66" s="40">
        <v>44971</v>
      </c>
      <c r="I66" s="48">
        <v>44986</v>
      </c>
      <c r="J66" s="40">
        <v>44988</v>
      </c>
      <c r="K66" s="40">
        <v>44988</v>
      </c>
      <c r="L66" s="43">
        <v>44988</v>
      </c>
      <c r="M66" s="60">
        <f t="shared" si="2"/>
        <v>44977</v>
      </c>
      <c r="N66" s="44">
        <f t="shared" si="5"/>
        <v>14</v>
      </c>
      <c r="O66" s="44" t="str">
        <f t="shared" si="4"/>
        <v>ENVIADO</v>
      </c>
      <c r="P66" s="117" t="s">
        <v>71</v>
      </c>
      <c r="Q66" s="134" t="s">
        <v>72</v>
      </c>
      <c r="R66" s="154"/>
    </row>
    <row r="67" spans="1:18" x14ac:dyDescent="0.25">
      <c r="A67" s="71">
        <v>214906</v>
      </c>
      <c r="B67" s="2" t="s">
        <v>508</v>
      </c>
      <c r="C67" s="4">
        <v>44963</v>
      </c>
      <c r="D67" s="4">
        <v>44971</v>
      </c>
      <c r="E67" s="4">
        <v>44971</v>
      </c>
      <c r="F67" s="5"/>
      <c r="G67" s="4">
        <v>44971</v>
      </c>
      <c r="H67" s="4">
        <v>44971</v>
      </c>
      <c r="I67" s="13">
        <v>44987</v>
      </c>
      <c r="J67" s="4">
        <v>44992</v>
      </c>
      <c r="K67" s="4">
        <v>44993</v>
      </c>
      <c r="L67" s="27">
        <v>44993</v>
      </c>
      <c r="M67" s="60">
        <f t="shared" si="2"/>
        <v>44978</v>
      </c>
      <c r="N67" s="28">
        <f t="shared" si="5"/>
        <v>16</v>
      </c>
      <c r="O67" s="28" t="str">
        <f t="shared" si="4"/>
        <v>ENVIADO</v>
      </c>
      <c r="P67" s="118" t="s">
        <v>73</v>
      </c>
      <c r="Q67" s="134" t="s">
        <v>74</v>
      </c>
    </row>
    <row r="68" spans="1:18" s="46" customFormat="1" x14ac:dyDescent="0.25">
      <c r="A68" s="72">
        <v>26073</v>
      </c>
      <c r="B68" s="42" t="s">
        <v>511</v>
      </c>
      <c r="C68" s="40">
        <v>44963</v>
      </c>
      <c r="D68" s="40">
        <v>44971</v>
      </c>
      <c r="E68" s="40">
        <v>44971</v>
      </c>
      <c r="F68" s="64">
        <v>44972</v>
      </c>
      <c r="G68" s="40">
        <v>44972</v>
      </c>
      <c r="H68" s="40">
        <v>44972</v>
      </c>
      <c r="I68" s="48">
        <v>44973</v>
      </c>
      <c r="J68" s="40">
        <v>44972</v>
      </c>
      <c r="K68" s="40">
        <v>44974</v>
      </c>
      <c r="L68" s="43">
        <v>44974</v>
      </c>
      <c r="M68" s="60">
        <f t="shared" si="2"/>
        <v>44978</v>
      </c>
      <c r="N68" s="44">
        <f t="shared" si="5"/>
        <v>3</v>
      </c>
      <c r="O68" s="44" t="str">
        <f t="shared" si="4"/>
        <v>ENVIADO</v>
      </c>
      <c r="P68" s="117" t="s">
        <v>75</v>
      </c>
      <c r="Q68" s="45" t="s">
        <v>76</v>
      </c>
      <c r="R68" s="154"/>
    </row>
    <row r="69" spans="1:18" x14ac:dyDescent="0.25">
      <c r="A69" s="71">
        <v>215117</v>
      </c>
      <c r="B69" s="2" t="s">
        <v>508</v>
      </c>
      <c r="C69" s="4">
        <v>44964</v>
      </c>
      <c r="D69" s="4">
        <v>44967</v>
      </c>
      <c r="E69" s="4">
        <v>44967</v>
      </c>
      <c r="F69" s="5"/>
      <c r="G69" s="4">
        <v>44970</v>
      </c>
      <c r="H69" s="4">
        <v>44939</v>
      </c>
      <c r="I69" s="13">
        <v>44987</v>
      </c>
      <c r="J69" s="4">
        <v>44988</v>
      </c>
      <c r="K69" s="4">
        <v>44988</v>
      </c>
      <c r="L69" s="27">
        <v>44988</v>
      </c>
      <c r="M69" s="60">
        <f t="shared" si="2"/>
        <v>44974</v>
      </c>
      <c r="N69" s="28">
        <f t="shared" si="5"/>
        <v>15</v>
      </c>
      <c r="O69" s="28" t="str">
        <f t="shared" si="4"/>
        <v>ENVIADO</v>
      </c>
      <c r="P69" s="118"/>
      <c r="Q69" s="134" t="s">
        <v>77</v>
      </c>
    </row>
    <row r="70" spans="1:18" s="111" customFormat="1" x14ac:dyDescent="0.25">
      <c r="A70" s="106">
        <v>215292</v>
      </c>
      <c r="B70" s="107" t="s">
        <v>508</v>
      </c>
      <c r="C70" s="108">
        <v>44965</v>
      </c>
      <c r="D70" s="108">
        <v>44985</v>
      </c>
      <c r="E70" s="108">
        <v>44985</v>
      </c>
      <c r="F70" s="108"/>
      <c r="G70" s="108">
        <v>44986</v>
      </c>
      <c r="H70" s="108">
        <v>44986</v>
      </c>
      <c r="I70" s="108">
        <v>45001</v>
      </c>
      <c r="J70" s="108">
        <v>45002</v>
      </c>
      <c r="K70" s="108">
        <v>45002</v>
      </c>
      <c r="L70" s="109">
        <v>45005</v>
      </c>
      <c r="M70" s="109">
        <f t="shared" si="2"/>
        <v>44992</v>
      </c>
      <c r="N70" s="110">
        <f t="shared" si="5"/>
        <v>14</v>
      </c>
      <c r="O70" s="110" t="str">
        <f t="shared" si="4"/>
        <v>ENVIADO</v>
      </c>
      <c r="P70" s="119" t="s">
        <v>78</v>
      </c>
      <c r="Q70" s="157" t="s">
        <v>79</v>
      </c>
      <c r="R70" s="155"/>
    </row>
    <row r="71" spans="1:18" s="46" customFormat="1" x14ac:dyDescent="0.25">
      <c r="A71" s="72">
        <v>215296</v>
      </c>
      <c r="B71" s="42" t="s">
        <v>508</v>
      </c>
      <c r="C71" s="40">
        <v>44966</v>
      </c>
      <c r="D71" s="40">
        <v>44970</v>
      </c>
      <c r="E71" s="40">
        <v>44971</v>
      </c>
      <c r="F71" s="64">
        <v>44972</v>
      </c>
      <c r="G71" s="40">
        <v>44972</v>
      </c>
      <c r="H71" s="40">
        <v>44972</v>
      </c>
      <c r="I71" s="48">
        <v>44973</v>
      </c>
      <c r="J71" s="40">
        <v>44974</v>
      </c>
      <c r="K71" s="40">
        <v>44974</v>
      </c>
      <c r="L71" s="43">
        <v>44974</v>
      </c>
      <c r="M71" s="60">
        <f t="shared" ref="M71:M144" si="6">IF($D71=0," ",(WORKDAY($D71,5)))</f>
        <v>44977</v>
      </c>
      <c r="N71" s="44">
        <f t="shared" si="5"/>
        <v>4</v>
      </c>
      <c r="O71" s="44" t="str">
        <f t="shared" si="4"/>
        <v>ENVIADO</v>
      </c>
      <c r="P71" s="117" t="s">
        <v>80</v>
      </c>
      <c r="Q71" s="45" t="s">
        <v>81</v>
      </c>
      <c r="R71" s="154"/>
    </row>
    <row r="72" spans="1:18" x14ac:dyDescent="0.25">
      <c r="A72" s="71">
        <v>215410</v>
      </c>
      <c r="B72" s="2" t="s">
        <v>508</v>
      </c>
      <c r="C72" s="4">
        <v>44967</v>
      </c>
      <c r="D72" s="4">
        <v>44972</v>
      </c>
      <c r="E72" s="4">
        <v>44973</v>
      </c>
      <c r="F72" s="5"/>
      <c r="G72" s="4">
        <v>44974</v>
      </c>
      <c r="H72" s="4">
        <v>44974</v>
      </c>
      <c r="I72" s="13">
        <v>44987</v>
      </c>
      <c r="J72" s="4">
        <v>44992</v>
      </c>
      <c r="K72" s="4">
        <v>44993</v>
      </c>
      <c r="L72" s="27">
        <v>44993</v>
      </c>
      <c r="M72" s="60">
        <f t="shared" si="6"/>
        <v>44979</v>
      </c>
      <c r="N72" s="28">
        <f t="shared" si="5"/>
        <v>15</v>
      </c>
      <c r="O72" s="28" t="str">
        <f t="shared" si="4"/>
        <v>ENVIADO</v>
      </c>
      <c r="P72" s="83" t="s">
        <v>82</v>
      </c>
      <c r="Q72" s="134" t="s">
        <v>83</v>
      </c>
    </row>
    <row r="73" spans="1:18" s="46" customFormat="1" x14ac:dyDescent="0.25">
      <c r="A73" s="72">
        <v>215427</v>
      </c>
      <c r="B73" s="42" t="s">
        <v>508</v>
      </c>
      <c r="C73" s="40">
        <v>44967</v>
      </c>
      <c r="D73" s="40">
        <v>44971</v>
      </c>
      <c r="E73" s="40">
        <v>44971</v>
      </c>
      <c r="F73" s="64">
        <v>44972</v>
      </c>
      <c r="G73" s="40">
        <v>44972</v>
      </c>
      <c r="H73" s="40">
        <v>44972</v>
      </c>
      <c r="I73" s="48">
        <v>44973</v>
      </c>
      <c r="J73" s="40">
        <v>44974</v>
      </c>
      <c r="K73" s="40">
        <v>44974</v>
      </c>
      <c r="L73" s="43">
        <v>44974</v>
      </c>
      <c r="M73" s="60">
        <f t="shared" si="6"/>
        <v>44978</v>
      </c>
      <c r="N73" s="44">
        <f t="shared" si="5"/>
        <v>3</v>
      </c>
      <c r="O73" s="44" t="str">
        <f t="shared" si="4"/>
        <v>ENVIADO</v>
      </c>
      <c r="P73" s="117"/>
      <c r="Q73" s="81" t="s">
        <v>84</v>
      </c>
      <c r="R73" s="154"/>
    </row>
    <row r="74" spans="1:18" x14ac:dyDescent="0.25">
      <c r="A74" s="71">
        <v>740</v>
      </c>
      <c r="B74" s="2" t="s">
        <v>510</v>
      </c>
      <c r="C74" s="4">
        <v>44965</v>
      </c>
      <c r="D74" s="4">
        <v>44971</v>
      </c>
      <c r="E74" s="4">
        <v>44971</v>
      </c>
      <c r="F74" s="64">
        <v>44973</v>
      </c>
      <c r="G74" s="4">
        <v>44973</v>
      </c>
      <c r="H74" s="4">
        <v>44973</v>
      </c>
      <c r="I74" s="13">
        <v>44986</v>
      </c>
      <c r="J74" s="4">
        <v>44986</v>
      </c>
      <c r="K74" s="4">
        <v>44986</v>
      </c>
      <c r="L74" s="27">
        <v>44986</v>
      </c>
      <c r="M74" s="60">
        <f t="shared" si="6"/>
        <v>44978</v>
      </c>
      <c r="N74" s="28">
        <f t="shared" si="5"/>
        <v>11</v>
      </c>
      <c r="O74" s="28" t="str">
        <f t="shared" si="4"/>
        <v>ENVIADO</v>
      </c>
      <c r="P74" s="118" t="s">
        <v>513</v>
      </c>
      <c r="Q74" s="179"/>
    </row>
    <row r="75" spans="1:18" s="46" customFormat="1" x14ac:dyDescent="0.25">
      <c r="A75" s="72">
        <v>741</v>
      </c>
      <c r="B75" s="42" t="s">
        <v>510</v>
      </c>
      <c r="C75" s="40">
        <v>44965</v>
      </c>
      <c r="D75" s="40">
        <v>44971</v>
      </c>
      <c r="E75" s="40">
        <v>44971</v>
      </c>
      <c r="F75" s="5"/>
      <c r="G75" s="40">
        <v>44971</v>
      </c>
      <c r="H75" s="40">
        <v>44971</v>
      </c>
      <c r="I75" s="48">
        <v>44986</v>
      </c>
      <c r="J75" s="40">
        <v>44988</v>
      </c>
      <c r="K75" s="40">
        <v>44988</v>
      </c>
      <c r="L75" s="43">
        <v>44988</v>
      </c>
      <c r="M75" s="60">
        <f t="shared" si="6"/>
        <v>44978</v>
      </c>
      <c r="N75" s="44">
        <f t="shared" si="5"/>
        <v>13</v>
      </c>
      <c r="O75" s="44" t="str">
        <f t="shared" si="4"/>
        <v>ENVIADO</v>
      </c>
      <c r="P75" s="117" t="s">
        <v>71</v>
      </c>
      <c r="Q75" s="179"/>
      <c r="R75" s="154"/>
    </row>
    <row r="76" spans="1:18" x14ac:dyDescent="0.25">
      <c r="A76" s="71">
        <v>742</v>
      </c>
      <c r="B76" s="2" t="s">
        <v>510</v>
      </c>
      <c r="C76" s="4">
        <v>44965</v>
      </c>
      <c r="D76" s="4">
        <v>44972</v>
      </c>
      <c r="E76" s="4">
        <v>44972</v>
      </c>
      <c r="F76" s="5"/>
      <c r="G76" s="4">
        <v>44972</v>
      </c>
      <c r="H76" s="4">
        <v>44972</v>
      </c>
      <c r="I76" s="13">
        <v>44987</v>
      </c>
      <c r="J76" s="4">
        <v>44988</v>
      </c>
      <c r="K76" s="4">
        <v>44988</v>
      </c>
      <c r="L76" s="27">
        <v>44988</v>
      </c>
      <c r="M76" s="60">
        <f t="shared" si="6"/>
        <v>44979</v>
      </c>
      <c r="N76" s="28">
        <f t="shared" si="5"/>
        <v>12</v>
      </c>
      <c r="O76" s="28" t="str">
        <f t="shared" si="4"/>
        <v>ENVIADO</v>
      </c>
      <c r="P76" s="83" t="s">
        <v>71</v>
      </c>
      <c r="Q76" s="179"/>
    </row>
    <row r="77" spans="1:18" s="46" customFormat="1" x14ac:dyDescent="0.25">
      <c r="A77" s="72">
        <v>743</v>
      </c>
      <c r="B77" s="42" t="s">
        <v>510</v>
      </c>
      <c r="C77" s="40">
        <v>44965</v>
      </c>
      <c r="D77" s="40">
        <v>44971</v>
      </c>
      <c r="E77" s="40">
        <v>44971</v>
      </c>
      <c r="F77" s="64">
        <v>44973</v>
      </c>
      <c r="G77" s="40">
        <v>44973</v>
      </c>
      <c r="H77" s="40">
        <v>44973</v>
      </c>
      <c r="I77" s="48">
        <v>44974</v>
      </c>
      <c r="J77" s="40">
        <v>44974</v>
      </c>
      <c r="K77" s="40">
        <v>44974</v>
      </c>
      <c r="L77" s="43">
        <v>44974</v>
      </c>
      <c r="M77" s="60">
        <f t="shared" si="6"/>
        <v>44978</v>
      </c>
      <c r="N77" s="44">
        <f t="shared" si="5"/>
        <v>3</v>
      </c>
      <c r="O77" s="44" t="str">
        <f t="shared" si="4"/>
        <v>ENVIADO</v>
      </c>
      <c r="P77" s="117" t="s">
        <v>257</v>
      </c>
      <c r="Q77" s="179"/>
      <c r="R77" s="154"/>
    </row>
    <row r="78" spans="1:18" x14ac:dyDescent="0.25">
      <c r="A78" s="71">
        <v>215824</v>
      </c>
      <c r="B78" s="2" t="s">
        <v>508</v>
      </c>
      <c r="C78" s="4">
        <v>44971</v>
      </c>
      <c r="D78" s="4">
        <v>44980</v>
      </c>
      <c r="E78" s="4">
        <v>44980</v>
      </c>
      <c r="F78" s="5"/>
      <c r="G78" s="4">
        <v>44981</v>
      </c>
      <c r="H78" s="4">
        <v>44981</v>
      </c>
      <c r="I78" s="13">
        <v>44999</v>
      </c>
      <c r="J78" s="4">
        <v>45000</v>
      </c>
      <c r="K78" s="4">
        <v>45000</v>
      </c>
      <c r="L78" s="27">
        <v>45001</v>
      </c>
      <c r="M78" s="60">
        <f t="shared" si="6"/>
        <v>44987</v>
      </c>
      <c r="N78" s="28">
        <f t="shared" si="5"/>
        <v>15</v>
      </c>
      <c r="O78" s="28" t="str">
        <f t="shared" si="4"/>
        <v>ENVIADO</v>
      </c>
      <c r="P78" s="118"/>
      <c r="Q78" s="134" t="s">
        <v>85</v>
      </c>
    </row>
    <row r="79" spans="1:18" s="46" customFormat="1" x14ac:dyDescent="0.25">
      <c r="A79" s="72">
        <v>215896</v>
      </c>
      <c r="B79" s="42" t="s">
        <v>508</v>
      </c>
      <c r="C79" s="40">
        <v>44972</v>
      </c>
      <c r="D79" s="40">
        <v>44973</v>
      </c>
      <c r="E79" s="40">
        <v>44973</v>
      </c>
      <c r="F79" s="5"/>
      <c r="G79" s="40">
        <v>44974</v>
      </c>
      <c r="H79" s="40">
        <v>44974</v>
      </c>
      <c r="I79" s="48">
        <v>44987</v>
      </c>
      <c r="J79" s="40">
        <v>44992</v>
      </c>
      <c r="K79" s="40">
        <v>44993</v>
      </c>
      <c r="L79" s="43">
        <v>44993</v>
      </c>
      <c r="M79" s="60">
        <f t="shared" si="6"/>
        <v>44980</v>
      </c>
      <c r="N79" s="44">
        <f t="shared" si="5"/>
        <v>14</v>
      </c>
      <c r="O79" s="44" t="str">
        <f t="shared" ref="O79:O110" si="7">IF($D79=0," ",(IF($L79=0,(IF($N79&gt;5,"ATRASADO","Andamento")),"ENVIADO")))</f>
        <v>ENVIADO</v>
      </c>
      <c r="P79" s="117" t="s">
        <v>82</v>
      </c>
      <c r="Q79" s="134" t="s">
        <v>86</v>
      </c>
      <c r="R79" s="154"/>
    </row>
    <row r="80" spans="1:18" x14ac:dyDescent="0.25">
      <c r="A80" s="71">
        <v>215936</v>
      </c>
      <c r="B80" s="2" t="s">
        <v>508</v>
      </c>
      <c r="C80" s="4">
        <v>44972</v>
      </c>
      <c r="D80" s="4">
        <v>44986</v>
      </c>
      <c r="E80" s="4">
        <v>44986</v>
      </c>
      <c r="F80" s="5"/>
      <c r="G80" s="4">
        <v>44988</v>
      </c>
      <c r="H80" s="4">
        <v>44988</v>
      </c>
      <c r="I80" s="13">
        <v>45001</v>
      </c>
      <c r="J80" s="4">
        <v>45001</v>
      </c>
      <c r="K80" s="4">
        <v>45002</v>
      </c>
      <c r="L80" s="27">
        <v>45002</v>
      </c>
      <c r="M80" s="60">
        <f t="shared" si="6"/>
        <v>44993</v>
      </c>
      <c r="N80" s="28">
        <f t="shared" si="5"/>
        <v>12</v>
      </c>
      <c r="O80" s="28" t="str">
        <f t="shared" si="7"/>
        <v>ENVIADO</v>
      </c>
      <c r="P80" s="118"/>
      <c r="Q80" s="134" t="s">
        <v>87</v>
      </c>
    </row>
    <row r="81" spans="1:18" s="46" customFormat="1" x14ac:dyDescent="0.25">
      <c r="A81" s="74">
        <v>745</v>
      </c>
      <c r="B81" s="42" t="s">
        <v>510</v>
      </c>
      <c r="C81" s="40">
        <v>44979</v>
      </c>
      <c r="D81" s="40">
        <v>44980</v>
      </c>
      <c r="E81" s="40">
        <v>44980</v>
      </c>
      <c r="F81" s="5"/>
      <c r="G81" s="40">
        <v>44981</v>
      </c>
      <c r="H81" s="40">
        <v>44981</v>
      </c>
      <c r="I81" s="48">
        <v>44992</v>
      </c>
      <c r="J81" s="40">
        <v>44995</v>
      </c>
      <c r="K81" s="40">
        <v>44995</v>
      </c>
      <c r="L81" s="43">
        <v>44998</v>
      </c>
      <c r="M81" s="60">
        <f t="shared" si="6"/>
        <v>44987</v>
      </c>
      <c r="N81" s="44">
        <f t="shared" si="5"/>
        <v>12</v>
      </c>
      <c r="O81" s="44" t="str">
        <f t="shared" si="7"/>
        <v>ENVIADO</v>
      </c>
      <c r="P81" s="117" t="s">
        <v>258</v>
      </c>
      <c r="Q81" s="179"/>
      <c r="R81" s="154"/>
    </row>
    <row r="82" spans="1:18" x14ac:dyDescent="0.25">
      <c r="A82" s="71">
        <v>746</v>
      </c>
      <c r="B82" s="2" t="s">
        <v>510</v>
      </c>
      <c r="C82" s="4">
        <v>44979</v>
      </c>
      <c r="D82" s="4">
        <v>44987</v>
      </c>
      <c r="E82" s="4">
        <v>44987</v>
      </c>
      <c r="F82" s="5"/>
      <c r="G82" s="4">
        <v>44987</v>
      </c>
      <c r="H82" s="4">
        <v>44988</v>
      </c>
      <c r="I82" s="13">
        <v>44992</v>
      </c>
      <c r="J82" s="4">
        <v>44993</v>
      </c>
      <c r="K82" s="4">
        <v>44993</v>
      </c>
      <c r="L82" s="27">
        <v>44993</v>
      </c>
      <c r="M82" s="60">
        <f>IF($D82=0," ",(WORKDAY($D82,5)))</f>
        <v>44994</v>
      </c>
      <c r="N82" s="28">
        <f t="shared" si="5"/>
        <v>4</v>
      </c>
      <c r="O82" s="28" t="str">
        <f t="shared" si="7"/>
        <v>ENVIADO</v>
      </c>
      <c r="P82" s="118"/>
      <c r="Q82" s="179"/>
    </row>
    <row r="83" spans="1:18" s="46" customFormat="1" x14ac:dyDescent="0.25">
      <c r="A83" s="74">
        <v>747</v>
      </c>
      <c r="B83" s="42" t="s">
        <v>510</v>
      </c>
      <c r="C83" s="40">
        <v>44979</v>
      </c>
      <c r="D83" s="40">
        <v>44980</v>
      </c>
      <c r="E83" s="40">
        <v>44980</v>
      </c>
      <c r="F83" s="5"/>
      <c r="G83" s="40">
        <v>44981</v>
      </c>
      <c r="H83" s="40">
        <v>44981</v>
      </c>
      <c r="I83" s="48">
        <v>44986</v>
      </c>
      <c r="J83" s="40">
        <v>44986</v>
      </c>
      <c r="K83" s="40">
        <v>44986</v>
      </c>
      <c r="L83" s="43">
        <v>44986</v>
      </c>
      <c r="M83" s="60">
        <f t="shared" si="6"/>
        <v>44987</v>
      </c>
      <c r="N83" s="44">
        <f t="shared" si="5"/>
        <v>4</v>
      </c>
      <c r="O83" s="44" t="str">
        <f t="shared" si="7"/>
        <v>ENVIADO</v>
      </c>
      <c r="P83" s="117" t="s">
        <v>71</v>
      </c>
      <c r="Q83" s="179"/>
      <c r="R83" s="154"/>
    </row>
    <row r="84" spans="1:18" x14ac:dyDescent="0.25">
      <c r="A84" s="71">
        <v>748</v>
      </c>
      <c r="B84" s="2" t="s">
        <v>510</v>
      </c>
      <c r="C84" s="4">
        <v>44979</v>
      </c>
      <c r="D84" s="4">
        <v>44980</v>
      </c>
      <c r="E84" s="4">
        <v>44980</v>
      </c>
      <c r="F84" s="5"/>
      <c r="G84" s="4">
        <v>44981</v>
      </c>
      <c r="H84" s="4">
        <v>44981</v>
      </c>
      <c r="I84" s="13">
        <v>44992</v>
      </c>
      <c r="J84" s="4">
        <v>44993</v>
      </c>
      <c r="K84" s="4">
        <v>44993</v>
      </c>
      <c r="L84" s="27">
        <v>44993</v>
      </c>
      <c r="M84" s="60">
        <f t="shared" si="6"/>
        <v>44987</v>
      </c>
      <c r="N84" s="28">
        <f t="shared" si="5"/>
        <v>9</v>
      </c>
      <c r="O84" s="28" t="str">
        <f t="shared" si="7"/>
        <v>ENVIADO</v>
      </c>
      <c r="P84" s="118"/>
      <c r="Q84" s="179"/>
    </row>
    <row r="85" spans="1:18" s="46" customFormat="1" x14ac:dyDescent="0.25">
      <c r="A85" s="74">
        <v>216483</v>
      </c>
      <c r="B85" s="42" t="s">
        <v>508</v>
      </c>
      <c r="C85" s="40">
        <v>44979</v>
      </c>
      <c r="D85" s="40">
        <v>44980</v>
      </c>
      <c r="E85" s="40">
        <v>44980</v>
      </c>
      <c r="F85" s="5"/>
      <c r="G85" s="40">
        <v>44981</v>
      </c>
      <c r="H85" s="40">
        <v>44981</v>
      </c>
      <c r="I85" s="40">
        <v>44999</v>
      </c>
      <c r="J85" s="40">
        <v>45000</v>
      </c>
      <c r="K85" s="40">
        <v>45000</v>
      </c>
      <c r="L85" s="43">
        <v>45001</v>
      </c>
      <c r="M85" s="60">
        <f t="shared" si="6"/>
        <v>44987</v>
      </c>
      <c r="N85" s="44">
        <f t="shared" si="5"/>
        <v>15</v>
      </c>
      <c r="O85" s="44" t="str">
        <f t="shared" si="7"/>
        <v>ENVIADO</v>
      </c>
      <c r="P85" s="117"/>
      <c r="Q85" s="134" t="s">
        <v>88</v>
      </c>
      <c r="R85" s="154"/>
    </row>
    <row r="86" spans="1:18" x14ac:dyDescent="0.25">
      <c r="A86" s="71">
        <v>216313</v>
      </c>
      <c r="B86" s="2" t="s">
        <v>508</v>
      </c>
      <c r="C86" s="4">
        <v>44979</v>
      </c>
      <c r="D86" s="4">
        <v>44980</v>
      </c>
      <c r="E86" s="4">
        <v>44980</v>
      </c>
      <c r="F86" s="5"/>
      <c r="G86" s="4">
        <v>44984</v>
      </c>
      <c r="H86" s="4">
        <v>44984</v>
      </c>
      <c r="I86" s="4">
        <v>44994</v>
      </c>
      <c r="J86" s="4">
        <v>44995</v>
      </c>
      <c r="K86" s="4">
        <v>44995</v>
      </c>
      <c r="L86" s="27">
        <v>44998</v>
      </c>
      <c r="M86" s="60">
        <f t="shared" si="6"/>
        <v>44987</v>
      </c>
      <c r="N86" s="28">
        <f t="shared" si="5"/>
        <v>12</v>
      </c>
      <c r="O86" s="28" t="str">
        <f t="shared" si="7"/>
        <v>ENVIADO</v>
      </c>
      <c r="P86" s="118"/>
      <c r="Q86" s="134" t="s">
        <v>89</v>
      </c>
    </row>
    <row r="87" spans="1:18" s="46" customFormat="1" x14ac:dyDescent="0.25">
      <c r="A87" s="74">
        <v>216317</v>
      </c>
      <c r="B87" s="42" t="s">
        <v>508</v>
      </c>
      <c r="C87" s="40">
        <v>44979</v>
      </c>
      <c r="D87" s="40">
        <v>44981</v>
      </c>
      <c r="E87" s="40">
        <v>44981</v>
      </c>
      <c r="F87" s="5"/>
      <c r="G87" s="40">
        <v>44984</v>
      </c>
      <c r="H87" s="40">
        <v>44984</v>
      </c>
      <c r="I87" s="40">
        <v>44994</v>
      </c>
      <c r="J87" s="40">
        <v>44995</v>
      </c>
      <c r="K87" s="40">
        <v>44995</v>
      </c>
      <c r="L87" s="43">
        <v>44998</v>
      </c>
      <c r="M87" s="60">
        <f t="shared" si="6"/>
        <v>44988</v>
      </c>
      <c r="N87" s="44">
        <f t="shared" si="5"/>
        <v>11</v>
      </c>
      <c r="O87" s="44" t="str">
        <f t="shared" si="7"/>
        <v>ENVIADO</v>
      </c>
      <c r="P87" s="117"/>
      <c r="Q87" s="134" t="s">
        <v>90</v>
      </c>
      <c r="R87" s="154"/>
    </row>
    <row r="88" spans="1:18" x14ac:dyDescent="0.25">
      <c r="A88" s="71">
        <v>216322</v>
      </c>
      <c r="B88" s="2" t="s">
        <v>508</v>
      </c>
      <c r="C88" s="4">
        <v>44979</v>
      </c>
      <c r="D88" s="4">
        <v>44985</v>
      </c>
      <c r="E88" s="4">
        <v>44985</v>
      </c>
      <c r="F88" s="5"/>
      <c r="G88" s="4">
        <v>44986</v>
      </c>
      <c r="H88" s="4">
        <v>44986</v>
      </c>
      <c r="I88" s="4">
        <v>45001</v>
      </c>
      <c r="J88" s="4">
        <v>45007</v>
      </c>
      <c r="K88" s="4">
        <v>45007</v>
      </c>
      <c r="L88" s="27">
        <v>45008</v>
      </c>
      <c r="M88" s="60">
        <f t="shared" si="6"/>
        <v>44992</v>
      </c>
      <c r="N88" s="28">
        <f t="shared" si="5"/>
        <v>17</v>
      </c>
      <c r="O88" s="28" t="str">
        <f t="shared" si="7"/>
        <v>ENVIADO</v>
      </c>
      <c r="P88" s="83" t="s">
        <v>91</v>
      </c>
      <c r="Q88" s="134" t="s">
        <v>92</v>
      </c>
    </row>
    <row r="89" spans="1:18" s="46" customFormat="1" x14ac:dyDescent="0.25">
      <c r="A89" s="74">
        <v>216323</v>
      </c>
      <c r="B89" s="42" t="s">
        <v>508</v>
      </c>
      <c r="C89" s="40">
        <v>44979</v>
      </c>
      <c r="D89" s="40">
        <v>44980</v>
      </c>
      <c r="E89" s="40">
        <v>44980</v>
      </c>
      <c r="F89" s="5"/>
      <c r="G89" s="40">
        <v>44981</v>
      </c>
      <c r="H89" s="40">
        <v>44981</v>
      </c>
      <c r="I89" s="40">
        <v>44999</v>
      </c>
      <c r="J89" s="40">
        <v>45000</v>
      </c>
      <c r="K89" s="40">
        <v>45002</v>
      </c>
      <c r="L89" s="43">
        <v>45002</v>
      </c>
      <c r="M89" s="60">
        <f t="shared" si="6"/>
        <v>44987</v>
      </c>
      <c r="N89" s="44">
        <f t="shared" si="5"/>
        <v>16</v>
      </c>
      <c r="O89" s="44" t="str">
        <f t="shared" si="7"/>
        <v>ENVIADO</v>
      </c>
      <c r="P89" s="117"/>
      <c r="Q89" s="134" t="s">
        <v>93</v>
      </c>
      <c r="R89" s="154"/>
    </row>
    <row r="90" spans="1:18" x14ac:dyDescent="0.25">
      <c r="A90" s="71">
        <v>216335</v>
      </c>
      <c r="B90" s="2" t="s">
        <v>508</v>
      </c>
      <c r="C90" s="4">
        <v>44979</v>
      </c>
      <c r="D90" s="4">
        <v>44981</v>
      </c>
      <c r="E90" s="4">
        <v>44981</v>
      </c>
      <c r="F90" s="5"/>
      <c r="G90" s="4">
        <v>44984</v>
      </c>
      <c r="H90" s="4">
        <v>44984</v>
      </c>
      <c r="I90" s="4">
        <v>45000</v>
      </c>
      <c r="J90" s="4">
        <v>45001</v>
      </c>
      <c r="K90" s="4">
        <v>45002</v>
      </c>
      <c r="L90" s="27">
        <v>45002</v>
      </c>
      <c r="M90" s="60">
        <f t="shared" si="6"/>
        <v>44988</v>
      </c>
      <c r="N90" s="28">
        <f t="shared" si="5"/>
        <v>15</v>
      </c>
      <c r="O90" s="28" t="str">
        <f t="shared" si="7"/>
        <v>ENVIADO</v>
      </c>
      <c r="P90" s="118"/>
      <c r="Q90" s="232" t="s">
        <v>94</v>
      </c>
    </row>
    <row r="91" spans="1:18" s="46" customFormat="1" x14ac:dyDescent="0.25">
      <c r="A91" s="74">
        <v>216379</v>
      </c>
      <c r="B91" s="42" t="s">
        <v>508</v>
      </c>
      <c r="C91" s="40">
        <v>44979</v>
      </c>
      <c r="D91" s="40">
        <v>44985</v>
      </c>
      <c r="E91" s="37">
        <v>44985</v>
      </c>
      <c r="F91" s="5"/>
      <c r="G91" s="37">
        <v>44986</v>
      </c>
      <c r="H91" s="40">
        <v>44986</v>
      </c>
      <c r="I91" s="40">
        <v>45001</v>
      </c>
      <c r="J91" s="40">
        <v>45002</v>
      </c>
      <c r="K91" s="40">
        <v>45002</v>
      </c>
      <c r="L91" s="43">
        <v>45002</v>
      </c>
      <c r="M91" s="60">
        <f t="shared" si="6"/>
        <v>44992</v>
      </c>
      <c r="N91" s="44">
        <f t="shared" si="5"/>
        <v>13</v>
      </c>
      <c r="O91" s="44" t="str">
        <f t="shared" si="7"/>
        <v>ENVIADO</v>
      </c>
      <c r="P91" s="117"/>
      <c r="Q91" s="134" t="s">
        <v>95</v>
      </c>
      <c r="R91" s="154"/>
    </row>
    <row r="92" spans="1:18" x14ac:dyDescent="0.25">
      <c r="A92" s="71">
        <v>216380</v>
      </c>
      <c r="B92" s="2" t="s">
        <v>508</v>
      </c>
      <c r="C92" s="4">
        <v>44979</v>
      </c>
      <c r="D92" s="4">
        <v>44981</v>
      </c>
      <c r="E92" s="4">
        <v>44981</v>
      </c>
      <c r="F92" s="5"/>
      <c r="G92" s="4">
        <v>44984</v>
      </c>
      <c r="H92" s="4">
        <v>44984</v>
      </c>
      <c r="I92" s="4">
        <v>45000</v>
      </c>
      <c r="J92" s="4">
        <v>45001</v>
      </c>
      <c r="K92" s="4">
        <v>45002</v>
      </c>
      <c r="L92" s="27">
        <v>45002</v>
      </c>
      <c r="M92" s="60">
        <f t="shared" si="6"/>
        <v>44988</v>
      </c>
      <c r="N92" s="28">
        <f t="shared" si="5"/>
        <v>15</v>
      </c>
      <c r="O92" s="28" t="str">
        <f t="shared" si="7"/>
        <v>ENVIADO</v>
      </c>
      <c r="P92" s="118"/>
      <c r="Q92" s="134" t="s">
        <v>96</v>
      </c>
    </row>
    <row r="93" spans="1:18" s="46" customFormat="1" x14ac:dyDescent="0.25">
      <c r="A93" s="74">
        <v>216407</v>
      </c>
      <c r="B93" s="42" t="s">
        <v>508</v>
      </c>
      <c r="C93" s="40">
        <v>44979</v>
      </c>
      <c r="D93" s="40">
        <v>44981</v>
      </c>
      <c r="E93" s="40">
        <v>44981</v>
      </c>
      <c r="F93" s="5"/>
      <c r="G93" s="40">
        <v>44984</v>
      </c>
      <c r="H93" s="40">
        <v>44984</v>
      </c>
      <c r="I93" s="40">
        <v>45000</v>
      </c>
      <c r="J93" s="40">
        <v>45001</v>
      </c>
      <c r="K93" s="40">
        <v>45002</v>
      </c>
      <c r="L93" s="43">
        <v>45002</v>
      </c>
      <c r="M93" s="60">
        <f t="shared" si="6"/>
        <v>44988</v>
      </c>
      <c r="N93" s="44">
        <f t="shared" si="5"/>
        <v>15</v>
      </c>
      <c r="O93" s="44" t="str">
        <f t="shared" si="7"/>
        <v>ENVIADO</v>
      </c>
      <c r="P93" s="117"/>
      <c r="Q93" s="134" t="s">
        <v>97</v>
      </c>
      <c r="R93" s="154"/>
    </row>
    <row r="94" spans="1:18" x14ac:dyDescent="0.25">
      <c r="A94" s="71">
        <v>216417</v>
      </c>
      <c r="B94" s="2" t="s">
        <v>508</v>
      </c>
      <c r="C94" s="4">
        <v>44979</v>
      </c>
      <c r="D94" s="4">
        <v>44981</v>
      </c>
      <c r="E94" s="11">
        <v>44981</v>
      </c>
      <c r="F94" s="5"/>
      <c r="G94" s="4">
        <v>44984</v>
      </c>
      <c r="H94" s="4">
        <v>44984</v>
      </c>
      <c r="I94" s="4">
        <v>45000</v>
      </c>
      <c r="J94" s="4">
        <v>45001</v>
      </c>
      <c r="K94" s="4">
        <v>45002</v>
      </c>
      <c r="L94" s="27">
        <v>45002</v>
      </c>
      <c r="M94" s="60">
        <f t="shared" si="6"/>
        <v>44988</v>
      </c>
      <c r="N94" s="28">
        <f t="shared" si="5"/>
        <v>15</v>
      </c>
      <c r="O94" s="28" t="str">
        <f t="shared" si="7"/>
        <v>ENVIADO</v>
      </c>
      <c r="P94" s="118"/>
      <c r="Q94" s="134" t="s">
        <v>98</v>
      </c>
    </row>
    <row r="95" spans="1:18" s="46" customFormat="1" x14ac:dyDescent="0.25">
      <c r="A95" s="72">
        <v>26759</v>
      </c>
      <c r="B95" s="42" t="s">
        <v>511</v>
      </c>
      <c r="C95" s="40">
        <v>44979</v>
      </c>
      <c r="D95" s="40">
        <v>45012</v>
      </c>
      <c r="E95" s="40">
        <v>45012</v>
      </c>
      <c r="F95" s="5"/>
      <c r="G95" s="40">
        <v>45012</v>
      </c>
      <c r="H95" s="40">
        <v>45012</v>
      </c>
      <c r="I95" s="40">
        <v>45028</v>
      </c>
      <c r="J95" s="40">
        <v>45029</v>
      </c>
      <c r="K95" s="40">
        <v>45030</v>
      </c>
      <c r="L95" s="43">
        <v>45030</v>
      </c>
      <c r="M95" s="60">
        <f t="shared" si="6"/>
        <v>45019</v>
      </c>
      <c r="N95" s="44">
        <f t="shared" si="5"/>
        <v>14</v>
      </c>
      <c r="O95" s="44" t="str">
        <f t="shared" si="7"/>
        <v>ENVIADO</v>
      </c>
      <c r="P95" s="117"/>
      <c r="Q95" s="134" t="s">
        <v>99</v>
      </c>
      <c r="R95" s="154"/>
    </row>
    <row r="96" spans="1:18" x14ac:dyDescent="0.25">
      <c r="A96" s="71">
        <v>26681</v>
      </c>
      <c r="B96" s="2" t="s">
        <v>511</v>
      </c>
      <c r="C96" s="4">
        <v>44979</v>
      </c>
      <c r="D96" s="4">
        <v>44987</v>
      </c>
      <c r="E96" s="4">
        <v>44987</v>
      </c>
      <c r="F96" s="5"/>
      <c r="G96" s="4">
        <v>44988</v>
      </c>
      <c r="H96" s="4">
        <v>44988</v>
      </c>
      <c r="I96" s="4">
        <v>45001</v>
      </c>
      <c r="J96" s="4">
        <v>45002</v>
      </c>
      <c r="K96" s="4">
        <v>45002</v>
      </c>
      <c r="L96" s="27">
        <v>45005</v>
      </c>
      <c r="M96" s="60">
        <f t="shared" si="6"/>
        <v>44994</v>
      </c>
      <c r="N96" s="28">
        <f t="shared" ref="N96:N127" si="8">IF($D96=0," ",(IF($L96=0,((NETWORKDAYS($D96,$R$1))-1),((NETWORKDAYS($D96,$L96))-1))))</f>
        <v>12</v>
      </c>
      <c r="O96" s="28" t="str">
        <f t="shared" si="7"/>
        <v>ENVIADO</v>
      </c>
      <c r="P96" s="118"/>
      <c r="Q96" s="134" t="s">
        <v>100</v>
      </c>
    </row>
    <row r="97" spans="1:18" s="46" customFormat="1" x14ac:dyDescent="0.25">
      <c r="A97" s="75">
        <v>26755</v>
      </c>
      <c r="B97" s="76" t="s">
        <v>511</v>
      </c>
      <c r="C97" s="55">
        <v>44979</v>
      </c>
      <c r="D97" s="40">
        <v>45012</v>
      </c>
      <c r="E97" s="40">
        <v>45012</v>
      </c>
      <c r="F97" s="5"/>
      <c r="G97" s="40">
        <v>45012</v>
      </c>
      <c r="H97" s="40">
        <v>45012</v>
      </c>
      <c r="I97" s="114">
        <v>45028</v>
      </c>
      <c r="J97" s="40">
        <v>45029</v>
      </c>
      <c r="K97" s="40">
        <v>45030</v>
      </c>
      <c r="L97" s="43">
        <v>45030</v>
      </c>
      <c r="M97" s="60">
        <f t="shared" si="6"/>
        <v>45019</v>
      </c>
      <c r="N97" s="44">
        <f t="shared" si="8"/>
        <v>14</v>
      </c>
      <c r="O97" s="44" t="str">
        <f t="shared" si="7"/>
        <v>ENVIADO</v>
      </c>
      <c r="P97" s="117"/>
      <c r="Q97" s="134" t="s">
        <v>101</v>
      </c>
      <c r="R97" s="154"/>
    </row>
    <row r="98" spans="1:18" x14ac:dyDescent="0.25">
      <c r="A98" s="14">
        <v>26905</v>
      </c>
      <c r="B98" s="2" t="s">
        <v>511</v>
      </c>
      <c r="C98" s="4">
        <v>44980</v>
      </c>
      <c r="D98" s="33">
        <v>44980</v>
      </c>
      <c r="E98" s="4">
        <v>44980</v>
      </c>
      <c r="F98" s="5"/>
      <c r="G98" s="4">
        <v>44981</v>
      </c>
      <c r="H98" s="4">
        <v>44981</v>
      </c>
      <c r="I98" s="4">
        <v>44994</v>
      </c>
      <c r="J98" s="4">
        <v>44995</v>
      </c>
      <c r="K98" s="4">
        <v>44995</v>
      </c>
      <c r="L98" s="27">
        <v>44998</v>
      </c>
      <c r="M98" s="60">
        <f t="shared" si="6"/>
        <v>44987</v>
      </c>
      <c r="N98" s="28">
        <f t="shared" si="8"/>
        <v>12</v>
      </c>
      <c r="O98" s="28" t="str">
        <f t="shared" si="7"/>
        <v>ENVIADO</v>
      </c>
      <c r="P98" s="118"/>
      <c r="Q98" s="134" t="s">
        <v>102</v>
      </c>
    </row>
    <row r="99" spans="1:18" s="46" customFormat="1" x14ac:dyDescent="0.25">
      <c r="A99" s="77">
        <v>216749</v>
      </c>
      <c r="B99" s="78" t="s">
        <v>508</v>
      </c>
      <c r="C99" s="49">
        <v>44981</v>
      </c>
      <c r="D99" s="40">
        <v>44999</v>
      </c>
      <c r="E99" s="40">
        <v>44999</v>
      </c>
      <c r="F99" s="5"/>
      <c r="G99" s="40">
        <v>44999</v>
      </c>
      <c r="H99" s="40">
        <v>44999</v>
      </c>
      <c r="I99" s="40">
        <v>45008</v>
      </c>
      <c r="J99" s="40">
        <v>45008</v>
      </c>
      <c r="K99" s="40">
        <v>45009</v>
      </c>
      <c r="L99" s="43">
        <v>45009</v>
      </c>
      <c r="M99" s="60">
        <f>IF($D99=0," ",(WORKDAY($D99,5)))</f>
        <v>45006</v>
      </c>
      <c r="N99" s="44">
        <f t="shared" si="8"/>
        <v>8</v>
      </c>
      <c r="O99" s="44" t="str">
        <f t="shared" si="7"/>
        <v>ENVIADO</v>
      </c>
      <c r="P99" s="117"/>
      <c r="Q99" s="134" t="s">
        <v>103</v>
      </c>
      <c r="R99" s="154"/>
    </row>
    <row r="100" spans="1:18" x14ac:dyDescent="0.25">
      <c r="A100" s="71">
        <v>750</v>
      </c>
      <c r="B100" s="2" t="s">
        <v>510</v>
      </c>
      <c r="C100" s="4">
        <v>44980</v>
      </c>
      <c r="D100" s="4">
        <v>44985</v>
      </c>
      <c r="E100" s="4">
        <v>44985</v>
      </c>
      <c r="F100" s="5"/>
      <c r="G100" s="4">
        <v>44986</v>
      </c>
      <c r="H100" s="4">
        <v>44986</v>
      </c>
      <c r="I100" s="4">
        <v>44994</v>
      </c>
      <c r="J100" s="4">
        <v>44995</v>
      </c>
      <c r="K100" s="4">
        <v>44995</v>
      </c>
      <c r="L100" s="27">
        <v>44998</v>
      </c>
      <c r="M100" s="60">
        <f>IF($D100=0," ",(WORKDAY($D100,5)))</f>
        <v>44992</v>
      </c>
      <c r="N100" s="28">
        <f t="shared" si="8"/>
        <v>9</v>
      </c>
      <c r="O100" s="28" t="str">
        <f t="shared" si="7"/>
        <v>ENVIADO</v>
      </c>
      <c r="P100" s="118"/>
      <c r="Q100" s="179"/>
    </row>
    <row r="101" spans="1:18" s="46" customFormat="1" x14ac:dyDescent="0.25">
      <c r="A101" s="74">
        <v>216846</v>
      </c>
      <c r="B101" s="42" t="s">
        <v>508</v>
      </c>
      <c r="C101" s="40">
        <v>44984</v>
      </c>
      <c r="D101" s="40">
        <v>44985</v>
      </c>
      <c r="E101" s="40">
        <v>44985</v>
      </c>
      <c r="F101" s="5"/>
      <c r="G101" s="40">
        <v>44986</v>
      </c>
      <c r="H101" s="40">
        <v>44986</v>
      </c>
      <c r="I101" s="40">
        <v>45001</v>
      </c>
      <c r="J101" s="40">
        <v>45001</v>
      </c>
      <c r="K101" s="40">
        <v>45002</v>
      </c>
      <c r="L101" s="43">
        <v>45002</v>
      </c>
      <c r="M101" s="60">
        <f>IF($D101=0," ",(WORKDAY($D101,5)))</f>
        <v>44992</v>
      </c>
      <c r="N101" s="44">
        <f t="shared" si="8"/>
        <v>13</v>
      </c>
      <c r="O101" s="44" t="str">
        <f t="shared" si="7"/>
        <v>ENVIADO</v>
      </c>
      <c r="P101" s="117"/>
      <c r="Q101" s="134" t="s">
        <v>104</v>
      </c>
      <c r="R101" s="154"/>
    </row>
    <row r="102" spans="1:18" x14ac:dyDescent="0.25">
      <c r="A102" s="71">
        <v>216854</v>
      </c>
      <c r="B102" s="2" t="s">
        <v>508</v>
      </c>
      <c r="C102" s="4">
        <v>44984</v>
      </c>
      <c r="D102" s="4">
        <v>44986</v>
      </c>
      <c r="E102" s="4">
        <v>44986</v>
      </c>
      <c r="F102" s="5"/>
      <c r="G102" s="4">
        <v>44988</v>
      </c>
      <c r="H102" s="4">
        <v>44988</v>
      </c>
      <c r="I102" s="4">
        <v>45001</v>
      </c>
      <c r="J102" s="4">
        <v>45001</v>
      </c>
      <c r="K102" s="4">
        <v>45002</v>
      </c>
      <c r="L102" s="27">
        <v>45002</v>
      </c>
      <c r="M102" s="60">
        <f t="shared" si="6"/>
        <v>44993</v>
      </c>
      <c r="N102" s="28">
        <f t="shared" si="8"/>
        <v>12</v>
      </c>
      <c r="O102" s="28" t="str">
        <f t="shared" si="7"/>
        <v>ENVIADO</v>
      </c>
      <c r="P102" s="118"/>
      <c r="Q102" s="134" t="s">
        <v>105</v>
      </c>
    </row>
    <row r="103" spans="1:18" s="46" customFormat="1" x14ac:dyDescent="0.25">
      <c r="A103" s="74">
        <v>216872</v>
      </c>
      <c r="B103" s="42" t="s">
        <v>508</v>
      </c>
      <c r="C103" s="40">
        <v>44984</v>
      </c>
      <c r="D103" s="40">
        <v>44992</v>
      </c>
      <c r="E103" s="40">
        <v>44992</v>
      </c>
      <c r="F103" s="84">
        <v>44993</v>
      </c>
      <c r="G103" s="40">
        <v>44993</v>
      </c>
      <c r="H103" s="40">
        <v>44993</v>
      </c>
      <c r="I103" s="40">
        <v>45001</v>
      </c>
      <c r="J103" s="40">
        <v>45002</v>
      </c>
      <c r="K103" s="40">
        <v>45002</v>
      </c>
      <c r="L103" s="43">
        <v>45002</v>
      </c>
      <c r="M103" s="60">
        <f>IF($D103=0," ",(WORKDAY($D103,5)))</f>
        <v>44999</v>
      </c>
      <c r="N103" s="44">
        <f t="shared" si="8"/>
        <v>8</v>
      </c>
      <c r="O103" s="44" t="str">
        <f t="shared" si="7"/>
        <v>ENVIADO</v>
      </c>
      <c r="P103" s="117" t="s">
        <v>106</v>
      </c>
      <c r="Q103" s="134" t="s">
        <v>107</v>
      </c>
      <c r="R103" s="154"/>
    </row>
    <row r="104" spans="1:18" x14ac:dyDescent="0.25">
      <c r="A104" s="71">
        <v>216937</v>
      </c>
      <c r="B104" s="2" t="s">
        <v>508</v>
      </c>
      <c r="C104" s="4">
        <v>44984</v>
      </c>
      <c r="D104" s="4">
        <v>44985</v>
      </c>
      <c r="E104" s="4">
        <v>44985</v>
      </c>
      <c r="F104" s="5"/>
      <c r="G104" s="4">
        <v>44986</v>
      </c>
      <c r="H104" s="4">
        <v>44986</v>
      </c>
      <c r="I104" s="4">
        <v>44999</v>
      </c>
      <c r="J104" s="4">
        <v>45000</v>
      </c>
      <c r="K104" s="4">
        <v>45000</v>
      </c>
      <c r="L104" s="27">
        <v>45001</v>
      </c>
      <c r="M104" s="60">
        <f t="shared" si="6"/>
        <v>44992</v>
      </c>
      <c r="N104" s="28">
        <f t="shared" si="8"/>
        <v>12</v>
      </c>
      <c r="O104" s="28" t="str">
        <f t="shared" si="7"/>
        <v>ENVIADO</v>
      </c>
      <c r="P104" s="118"/>
      <c r="Q104" s="134" t="s">
        <v>108</v>
      </c>
    </row>
    <row r="105" spans="1:18" s="46" customFormat="1" x14ac:dyDescent="0.25">
      <c r="A105" s="74">
        <v>216966</v>
      </c>
      <c r="B105" s="42" t="s">
        <v>508</v>
      </c>
      <c r="C105" s="40">
        <v>44984</v>
      </c>
      <c r="D105" s="40">
        <v>44986</v>
      </c>
      <c r="E105" s="40">
        <v>44986</v>
      </c>
      <c r="F105" s="5"/>
      <c r="G105" s="40">
        <v>44988</v>
      </c>
      <c r="H105" s="40">
        <v>44988</v>
      </c>
      <c r="I105" s="40">
        <v>45001</v>
      </c>
      <c r="J105" s="40">
        <v>45002</v>
      </c>
      <c r="K105" s="40">
        <v>45002</v>
      </c>
      <c r="L105" s="43">
        <v>45002</v>
      </c>
      <c r="M105" s="60">
        <f>IF($D105=0," ",(WORKDAY($D105,5)))</f>
        <v>44993</v>
      </c>
      <c r="N105" s="44">
        <f t="shared" si="8"/>
        <v>12</v>
      </c>
      <c r="O105" s="44" t="str">
        <f t="shared" si="7"/>
        <v>ENVIADO</v>
      </c>
      <c r="P105" s="117"/>
      <c r="Q105" s="45"/>
      <c r="R105" s="154"/>
    </row>
    <row r="106" spans="1:18" x14ac:dyDescent="0.25">
      <c r="A106" s="71">
        <v>217004</v>
      </c>
      <c r="B106" s="2" t="s">
        <v>508</v>
      </c>
      <c r="C106" s="4">
        <v>44984</v>
      </c>
      <c r="D106" s="4">
        <v>44986</v>
      </c>
      <c r="E106" s="4">
        <v>44986</v>
      </c>
      <c r="F106" s="5"/>
      <c r="G106" s="4">
        <v>44988</v>
      </c>
      <c r="H106" s="4">
        <v>44988</v>
      </c>
      <c r="I106" s="4">
        <v>45001</v>
      </c>
      <c r="J106" s="4">
        <v>45001</v>
      </c>
      <c r="K106" s="4">
        <v>45002</v>
      </c>
      <c r="L106" s="27">
        <v>45005</v>
      </c>
      <c r="M106" s="60">
        <f t="shared" si="6"/>
        <v>44993</v>
      </c>
      <c r="N106" s="28">
        <f t="shared" si="8"/>
        <v>13</v>
      </c>
      <c r="O106" s="28" t="str">
        <f t="shared" si="7"/>
        <v>ENVIADO</v>
      </c>
      <c r="P106" s="118"/>
      <c r="Q106" s="9"/>
    </row>
    <row r="107" spans="1:18" s="82" customFormat="1" x14ac:dyDescent="0.25">
      <c r="A107" s="79">
        <v>217007</v>
      </c>
      <c r="B107" s="1" t="s">
        <v>508</v>
      </c>
      <c r="C107" s="12">
        <v>44984</v>
      </c>
      <c r="D107" s="12">
        <v>44986</v>
      </c>
      <c r="E107" s="12">
        <v>44986</v>
      </c>
      <c r="F107" s="5"/>
      <c r="G107" s="40">
        <v>44988</v>
      </c>
      <c r="H107" s="12">
        <v>44988</v>
      </c>
      <c r="I107" s="12">
        <v>45001</v>
      </c>
      <c r="J107" s="12">
        <v>45001</v>
      </c>
      <c r="K107" s="12">
        <v>45002</v>
      </c>
      <c r="L107" s="10">
        <v>45002</v>
      </c>
      <c r="M107" s="10">
        <f t="shared" si="6"/>
        <v>44993</v>
      </c>
      <c r="N107" s="80">
        <f t="shared" si="8"/>
        <v>12</v>
      </c>
      <c r="O107" s="80" t="str">
        <f t="shared" si="7"/>
        <v>ENVIADO</v>
      </c>
      <c r="P107" s="120"/>
      <c r="Q107" s="81"/>
      <c r="R107" s="154"/>
    </row>
    <row r="108" spans="1:18" x14ac:dyDescent="0.25">
      <c r="A108" s="71">
        <v>26997</v>
      </c>
      <c r="B108" s="2" t="s">
        <v>511</v>
      </c>
      <c r="C108" s="4">
        <v>44984</v>
      </c>
      <c r="D108" s="4">
        <v>44985</v>
      </c>
      <c r="E108" s="4">
        <v>44985</v>
      </c>
      <c r="F108" s="5"/>
      <c r="G108" s="4">
        <v>44986</v>
      </c>
      <c r="H108" s="4">
        <v>44986</v>
      </c>
      <c r="I108" s="4">
        <v>45000</v>
      </c>
      <c r="J108" s="4">
        <v>45001</v>
      </c>
      <c r="K108" s="4">
        <v>45002</v>
      </c>
      <c r="L108" s="27">
        <v>45002</v>
      </c>
      <c r="M108" s="60">
        <f t="shared" si="6"/>
        <v>44992</v>
      </c>
      <c r="N108" s="28">
        <f t="shared" si="8"/>
        <v>13</v>
      </c>
      <c r="O108" s="28" t="str">
        <f t="shared" si="7"/>
        <v>ENVIADO</v>
      </c>
      <c r="P108" s="118"/>
      <c r="Q108" s="9"/>
    </row>
    <row r="109" spans="1:18" x14ac:dyDescent="0.25">
      <c r="A109" s="71">
        <v>217021</v>
      </c>
      <c r="B109" s="2" t="s">
        <v>508</v>
      </c>
      <c r="C109" s="4">
        <v>44985</v>
      </c>
      <c r="D109" s="4">
        <v>44987</v>
      </c>
      <c r="E109" s="4">
        <v>44987</v>
      </c>
      <c r="F109" s="5"/>
      <c r="G109" s="4">
        <v>44988</v>
      </c>
      <c r="H109" s="4">
        <v>44988</v>
      </c>
      <c r="I109" s="4">
        <v>45001</v>
      </c>
      <c r="J109" s="4">
        <v>45001</v>
      </c>
      <c r="K109" s="4">
        <v>45002</v>
      </c>
      <c r="L109" s="27">
        <v>45005</v>
      </c>
      <c r="M109" s="60">
        <f t="shared" si="6"/>
        <v>44994</v>
      </c>
      <c r="N109" s="28">
        <f t="shared" si="8"/>
        <v>12</v>
      </c>
      <c r="O109" s="28" t="str">
        <f t="shared" si="7"/>
        <v>ENVIADO</v>
      </c>
      <c r="P109" s="118"/>
      <c r="Q109" s="134" t="s">
        <v>109</v>
      </c>
    </row>
    <row r="110" spans="1:18" s="82" customFormat="1" x14ac:dyDescent="0.25">
      <c r="A110" s="79">
        <v>217045</v>
      </c>
      <c r="B110" s="1" t="s">
        <v>508</v>
      </c>
      <c r="C110" s="12">
        <v>44985</v>
      </c>
      <c r="D110" s="12">
        <v>44988</v>
      </c>
      <c r="E110" s="12">
        <v>44988</v>
      </c>
      <c r="F110" s="5"/>
      <c r="G110" s="12">
        <v>44991</v>
      </c>
      <c r="H110" s="12">
        <v>44991</v>
      </c>
      <c r="I110" s="12">
        <v>45006</v>
      </c>
      <c r="J110" s="12">
        <v>45007</v>
      </c>
      <c r="K110" s="12">
        <v>45007</v>
      </c>
      <c r="L110" s="10">
        <v>45008</v>
      </c>
      <c r="M110" s="10">
        <f t="shared" si="6"/>
        <v>44995</v>
      </c>
      <c r="N110" s="80">
        <f t="shared" si="8"/>
        <v>14</v>
      </c>
      <c r="O110" s="80" t="str">
        <f t="shared" si="7"/>
        <v>ENVIADO</v>
      </c>
      <c r="P110" s="120"/>
      <c r="Q110" s="81"/>
      <c r="R110" s="154"/>
    </row>
    <row r="111" spans="1:18" x14ac:dyDescent="0.25">
      <c r="A111" s="71">
        <v>27122</v>
      </c>
      <c r="B111" s="2" t="s">
        <v>511</v>
      </c>
      <c r="C111" s="4">
        <v>44986</v>
      </c>
      <c r="D111" s="4">
        <v>44991</v>
      </c>
      <c r="E111" s="4">
        <v>44991</v>
      </c>
      <c r="F111" s="5"/>
      <c r="G111" s="4">
        <v>44991</v>
      </c>
      <c r="H111" s="4">
        <v>44991</v>
      </c>
      <c r="I111" s="4">
        <v>44994</v>
      </c>
      <c r="J111" s="4">
        <v>44995</v>
      </c>
      <c r="K111" s="4">
        <v>44995</v>
      </c>
      <c r="L111" s="27">
        <v>44998</v>
      </c>
      <c r="M111" s="60">
        <f t="shared" si="6"/>
        <v>44998</v>
      </c>
      <c r="N111" s="28">
        <f t="shared" si="8"/>
        <v>5</v>
      </c>
      <c r="O111" s="28" t="str">
        <f t="shared" ref="O111:O145" si="9">IF($D111=0," ",(IF($L111=0,(IF($N111&gt;5,"ATRASADO","Andamento")),"ENVIADO")))</f>
        <v>ENVIADO</v>
      </c>
      <c r="P111" s="118"/>
      <c r="Q111" s="9"/>
    </row>
    <row r="112" spans="1:18" s="82" customFormat="1" x14ac:dyDescent="0.25">
      <c r="A112" s="79">
        <v>217155</v>
      </c>
      <c r="B112" s="1" t="s">
        <v>508</v>
      </c>
      <c r="C112" s="12">
        <v>44986</v>
      </c>
      <c r="D112" s="12">
        <v>44987</v>
      </c>
      <c r="E112" s="12">
        <v>44987</v>
      </c>
      <c r="F112" s="5"/>
      <c r="G112" s="40">
        <v>44988</v>
      </c>
      <c r="H112" s="12">
        <v>44988</v>
      </c>
      <c r="I112" s="12">
        <v>45001</v>
      </c>
      <c r="J112" s="12">
        <v>45007</v>
      </c>
      <c r="K112" s="12">
        <v>45007</v>
      </c>
      <c r="L112" s="10">
        <v>45008</v>
      </c>
      <c r="M112" s="10">
        <f t="shared" si="6"/>
        <v>44994</v>
      </c>
      <c r="N112" s="80">
        <f t="shared" si="8"/>
        <v>15</v>
      </c>
      <c r="O112" s="80" t="str">
        <f t="shared" si="9"/>
        <v>ENVIADO</v>
      </c>
      <c r="P112" s="120" t="s">
        <v>91</v>
      </c>
      <c r="Q112" s="81"/>
      <c r="R112" s="154"/>
    </row>
    <row r="113" spans="1:18" x14ac:dyDescent="0.25">
      <c r="A113" s="71">
        <v>217220</v>
      </c>
      <c r="B113" s="2" t="s">
        <v>508</v>
      </c>
      <c r="C113" s="4">
        <v>44987</v>
      </c>
      <c r="D113" s="4">
        <v>44991</v>
      </c>
      <c r="E113" s="4">
        <v>44991</v>
      </c>
      <c r="F113" s="5"/>
      <c r="G113" s="4">
        <v>44991</v>
      </c>
      <c r="H113" s="4">
        <v>44991</v>
      </c>
      <c r="I113" s="4">
        <v>45008</v>
      </c>
      <c r="J113" s="4">
        <v>45009</v>
      </c>
      <c r="K113" s="4">
        <v>45009</v>
      </c>
      <c r="L113" s="27">
        <v>45009</v>
      </c>
      <c r="M113" s="60">
        <f t="shared" si="6"/>
        <v>44998</v>
      </c>
      <c r="N113" s="28">
        <f t="shared" si="8"/>
        <v>14</v>
      </c>
      <c r="O113" s="28" t="str">
        <f t="shared" si="9"/>
        <v>ENVIADO</v>
      </c>
      <c r="P113" s="118"/>
      <c r="Q113" s="9"/>
    </row>
    <row r="114" spans="1:18" s="82" customFormat="1" x14ac:dyDescent="0.25">
      <c r="A114" s="79">
        <v>217282</v>
      </c>
      <c r="B114" s="1" t="s">
        <v>508</v>
      </c>
      <c r="C114" s="12">
        <v>44987</v>
      </c>
      <c r="D114" s="12">
        <v>44988</v>
      </c>
      <c r="E114" s="12">
        <v>44988</v>
      </c>
      <c r="F114" s="5"/>
      <c r="G114" s="12">
        <v>44991</v>
      </c>
      <c r="H114" s="12">
        <v>44991</v>
      </c>
      <c r="I114" s="12">
        <v>45008</v>
      </c>
      <c r="J114" s="12">
        <v>45009</v>
      </c>
      <c r="K114" s="12">
        <v>45009</v>
      </c>
      <c r="L114" s="10">
        <v>45009</v>
      </c>
      <c r="M114" s="10">
        <f t="shared" si="6"/>
        <v>44995</v>
      </c>
      <c r="N114" s="80">
        <f t="shared" si="8"/>
        <v>15</v>
      </c>
      <c r="O114" s="80" t="str">
        <f t="shared" si="9"/>
        <v>ENVIADO</v>
      </c>
      <c r="P114" s="120"/>
      <c r="Q114" s="81"/>
      <c r="R114" s="154"/>
    </row>
    <row r="115" spans="1:18" x14ac:dyDescent="0.25">
      <c r="A115" s="71">
        <v>212129</v>
      </c>
      <c r="B115" s="2" t="s">
        <v>508</v>
      </c>
      <c r="C115" s="4">
        <v>44988</v>
      </c>
      <c r="D115" s="4">
        <v>44991</v>
      </c>
      <c r="E115" s="4">
        <v>44991</v>
      </c>
      <c r="F115" s="5"/>
      <c r="G115" s="4">
        <v>44991</v>
      </c>
      <c r="H115" s="4">
        <v>44991</v>
      </c>
      <c r="I115" s="4">
        <v>45008</v>
      </c>
      <c r="J115" s="4">
        <v>45009</v>
      </c>
      <c r="K115" s="4">
        <v>45009</v>
      </c>
      <c r="L115" s="27">
        <v>45009</v>
      </c>
      <c r="M115" s="60">
        <f t="shared" si="6"/>
        <v>44998</v>
      </c>
      <c r="N115" s="28">
        <f t="shared" si="8"/>
        <v>14</v>
      </c>
      <c r="O115" s="28" t="str">
        <f t="shared" si="9"/>
        <v>ENVIADO</v>
      </c>
      <c r="P115" s="118"/>
      <c r="Q115" s="134" t="s">
        <v>110</v>
      </c>
    </row>
    <row r="116" spans="1:18" s="82" customFormat="1" x14ac:dyDescent="0.25">
      <c r="A116" s="79">
        <v>217369</v>
      </c>
      <c r="B116" s="1" t="s">
        <v>508</v>
      </c>
      <c r="C116" s="12">
        <v>44988</v>
      </c>
      <c r="D116" s="12">
        <v>44988</v>
      </c>
      <c r="E116" s="12">
        <v>44988</v>
      </c>
      <c r="F116" s="5"/>
      <c r="G116" s="12">
        <v>44991</v>
      </c>
      <c r="H116" s="12">
        <v>44991</v>
      </c>
      <c r="I116" s="12">
        <v>45001</v>
      </c>
      <c r="J116" s="12">
        <v>45007</v>
      </c>
      <c r="K116" s="12">
        <v>45007</v>
      </c>
      <c r="L116" s="10">
        <v>45008</v>
      </c>
      <c r="M116" s="10">
        <f t="shared" si="6"/>
        <v>44995</v>
      </c>
      <c r="N116" s="80">
        <f t="shared" si="8"/>
        <v>14</v>
      </c>
      <c r="O116" s="80" t="str">
        <f t="shared" si="9"/>
        <v>ENVIADO</v>
      </c>
      <c r="P116" s="120" t="s">
        <v>91</v>
      </c>
      <c r="Q116" s="134" t="s">
        <v>111</v>
      </c>
      <c r="R116" s="154"/>
    </row>
    <row r="117" spans="1:18" x14ac:dyDescent="0.25">
      <c r="A117" s="71">
        <v>217505</v>
      </c>
      <c r="B117" s="2" t="s">
        <v>508</v>
      </c>
      <c r="C117" s="4">
        <v>44991</v>
      </c>
      <c r="D117" s="4">
        <v>44992</v>
      </c>
      <c r="E117" s="4">
        <v>44992</v>
      </c>
      <c r="F117" s="5"/>
      <c r="G117" s="4">
        <v>44993</v>
      </c>
      <c r="H117" s="4">
        <v>44993</v>
      </c>
      <c r="I117" s="4">
        <v>45001</v>
      </c>
      <c r="J117" s="4">
        <v>45002</v>
      </c>
      <c r="K117" s="4">
        <v>45002</v>
      </c>
      <c r="L117" s="27">
        <v>45002</v>
      </c>
      <c r="M117" s="60">
        <f t="shared" si="6"/>
        <v>44999</v>
      </c>
      <c r="N117" s="28">
        <f t="shared" si="8"/>
        <v>8</v>
      </c>
      <c r="O117" s="28" t="str">
        <f t="shared" si="9"/>
        <v>ENVIADO</v>
      </c>
      <c r="P117" s="118"/>
      <c r="Q117" s="9" t="s">
        <v>112</v>
      </c>
    </row>
    <row r="118" spans="1:18" s="82" customFormat="1" x14ac:dyDescent="0.25">
      <c r="A118" s="79">
        <v>752</v>
      </c>
      <c r="B118" s="1" t="s">
        <v>510</v>
      </c>
      <c r="C118" s="12">
        <v>44986</v>
      </c>
      <c r="D118" s="12">
        <v>44993</v>
      </c>
      <c r="E118" s="12">
        <v>44993</v>
      </c>
      <c r="F118" s="86">
        <v>44994</v>
      </c>
      <c r="G118" s="12">
        <v>44995</v>
      </c>
      <c r="H118" s="12">
        <v>44995</v>
      </c>
      <c r="I118" s="12">
        <v>45000</v>
      </c>
      <c r="J118" s="12">
        <v>45001</v>
      </c>
      <c r="K118" s="12">
        <v>45002</v>
      </c>
      <c r="L118" s="10">
        <v>45002</v>
      </c>
      <c r="M118" s="10">
        <f t="shared" si="6"/>
        <v>45000</v>
      </c>
      <c r="N118" s="80">
        <f t="shared" si="8"/>
        <v>7</v>
      </c>
      <c r="O118" s="80" t="str">
        <f t="shared" si="9"/>
        <v>ENVIADO</v>
      </c>
      <c r="P118" s="120" t="s">
        <v>259</v>
      </c>
      <c r="Q118" s="179"/>
      <c r="R118" s="154"/>
    </row>
    <row r="119" spans="1:18" x14ac:dyDescent="0.25">
      <c r="A119" s="71">
        <v>753</v>
      </c>
      <c r="B119" s="2" t="s">
        <v>510</v>
      </c>
      <c r="C119" s="4">
        <v>44986</v>
      </c>
      <c r="D119" s="4">
        <v>44993</v>
      </c>
      <c r="E119" s="4">
        <v>44993</v>
      </c>
      <c r="F119" s="5"/>
      <c r="G119" s="4">
        <v>44994</v>
      </c>
      <c r="H119" s="4">
        <v>44994</v>
      </c>
      <c r="I119" s="4">
        <v>45006</v>
      </c>
      <c r="J119" s="4">
        <v>45007</v>
      </c>
      <c r="K119" s="4">
        <v>45007</v>
      </c>
      <c r="L119" s="27">
        <v>45008</v>
      </c>
      <c r="M119" s="60">
        <f t="shared" si="6"/>
        <v>45000</v>
      </c>
      <c r="N119" s="28">
        <f t="shared" si="8"/>
        <v>11</v>
      </c>
      <c r="O119" s="28" t="str">
        <f t="shared" si="9"/>
        <v>ENVIADO</v>
      </c>
      <c r="P119" s="118"/>
      <c r="Q119" s="134" t="s">
        <v>260</v>
      </c>
    </row>
    <row r="120" spans="1:18" s="82" customFormat="1" x14ac:dyDescent="0.25">
      <c r="A120" s="79">
        <v>217714</v>
      </c>
      <c r="B120" s="1" t="s">
        <v>508</v>
      </c>
      <c r="C120" s="12">
        <v>44992</v>
      </c>
      <c r="D120" s="12">
        <v>44995</v>
      </c>
      <c r="E120" s="12">
        <v>44995</v>
      </c>
      <c r="F120" s="5"/>
      <c r="G120" s="12">
        <v>44998</v>
      </c>
      <c r="H120" s="12">
        <v>44998</v>
      </c>
      <c r="I120" s="12">
        <v>45008</v>
      </c>
      <c r="J120" s="12">
        <v>45014</v>
      </c>
      <c r="K120" s="12">
        <v>45014</v>
      </c>
      <c r="L120" s="10">
        <v>45014</v>
      </c>
      <c r="M120" s="10">
        <f t="shared" si="6"/>
        <v>45002</v>
      </c>
      <c r="N120" s="80">
        <f t="shared" si="8"/>
        <v>13</v>
      </c>
      <c r="O120" s="80" t="str">
        <f t="shared" si="9"/>
        <v>ENVIADO</v>
      </c>
      <c r="P120" s="120" t="s">
        <v>91</v>
      </c>
      <c r="Q120" s="134" t="s">
        <v>113</v>
      </c>
      <c r="R120" s="154"/>
    </row>
    <row r="121" spans="1:18" x14ac:dyDescent="0.25">
      <c r="A121" s="71">
        <v>217792</v>
      </c>
      <c r="B121" s="2" t="s">
        <v>508</v>
      </c>
      <c r="C121" s="4">
        <v>44992</v>
      </c>
      <c r="D121" s="4">
        <v>44993</v>
      </c>
      <c r="E121" s="4">
        <v>44993</v>
      </c>
      <c r="F121" s="86">
        <v>44994</v>
      </c>
      <c r="G121" s="4">
        <v>44994</v>
      </c>
      <c r="H121" s="4">
        <v>44994</v>
      </c>
      <c r="I121" s="4">
        <v>45008</v>
      </c>
      <c r="J121" s="4">
        <v>45009</v>
      </c>
      <c r="K121" s="4">
        <v>45009</v>
      </c>
      <c r="L121" s="27">
        <v>45009</v>
      </c>
      <c r="M121" s="60">
        <f t="shared" si="6"/>
        <v>45000</v>
      </c>
      <c r="N121" s="28">
        <f t="shared" si="8"/>
        <v>12</v>
      </c>
      <c r="O121" s="28" t="str">
        <f t="shared" si="9"/>
        <v>ENVIADO</v>
      </c>
      <c r="P121" s="118" t="s">
        <v>114</v>
      </c>
      <c r="Q121" s="177" t="s">
        <v>115</v>
      </c>
    </row>
    <row r="122" spans="1:18" s="88" customFormat="1" x14ac:dyDescent="0.25">
      <c r="A122" s="79">
        <v>756</v>
      </c>
      <c r="B122" s="3" t="s">
        <v>510</v>
      </c>
      <c r="C122" s="6">
        <v>44992</v>
      </c>
      <c r="D122" s="6">
        <v>44999</v>
      </c>
      <c r="E122" s="6">
        <v>44999</v>
      </c>
      <c r="F122" s="63"/>
      <c r="G122" s="6">
        <v>44999</v>
      </c>
      <c r="H122" s="6">
        <v>44999</v>
      </c>
      <c r="I122" s="6">
        <v>45008</v>
      </c>
      <c r="J122" s="6">
        <v>45009</v>
      </c>
      <c r="K122" s="6">
        <v>45009</v>
      </c>
      <c r="L122" s="87">
        <v>45009</v>
      </c>
      <c r="M122" s="87"/>
      <c r="N122" s="28">
        <f t="shared" si="8"/>
        <v>8</v>
      </c>
      <c r="O122" s="28" t="str">
        <f t="shared" si="9"/>
        <v>ENVIADO</v>
      </c>
      <c r="P122" s="121"/>
      <c r="Q122" s="137" t="s">
        <v>261</v>
      </c>
      <c r="R122" s="156"/>
    </row>
    <row r="123" spans="1:18" x14ac:dyDescent="0.25">
      <c r="A123" s="71">
        <v>757</v>
      </c>
      <c r="B123" s="2" t="s">
        <v>510</v>
      </c>
      <c r="C123" s="4">
        <v>44992</v>
      </c>
      <c r="D123" s="4">
        <v>44999</v>
      </c>
      <c r="E123" s="4">
        <v>44999</v>
      </c>
      <c r="F123" s="86">
        <v>45005</v>
      </c>
      <c r="G123" s="4">
        <v>45006</v>
      </c>
      <c r="H123" s="4">
        <v>45006</v>
      </c>
      <c r="I123" s="4">
        <v>45020</v>
      </c>
      <c r="J123" s="4">
        <v>45020</v>
      </c>
      <c r="K123" s="4">
        <v>45021</v>
      </c>
      <c r="L123" s="27">
        <v>45022</v>
      </c>
      <c r="M123" s="60"/>
      <c r="N123" s="28">
        <f t="shared" si="8"/>
        <v>17</v>
      </c>
      <c r="O123" s="28" t="str">
        <f t="shared" si="9"/>
        <v>ENVIADO</v>
      </c>
      <c r="P123" s="118" t="s">
        <v>262</v>
      </c>
      <c r="Q123" s="134" t="s">
        <v>263</v>
      </c>
    </row>
    <row r="124" spans="1:18" s="82" customFormat="1" x14ac:dyDescent="0.25">
      <c r="A124" s="79">
        <v>217908</v>
      </c>
      <c r="B124" s="1" t="s">
        <v>508</v>
      </c>
      <c r="C124" s="12">
        <v>44993</v>
      </c>
      <c r="D124" s="12">
        <v>44999</v>
      </c>
      <c r="E124" s="12">
        <v>44999</v>
      </c>
      <c r="F124" s="86">
        <v>45001</v>
      </c>
      <c r="G124" s="12">
        <v>45001</v>
      </c>
      <c r="H124" s="12">
        <v>45001</v>
      </c>
      <c r="I124" s="12">
        <v>45028</v>
      </c>
      <c r="J124" s="12">
        <v>45029</v>
      </c>
      <c r="K124" s="12">
        <v>45030</v>
      </c>
      <c r="L124" s="10">
        <v>45030</v>
      </c>
      <c r="M124" s="10">
        <f t="shared" si="6"/>
        <v>45006</v>
      </c>
      <c r="N124" s="28">
        <f t="shared" si="8"/>
        <v>23</v>
      </c>
      <c r="O124" s="28" t="str">
        <f t="shared" si="9"/>
        <v>ENVIADO</v>
      </c>
      <c r="P124" s="120" t="s">
        <v>116</v>
      </c>
      <c r="Q124" s="134" t="s">
        <v>117</v>
      </c>
      <c r="R124" s="154"/>
    </row>
    <row r="125" spans="1:18" x14ac:dyDescent="0.25">
      <c r="A125" s="71">
        <v>218098</v>
      </c>
      <c r="B125" s="2" t="s">
        <v>508</v>
      </c>
      <c r="C125" s="4">
        <v>44995</v>
      </c>
      <c r="D125" s="67"/>
      <c r="E125" s="67"/>
      <c r="F125" s="67"/>
      <c r="G125" s="67"/>
      <c r="H125" s="67"/>
      <c r="I125" s="67"/>
      <c r="J125" s="67"/>
      <c r="K125" s="67"/>
      <c r="L125" s="67"/>
      <c r="M125" s="60" t="str">
        <f t="shared" si="6"/>
        <v xml:space="preserve"> </v>
      </c>
      <c r="N125" s="28" t="str">
        <f t="shared" si="8"/>
        <v xml:space="preserve"> </v>
      </c>
      <c r="O125" s="28" t="str">
        <f t="shared" si="9"/>
        <v xml:space="preserve"> </v>
      </c>
      <c r="P125" s="118" t="s">
        <v>25</v>
      </c>
      <c r="Q125" s="218"/>
    </row>
    <row r="126" spans="1:18" s="82" customFormat="1" x14ac:dyDescent="0.25">
      <c r="A126" s="79">
        <v>218100</v>
      </c>
      <c r="B126" s="1" t="s">
        <v>508</v>
      </c>
      <c r="C126" s="12">
        <v>44995</v>
      </c>
      <c r="D126" s="67"/>
      <c r="E126" s="67"/>
      <c r="F126" s="67"/>
      <c r="G126" s="67"/>
      <c r="H126" s="67"/>
      <c r="I126" s="67"/>
      <c r="J126" s="67"/>
      <c r="K126" s="67"/>
      <c r="L126" s="67"/>
      <c r="M126" s="10" t="str">
        <f t="shared" si="6"/>
        <v xml:space="preserve"> </v>
      </c>
      <c r="N126" s="28" t="str">
        <f t="shared" si="8"/>
        <v xml:space="preserve"> </v>
      </c>
      <c r="O126" s="28" t="str">
        <f t="shared" si="9"/>
        <v xml:space="preserve"> </v>
      </c>
      <c r="P126" s="120" t="s">
        <v>25</v>
      </c>
      <c r="Q126" s="218"/>
      <c r="R126" s="154"/>
    </row>
    <row r="127" spans="1:18" x14ac:dyDescent="0.25">
      <c r="A127" s="71">
        <v>27722</v>
      </c>
      <c r="B127" s="2" t="s">
        <v>511</v>
      </c>
      <c r="C127" s="4">
        <v>44998</v>
      </c>
      <c r="D127" s="4">
        <v>44999</v>
      </c>
      <c r="E127" s="4">
        <v>44999</v>
      </c>
      <c r="F127" s="5"/>
      <c r="G127" s="4">
        <v>44999</v>
      </c>
      <c r="H127" s="4">
        <v>44999</v>
      </c>
      <c r="I127" s="4">
        <v>45008</v>
      </c>
      <c r="J127" s="4">
        <v>45009</v>
      </c>
      <c r="K127" s="4">
        <v>45009</v>
      </c>
      <c r="L127" s="27">
        <v>45009</v>
      </c>
      <c r="M127" s="60">
        <f t="shared" si="6"/>
        <v>45006</v>
      </c>
      <c r="N127" s="28">
        <f t="shared" si="8"/>
        <v>8</v>
      </c>
      <c r="O127" s="28" t="str">
        <f t="shared" si="9"/>
        <v>ENVIADO</v>
      </c>
      <c r="P127" s="118"/>
      <c r="Q127" s="134" t="s">
        <v>118</v>
      </c>
    </row>
    <row r="128" spans="1:18" s="82" customFormat="1" x14ac:dyDescent="0.25">
      <c r="A128" s="79">
        <v>27776</v>
      </c>
      <c r="B128" s="1" t="s">
        <v>511</v>
      </c>
      <c r="C128" s="12">
        <v>44998</v>
      </c>
      <c r="D128" s="12">
        <v>45001</v>
      </c>
      <c r="E128" s="12">
        <v>45001</v>
      </c>
      <c r="F128" s="5"/>
      <c r="G128" s="12">
        <v>45001</v>
      </c>
      <c r="H128" s="12">
        <v>45001</v>
      </c>
      <c r="I128" s="12">
        <v>45013</v>
      </c>
      <c r="J128" s="12">
        <v>45014</v>
      </c>
      <c r="K128" s="12">
        <v>45014</v>
      </c>
      <c r="L128" s="10">
        <v>45014</v>
      </c>
      <c r="M128" s="10">
        <f t="shared" si="6"/>
        <v>45008</v>
      </c>
      <c r="N128" s="80">
        <f t="shared" ref="N128:N159" si="10">IF($D128=0," ",(IF($L128=0,((NETWORKDAYS($D128,$R$1))-1),((NETWORKDAYS($D128,$L128))-1))))</f>
        <v>9</v>
      </c>
      <c r="O128" s="80" t="str">
        <f t="shared" si="9"/>
        <v>ENVIADO</v>
      </c>
      <c r="P128" s="120"/>
      <c r="Q128" s="134" t="s">
        <v>119</v>
      </c>
      <c r="R128" s="154"/>
    </row>
    <row r="129" spans="1:18" x14ac:dyDescent="0.25">
      <c r="A129" s="71">
        <v>218125</v>
      </c>
      <c r="B129" s="2" t="s">
        <v>508</v>
      </c>
      <c r="C129" s="4">
        <v>44998</v>
      </c>
      <c r="D129" s="4">
        <v>45001</v>
      </c>
      <c r="E129" s="4">
        <v>45001</v>
      </c>
      <c r="F129" s="5"/>
      <c r="G129" s="4">
        <v>45001</v>
      </c>
      <c r="H129" s="4">
        <v>45001</v>
      </c>
      <c r="I129" s="4">
        <v>45013</v>
      </c>
      <c r="J129" s="4">
        <v>45014</v>
      </c>
      <c r="K129" s="4">
        <v>45014</v>
      </c>
      <c r="L129" s="27">
        <v>45014</v>
      </c>
      <c r="M129" s="60">
        <f t="shared" si="6"/>
        <v>45008</v>
      </c>
      <c r="N129" s="28">
        <f t="shared" si="10"/>
        <v>9</v>
      </c>
      <c r="O129" s="28" t="str">
        <f t="shared" si="9"/>
        <v>ENVIADO</v>
      </c>
      <c r="P129" s="118"/>
      <c r="Q129" s="134" t="s">
        <v>120</v>
      </c>
    </row>
    <row r="130" spans="1:18" s="82" customFormat="1" x14ac:dyDescent="0.25">
      <c r="A130" s="79">
        <v>218181</v>
      </c>
      <c r="B130" s="1" t="s">
        <v>508</v>
      </c>
      <c r="C130" s="12">
        <v>44998</v>
      </c>
      <c r="D130" s="12">
        <v>44999</v>
      </c>
      <c r="E130" s="12">
        <v>44999</v>
      </c>
      <c r="F130" s="84">
        <v>45000</v>
      </c>
      <c r="G130" s="12">
        <v>45000</v>
      </c>
      <c r="H130" s="12">
        <v>45000</v>
      </c>
      <c r="I130" s="12">
        <v>45013</v>
      </c>
      <c r="J130" s="12">
        <v>45014</v>
      </c>
      <c r="K130" s="12">
        <v>45014</v>
      </c>
      <c r="L130" s="10">
        <v>45014</v>
      </c>
      <c r="M130" s="10">
        <f t="shared" si="6"/>
        <v>45006</v>
      </c>
      <c r="N130" s="80">
        <f t="shared" si="10"/>
        <v>11</v>
      </c>
      <c r="O130" s="80" t="str">
        <f t="shared" si="9"/>
        <v>ENVIADO</v>
      </c>
      <c r="P130" s="120" t="s">
        <v>121</v>
      </c>
      <c r="Q130" s="134" t="s">
        <v>122</v>
      </c>
      <c r="R130" s="154"/>
    </row>
    <row r="131" spans="1:18" x14ac:dyDescent="0.25">
      <c r="A131" s="71">
        <v>27409</v>
      </c>
      <c r="B131" s="2" t="s">
        <v>511</v>
      </c>
      <c r="C131" s="4">
        <v>44999</v>
      </c>
      <c r="D131" s="4">
        <v>45001</v>
      </c>
      <c r="E131" s="4">
        <v>45001</v>
      </c>
      <c r="F131" s="5"/>
      <c r="G131" s="4">
        <v>45001</v>
      </c>
      <c r="H131" s="4">
        <v>45001</v>
      </c>
      <c r="I131" s="4">
        <v>45013</v>
      </c>
      <c r="J131" s="4">
        <v>45014</v>
      </c>
      <c r="K131" s="4">
        <v>45014</v>
      </c>
      <c r="L131" s="27">
        <v>45014</v>
      </c>
      <c r="M131" s="60">
        <f t="shared" si="6"/>
        <v>45008</v>
      </c>
      <c r="N131" s="28">
        <f t="shared" si="10"/>
        <v>9</v>
      </c>
      <c r="O131" s="28" t="str">
        <f t="shared" si="9"/>
        <v>ENVIADO</v>
      </c>
      <c r="P131" s="118"/>
      <c r="Q131" s="134" t="s">
        <v>123</v>
      </c>
    </row>
    <row r="132" spans="1:18" s="82" customFormat="1" x14ac:dyDescent="0.25">
      <c r="A132" s="79">
        <v>218466</v>
      </c>
      <c r="B132" s="1" t="s">
        <v>508</v>
      </c>
      <c r="C132" s="12">
        <v>44999</v>
      </c>
      <c r="D132" s="12">
        <v>45001</v>
      </c>
      <c r="E132" s="12">
        <v>45001</v>
      </c>
      <c r="F132" s="5"/>
      <c r="G132" s="12">
        <v>45001</v>
      </c>
      <c r="H132" s="12">
        <v>45001</v>
      </c>
      <c r="I132" s="12">
        <v>45013</v>
      </c>
      <c r="J132" s="12">
        <v>45014</v>
      </c>
      <c r="K132" s="12">
        <v>45014</v>
      </c>
      <c r="L132" s="10">
        <v>45014</v>
      </c>
      <c r="M132" s="10">
        <f t="shared" si="6"/>
        <v>45008</v>
      </c>
      <c r="N132" s="80">
        <f t="shared" si="10"/>
        <v>9</v>
      </c>
      <c r="O132" s="80" t="str">
        <f t="shared" si="9"/>
        <v>ENVIADO</v>
      </c>
      <c r="P132" s="120"/>
      <c r="Q132" s="134" t="s">
        <v>124</v>
      </c>
      <c r="R132" s="154"/>
    </row>
    <row r="133" spans="1:18" x14ac:dyDescent="0.25">
      <c r="A133" s="71">
        <v>218495</v>
      </c>
      <c r="B133" s="2" t="s">
        <v>508</v>
      </c>
      <c r="C133" s="4">
        <v>44999</v>
      </c>
      <c r="D133" s="4">
        <v>45007</v>
      </c>
      <c r="E133" s="4">
        <v>45007</v>
      </c>
      <c r="F133" s="5"/>
      <c r="G133" s="4">
        <v>45008</v>
      </c>
      <c r="H133" s="4">
        <v>45008</v>
      </c>
      <c r="I133" s="4">
        <v>45029</v>
      </c>
      <c r="J133" s="4">
        <v>45030</v>
      </c>
      <c r="K133" s="4">
        <v>45033</v>
      </c>
      <c r="L133" s="27">
        <v>45033</v>
      </c>
      <c r="M133" s="60">
        <f t="shared" si="6"/>
        <v>45014</v>
      </c>
      <c r="N133" s="28">
        <f t="shared" si="10"/>
        <v>18</v>
      </c>
      <c r="O133" s="28" t="str">
        <f t="shared" si="9"/>
        <v>ENVIADO</v>
      </c>
      <c r="P133" s="118"/>
      <c r="Q133" s="134" t="s">
        <v>125</v>
      </c>
    </row>
    <row r="134" spans="1:18" s="82" customFormat="1" x14ac:dyDescent="0.25">
      <c r="A134" s="79">
        <v>218604</v>
      </c>
      <c r="B134" s="1" t="s">
        <v>508</v>
      </c>
      <c r="C134" s="12">
        <v>45000</v>
      </c>
      <c r="D134" s="12">
        <v>45006</v>
      </c>
      <c r="E134" s="12">
        <v>45006</v>
      </c>
      <c r="F134" s="5"/>
      <c r="G134" s="12">
        <v>45007</v>
      </c>
      <c r="H134" s="12">
        <v>45007</v>
      </c>
      <c r="I134" s="12">
        <v>45014</v>
      </c>
      <c r="J134" s="12">
        <v>45014</v>
      </c>
      <c r="K134" s="12">
        <v>45030</v>
      </c>
      <c r="L134" s="10">
        <v>45030</v>
      </c>
      <c r="M134" s="10">
        <f>IF($D134=0," ",(WORKDAY($D134,5)))</f>
        <v>45013</v>
      </c>
      <c r="N134" s="80">
        <f t="shared" si="10"/>
        <v>18</v>
      </c>
      <c r="O134" s="80" t="str">
        <f t="shared" si="9"/>
        <v>ENVIADO</v>
      </c>
      <c r="P134" s="120" t="s">
        <v>91</v>
      </c>
      <c r="Q134" s="134" t="s">
        <v>126</v>
      </c>
      <c r="R134" s="154"/>
    </row>
    <row r="135" spans="1:18" x14ac:dyDescent="0.25">
      <c r="A135" s="71">
        <v>27922</v>
      </c>
      <c r="B135" s="2" t="s">
        <v>511</v>
      </c>
      <c r="C135" s="4">
        <v>45001</v>
      </c>
      <c r="D135" s="4">
        <v>45006</v>
      </c>
      <c r="E135" s="4">
        <v>45006</v>
      </c>
      <c r="F135" s="5"/>
      <c r="G135" s="4">
        <v>45007</v>
      </c>
      <c r="H135" s="4">
        <v>45007</v>
      </c>
      <c r="I135" s="4">
        <v>45028</v>
      </c>
      <c r="J135" s="4">
        <v>45029</v>
      </c>
      <c r="K135" s="4">
        <v>45029</v>
      </c>
      <c r="L135" s="27">
        <v>45029</v>
      </c>
      <c r="M135" s="60">
        <f t="shared" si="6"/>
        <v>45013</v>
      </c>
      <c r="N135" s="28">
        <f t="shared" si="10"/>
        <v>17</v>
      </c>
      <c r="O135" s="28" t="str">
        <f t="shared" si="9"/>
        <v>ENVIADO</v>
      </c>
      <c r="P135" s="118"/>
      <c r="Q135" s="134" t="s">
        <v>127</v>
      </c>
    </row>
    <row r="136" spans="1:18" s="82" customFormat="1" x14ac:dyDescent="0.25">
      <c r="A136" s="79">
        <v>218655</v>
      </c>
      <c r="B136" s="1" t="s">
        <v>508</v>
      </c>
      <c r="C136" s="12">
        <v>45001</v>
      </c>
      <c r="D136" s="67"/>
      <c r="E136" s="67"/>
      <c r="F136" s="67"/>
      <c r="G136" s="67"/>
      <c r="H136" s="67"/>
      <c r="I136" s="67"/>
      <c r="J136" s="67"/>
      <c r="K136" s="67"/>
      <c r="L136" s="67"/>
      <c r="M136" s="10" t="str">
        <f t="shared" si="6"/>
        <v xml:space="preserve"> </v>
      </c>
      <c r="N136" s="80" t="str">
        <f t="shared" si="10"/>
        <v xml:space="preserve"> </v>
      </c>
      <c r="O136" s="80" t="str">
        <f t="shared" si="9"/>
        <v xml:space="preserve"> </v>
      </c>
      <c r="P136" s="120" t="s">
        <v>25</v>
      </c>
      <c r="Q136" s="218"/>
      <c r="R136" s="154"/>
    </row>
    <row r="137" spans="1:18" x14ac:dyDescent="0.25">
      <c r="A137" s="71">
        <v>218731</v>
      </c>
      <c r="B137" s="2" t="s">
        <v>508</v>
      </c>
      <c r="C137" s="4">
        <v>45001</v>
      </c>
      <c r="D137" s="4">
        <v>45014</v>
      </c>
      <c r="E137" s="4">
        <v>45014</v>
      </c>
      <c r="F137" s="84">
        <v>45020</v>
      </c>
      <c r="G137" s="4">
        <v>45020</v>
      </c>
      <c r="H137" s="4">
        <v>45020</v>
      </c>
      <c r="I137" s="4">
        <v>45028</v>
      </c>
      <c r="J137" s="4">
        <v>45029</v>
      </c>
      <c r="K137" s="4">
        <v>45030</v>
      </c>
      <c r="L137" s="27">
        <v>45030</v>
      </c>
      <c r="M137" s="60">
        <f t="shared" ref="M137:M148" si="11">IF($D137=0," ",(WORKDAY($D137,5)))</f>
        <v>45021</v>
      </c>
      <c r="N137" s="28">
        <f t="shared" si="10"/>
        <v>12</v>
      </c>
      <c r="O137" s="28" t="str">
        <f t="shared" si="9"/>
        <v>ENVIADO</v>
      </c>
      <c r="P137" s="118" t="s">
        <v>128</v>
      </c>
      <c r="Q137" s="134" t="s">
        <v>129</v>
      </c>
    </row>
    <row r="138" spans="1:18" s="82" customFormat="1" x14ac:dyDescent="0.25">
      <c r="A138" s="79">
        <v>218786</v>
      </c>
      <c r="B138" s="1" t="s">
        <v>508</v>
      </c>
      <c r="C138" s="12">
        <v>45002</v>
      </c>
      <c r="D138" s="12">
        <v>45008</v>
      </c>
      <c r="E138" s="12">
        <v>45008</v>
      </c>
      <c r="F138" s="84">
        <v>45027</v>
      </c>
      <c r="G138" s="12">
        <v>45027</v>
      </c>
      <c r="H138" s="12">
        <v>45027</v>
      </c>
      <c r="I138" s="12">
        <v>45029</v>
      </c>
      <c r="J138" s="12">
        <v>45030</v>
      </c>
      <c r="K138" s="12">
        <v>45033</v>
      </c>
      <c r="L138" s="12">
        <v>45034</v>
      </c>
      <c r="M138" s="10">
        <f t="shared" si="6"/>
        <v>45015</v>
      </c>
      <c r="N138" s="80">
        <f t="shared" si="10"/>
        <v>18</v>
      </c>
      <c r="O138" s="80" t="str">
        <f t="shared" si="9"/>
        <v>ENVIADO</v>
      </c>
      <c r="P138" s="120" t="s">
        <v>130</v>
      </c>
      <c r="Q138" s="134" t="s">
        <v>131</v>
      </c>
      <c r="R138" s="154"/>
    </row>
    <row r="139" spans="1:18" x14ac:dyDescent="0.25">
      <c r="A139" s="71">
        <v>218846</v>
      </c>
      <c r="B139" s="2" t="s">
        <v>508</v>
      </c>
      <c r="C139" s="4">
        <v>45005</v>
      </c>
      <c r="D139" s="4">
        <v>45015</v>
      </c>
      <c r="E139" s="4">
        <v>45015</v>
      </c>
      <c r="F139" s="5"/>
      <c r="G139" s="4">
        <v>45016</v>
      </c>
      <c r="H139" s="4">
        <v>45016</v>
      </c>
      <c r="I139" s="4">
        <v>45029</v>
      </c>
      <c r="J139" s="4">
        <v>45030</v>
      </c>
      <c r="K139" s="4">
        <v>45033</v>
      </c>
      <c r="L139" s="12">
        <v>45034</v>
      </c>
      <c r="M139" s="60">
        <f t="shared" si="11"/>
        <v>45022</v>
      </c>
      <c r="N139" s="28">
        <f t="shared" si="10"/>
        <v>13</v>
      </c>
      <c r="O139" s="28" t="str">
        <f t="shared" si="9"/>
        <v>ENVIADO</v>
      </c>
      <c r="P139" s="118"/>
      <c r="Q139" s="134" t="s">
        <v>132</v>
      </c>
    </row>
    <row r="140" spans="1:18" s="82" customFormat="1" x14ac:dyDescent="0.25">
      <c r="A140" s="79">
        <v>218988</v>
      </c>
      <c r="B140" s="1" t="s">
        <v>508</v>
      </c>
      <c r="C140" s="12">
        <v>45005</v>
      </c>
      <c r="D140" s="12">
        <v>45008</v>
      </c>
      <c r="E140" s="104">
        <v>45008</v>
      </c>
      <c r="F140" s="90"/>
      <c r="G140" s="12">
        <v>45008</v>
      </c>
      <c r="H140" s="12">
        <v>45008</v>
      </c>
      <c r="I140" s="12">
        <v>45028</v>
      </c>
      <c r="J140" s="12">
        <v>45029</v>
      </c>
      <c r="K140" s="12">
        <v>45030</v>
      </c>
      <c r="L140" s="10">
        <v>45030</v>
      </c>
      <c r="M140" s="10">
        <f t="shared" si="6"/>
        <v>45015</v>
      </c>
      <c r="N140" s="80">
        <f t="shared" si="10"/>
        <v>16</v>
      </c>
      <c r="O140" s="80" t="str">
        <f t="shared" si="9"/>
        <v>ENVIADO</v>
      </c>
      <c r="P140" s="120"/>
      <c r="Q140" s="134" t="s">
        <v>133</v>
      </c>
      <c r="R140" s="154"/>
    </row>
    <row r="141" spans="1:18" x14ac:dyDescent="0.25">
      <c r="A141" s="71">
        <v>219009</v>
      </c>
      <c r="B141" s="2" t="s">
        <v>508</v>
      </c>
      <c r="C141" s="4">
        <v>45005</v>
      </c>
      <c r="D141" s="4">
        <v>45006</v>
      </c>
      <c r="E141" s="4">
        <v>45006</v>
      </c>
      <c r="F141" s="5"/>
      <c r="G141" s="4">
        <v>45007</v>
      </c>
      <c r="H141" s="4">
        <v>45007</v>
      </c>
      <c r="I141" s="4">
        <v>45013</v>
      </c>
      <c r="J141" s="4">
        <v>45030</v>
      </c>
      <c r="K141" s="4">
        <v>45030</v>
      </c>
      <c r="L141" s="27">
        <v>45030</v>
      </c>
      <c r="M141" s="60">
        <f t="shared" si="11"/>
        <v>45013</v>
      </c>
      <c r="N141" s="28">
        <f t="shared" si="10"/>
        <v>18</v>
      </c>
      <c r="O141" s="28" t="str">
        <f t="shared" si="9"/>
        <v>ENVIADO</v>
      </c>
      <c r="P141" s="118" t="s">
        <v>91</v>
      </c>
      <c r="Q141" s="134" t="s">
        <v>134</v>
      </c>
    </row>
    <row r="142" spans="1:18" s="82" customFormat="1" x14ac:dyDescent="0.25">
      <c r="A142" s="79">
        <v>759</v>
      </c>
      <c r="B142" s="1" t="s">
        <v>510</v>
      </c>
      <c r="C142" s="12">
        <v>44999</v>
      </c>
      <c r="D142" s="12">
        <v>45005</v>
      </c>
      <c r="E142" s="12">
        <v>45005</v>
      </c>
      <c r="F142" s="84">
        <v>45006</v>
      </c>
      <c r="G142" s="12">
        <v>45006</v>
      </c>
      <c r="H142" s="12">
        <v>45006</v>
      </c>
      <c r="I142" s="12">
        <v>45020</v>
      </c>
      <c r="J142" s="12">
        <v>45050</v>
      </c>
      <c r="K142" s="4">
        <v>45021</v>
      </c>
      <c r="L142" s="10">
        <v>45022</v>
      </c>
      <c r="M142" s="10">
        <f t="shared" si="6"/>
        <v>45012</v>
      </c>
      <c r="N142" s="80">
        <f t="shared" si="10"/>
        <v>13</v>
      </c>
      <c r="O142" s="80" t="str">
        <f t="shared" si="9"/>
        <v>ENVIADO</v>
      </c>
      <c r="P142" s="120" t="s">
        <v>264</v>
      </c>
      <c r="Q142" s="134" t="s">
        <v>265</v>
      </c>
      <c r="R142" s="154"/>
    </row>
    <row r="143" spans="1:18" x14ac:dyDescent="0.25">
      <c r="A143" s="71">
        <v>219113</v>
      </c>
      <c r="B143" s="2" t="s">
        <v>508</v>
      </c>
      <c r="C143" s="4">
        <v>45006</v>
      </c>
      <c r="D143" s="4">
        <v>45007</v>
      </c>
      <c r="E143" s="4">
        <v>45007</v>
      </c>
      <c r="F143" s="5"/>
      <c r="G143" s="4">
        <v>45008</v>
      </c>
      <c r="H143" s="4">
        <v>45008</v>
      </c>
      <c r="I143" s="4">
        <v>45028</v>
      </c>
      <c r="J143" s="4">
        <v>45029</v>
      </c>
      <c r="K143" s="4">
        <v>45030</v>
      </c>
      <c r="L143" s="27">
        <v>45030</v>
      </c>
      <c r="M143" s="60">
        <f t="shared" si="11"/>
        <v>45014</v>
      </c>
      <c r="N143" s="28">
        <f t="shared" si="10"/>
        <v>17</v>
      </c>
      <c r="O143" s="28" t="str">
        <f t="shared" si="9"/>
        <v>ENVIADO</v>
      </c>
      <c r="P143" s="118"/>
      <c r="Q143" s="134" t="s">
        <v>135</v>
      </c>
    </row>
    <row r="144" spans="1:18" s="82" customFormat="1" x14ac:dyDescent="0.25">
      <c r="A144" s="79">
        <v>219133</v>
      </c>
      <c r="B144" s="1" t="s">
        <v>508</v>
      </c>
      <c r="C144" s="12">
        <v>45006</v>
      </c>
      <c r="D144" s="12">
        <v>45008</v>
      </c>
      <c r="E144" s="12">
        <v>45008</v>
      </c>
      <c r="F144" s="5"/>
      <c r="G144" s="12">
        <v>45008</v>
      </c>
      <c r="H144" s="12">
        <v>45008</v>
      </c>
      <c r="I144" s="12">
        <v>45028</v>
      </c>
      <c r="J144" s="12">
        <v>45029</v>
      </c>
      <c r="K144" s="12">
        <v>45030</v>
      </c>
      <c r="L144" s="10">
        <v>45030</v>
      </c>
      <c r="M144" s="10">
        <f t="shared" si="6"/>
        <v>45015</v>
      </c>
      <c r="N144" s="80">
        <f t="shared" si="10"/>
        <v>16</v>
      </c>
      <c r="O144" s="80" t="str">
        <f t="shared" si="9"/>
        <v>ENVIADO</v>
      </c>
      <c r="P144" s="120"/>
      <c r="Q144" s="134" t="s">
        <v>136</v>
      </c>
      <c r="R144" s="154"/>
    </row>
    <row r="145" spans="1:18" x14ac:dyDescent="0.25">
      <c r="A145" s="71">
        <v>219159</v>
      </c>
      <c r="B145" s="2" t="s">
        <v>508</v>
      </c>
      <c r="C145" s="4">
        <v>45006</v>
      </c>
      <c r="D145" s="4">
        <v>45008</v>
      </c>
      <c r="E145" s="4">
        <v>45014</v>
      </c>
      <c r="F145" s="5"/>
      <c r="G145" s="4">
        <v>45014</v>
      </c>
      <c r="H145" s="4">
        <v>45014</v>
      </c>
      <c r="I145" s="4">
        <v>45028</v>
      </c>
      <c r="J145" s="89">
        <v>45029</v>
      </c>
      <c r="K145" s="4">
        <v>45030</v>
      </c>
      <c r="L145" s="27">
        <v>45030</v>
      </c>
      <c r="M145" s="60">
        <f>IF($D145=0," ",(WORKDAY($D145,5)))</f>
        <v>45015</v>
      </c>
      <c r="N145" s="28">
        <f t="shared" si="10"/>
        <v>16</v>
      </c>
      <c r="O145" s="28" t="str">
        <f t="shared" si="9"/>
        <v>ENVIADO</v>
      </c>
      <c r="P145" s="118"/>
      <c r="Q145" s="134" t="s">
        <v>137</v>
      </c>
    </row>
    <row r="146" spans="1:18" x14ac:dyDescent="0.25">
      <c r="A146" s="71">
        <v>219177</v>
      </c>
      <c r="B146" s="2" t="s">
        <v>508</v>
      </c>
      <c r="C146" s="4">
        <v>45006</v>
      </c>
      <c r="D146" s="67"/>
      <c r="E146" s="67"/>
      <c r="F146" s="67"/>
      <c r="G146" s="67"/>
      <c r="H146" s="67"/>
      <c r="I146" s="67"/>
      <c r="J146" s="67"/>
      <c r="K146" s="67"/>
      <c r="L146" s="67"/>
      <c r="M146" s="60" t="str">
        <f>IF($D146=0," ",(WORKDAY($D146,5)))</f>
        <v xml:space="preserve"> </v>
      </c>
      <c r="N146" s="28" t="str">
        <f t="shared" si="10"/>
        <v xml:space="preserve"> </v>
      </c>
      <c r="O146" s="28"/>
      <c r="P146" s="118" t="s">
        <v>25</v>
      </c>
      <c r="Q146" s="218"/>
    </row>
    <row r="147" spans="1:18" x14ac:dyDescent="0.25">
      <c r="A147" s="79">
        <v>762</v>
      </c>
      <c r="B147" s="1" t="s">
        <v>510</v>
      </c>
      <c r="C147" s="12">
        <v>45002</v>
      </c>
      <c r="D147" s="12">
        <v>45007</v>
      </c>
      <c r="E147" s="12">
        <v>45007</v>
      </c>
      <c r="F147" s="5"/>
      <c r="G147" s="12">
        <v>45008</v>
      </c>
      <c r="H147" s="12">
        <v>45008</v>
      </c>
      <c r="I147" s="12">
        <v>45013</v>
      </c>
      <c r="J147" s="12">
        <v>45021</v>
      </c>
      <c r="K147" s="12">
        <v>45021</v>
      </c>
      <c r="L147" s="10">
        <v>45022</v>
      </c>
      <c r="M147" s="60">
        <f>IF($D147=0," ",(WORKDAY($D147,5)))</f>
        <v>45014</v>
      </c>
      <c r="N147" s="38">
        <f t="shared" si="10"/>
        <v>11</v>
      </c>
      <c r="O147" s="38" t="str">
        <f t="shared" ref="O147:O175" si="12">IF($D147=0," ",(IF($L147=0,(IF($N147&gt;5,"ATRASADO","Andamento")),"ENVIADO")))</f>
        <v>ENVIADO</v>
      </c>
      <c r="P147" s="122" t="s">
        <v>91</v>
      </c>
      <c r="Q147" s="134" t="s">
        <v>266</v>
      </c>
    </row>
    <row r="148" spans="1:18" x14ac:dyDescent="0.25">
      <c r="A148" s="71">
        <v>763</v>
      </c>
      <c r="B148" s="2" t="s">
        <v>510</v>
      </c>
      <c r="C148" s="4">
        <v>45006</v>
      </c>
      <c r="D148" s="4">
        <v>45007</v>
      </c>
      <c r="E148" s="4">
        <v>45007</v>
      </c>
      <c r="F148" s="84">
        <v>45012</v>
      </c>
      <c r="G148" s="4">
        <v>45012</v>
      </c>
      <c r="H148" s="4">
        <v>45012</v>
      </c>
      <c r="I148" s="4">
        <v>45021</v>
      </c>
      <c r="J148" s="4">
        <v>45021</v>
      </c>
      <c r="K148" s="4">
        <v>45021</v>
      </c>
      <c r="L148" s="27">
        <v>45022</v>
      </c>
      <c r="M148" s="60">
        <f t="shared" si="11"/>
        <v>45014</v>
      </c>
      <c r="N148" s="28">
        <f t="shared" si="10"/>
        <v>11</v>
      </c>
      <c r="O148" s="28" t="str">
        <f t="shared" si="12"/>
        <v>ENVIADO</v>
      </c>
      <c r="P148" s="118" t="s">
        <v>262</v>
      </c>
      <c r="Q148" s="134" t="s">
        <v>267</v>
      </c>
    </row>
    <row r="149" spans="1:18" s="82" customFormat="1" x14ac:dyDescent="0.25">
      <c r="A149" s="79">
        <v>764</v>
      </c>
      <c r="B149" s="1" t="s">
        <v>510</v>
      </c>
      <c r="C149" s="12">
        <v>45006</v>
      </c>
      <c r="D149" s="12">
        <v>45007</v>
      </c>
      <c r="E149" s="12">
        <v>45007</v>
      </c>
      <c r="F149" s="84">
        <v>45013</v>
      </c>
      <c r="G149" s="12">
        <v>45013</v>
      </c>
      <c r="H149" s="12">
        <v>45013</v>
      </c>
      <c r="I149" s="12">
        <v>45028</v>
      </c>
      <c r="J149" s="12">
        <v>45029</v>
      </c>
      <c r="K149" s="12">
        <v>45029</v>
      </c>
      <c r="L149" s="10">
        <v>45029</v>
      </c>
      <c r="M149" s="10">
        <f>IF($D149=0," ",(WORKDAY($D149,5)))</f>
        <v>45014</v>
      </c>
      <c r="N149" s="80">
        <f t="shared" si="10"/>
        <v>16</v>
      </c>
      <c r="O149" s="80" t="str">
        <f t="shared" si="12"/>
        <v>ENVIADO</v>
      </c>
      <c r="P149" s="120" t="s">
        <v>262</v>
      </c>
      <c r="Q149" s="134" t="s">
        <v>268</v>
      </c>
      <c r="R149" s="154"/>
    </row>
    <row r="150" spans="1:18" x14ac:dyDescent="0.25">
      <c r="A150" s="91">
        <v>765</v>
      </c>
      <c r="B150" s="92" t="s">
        <v>510</v>
      </c>
      <c r="C150" s="31">
        <v>45006</v>
      </c>
      <c r="D150" s="31">
        <v>45007</v>
      </c>
      <c r="E150" s="31">
        <v>45007</v>
      </c>
      <c r="F150" s="98">
        <v>45013</v>
      </c>
      <c r="G150" s="31">
        <v>45014</v>
      </c>
      <c r="H150" s="31">
        <v>45014</v>
      </c>
      <c r="I150" s="31">
        <v>45028</v>
      </c>
      <c r="J150" s="31">
        <v>45029</v>
      </c>
      <c r="K150" s="31">
        <v>45029</v>
      </c>
      <c r="L150" s="93">
        <v>45029</v>
      </c>
      <c r="M150" s="94">
        <f>IF($D150=0," ",(WORKDAY($D150,5)))</f>
        <v>45014</v>
      </c>
      <c r="N150" s="95">
        <f t="shared" si="10"/>
        <v>16</v>
      </c>
      <c r="O150" s="95" t="str">
        <f t="shared" si="12"/>
        <v>ENVIADO</v>
      </c>
      <c r="P150" s="123" t="s">
        <v>269</v>
      </c>
      <c r="Q150" s="134" t="s">
        <v>270</v>
      </c>
    </row>
    <row r="151" spans="1:18" x14ac:dyDescent="0.25">
      <c r="A151" s="96">
        <v>219432</v>
      </c>
      <c r="B151" s="1" t="s">
        <v>508</v>
      </c>
      <c r="C151" s="12">
        <v>45009</v>
      </c>
      <c r="D151" s="12">
        <v>45014</v>
      </c>
      <c r="E151" s="12">
        <v>45014</v>
      </c>
      <c r="F151" s="5"/>
      <c r="G151" s="12">
        <v>45014</v>
      </c>
      <c r="H151" s="12">
        <v>45014</v>
      </c>
      <c r="I151" s="12">
        <v>45029</v>
      </c>
      <c r="J151" s="102">
        <v>44999</v>
      </c>
      <c r="K151" s="12">
        <v>45033</v>
      </c>
      <c r="L151" s="12">
        <v>45033</v>
      </c>
      <c r="M151" s="94">
        <f t="shared" ref="M151:M170" si="13">IF($D151=0," ",(WORKDAY($D151,5)))</f>
        <v>45021</v>
      </c>
      <c r="N151" s="95">
        <f t="shared" si="10"/>
        <v>13</v>
      </c>
      <c r="O151" s="95" t="str">
        <f t="shared" si="12"/>
        <v>ENVIADO</v>
      </c>
      <c r="P151" s="124"/>
      <c r="Q151" s="134" t="s">
        <v>138</v>
      </c>
    </row>
    <row r="152" spans="1:18" x14ac:dyDescent="0.25">
      <c r="A152" s="14">
        <v>219480</v>
      </c>
      <c r="B152" s="2" t="s">
        <v>508</v>
      </c>
      <c r="C152" s="4">
        <v>45012</v>
      </c>
      <c r="D152" s="4">
        <v>45015</v>
      </c>
      <c r="E152" s="4">
        <v>45015</v>
      </c>
      <c r="F152" s="5"/>
      <c r="G152" s="4">
        <v>45016</v>
      </c>
      <c r="H152" s="4">
        <v>45016</v>
      </c>
      <c r="I152" s="27">
        <v>45029</v>
      </c>
      <c r="J152" s="130">
        <v>44999</v>
      </c>
      <c r="K152" s="4">
        <v>45033</v>
      </c>
      <c r="L152" s="12">
        <v>45034</v>
      </c>
      <c r="M152" s="94">
        <f t="shared" si="13"/>
        <v>45022</v>
      </c>
      <c r="N152" s="95">
        <f t="shared" si="10"/>
        <v>13</v>
      </c>
      <c r="O152" s="95" t="str">
        <f t="shared" si="12"/>
        <v>ENVIADO</v>
      </c>
      <c r="P152" s="7"/>
      <c r="Q152" s="134" t="s">
        <v>139</v>
      </c>
    </row>
    <row r="153" spans="1:18" s="82" customFormat="1" x14ac:dyDescent="0.25">
      <c r="A153" s="96">
        <v>219505</v>
      </c>
      <c r="B153" s="1" t="s">
        <v>508</v>
      </c>
      <c r="C153" s="12">
        <v>45012</v>
      </c>
      <c r="D153" s="12">
        <v>45014</v>
      </c>
      <c r="E153" s="12">
        <v>45014</v>
      </c>
      <c r="F153" s="5"/>
      <c r="G153" s="12">
        <v>45014</v>
      </c>
      <c r="H153" s="12">
        <v>45014</v>
      </c>
      <c r="I153" s="10">
        <v>45029</v>
      </c>
      <c r="J153" s="132">
        <v>44999</v>
      </c>
      <c r="K153" s="12">
        <v>45033</v>
      </c>
      <c r="L153" s="12">
        <v>45034</v>
      </c>
      <c r="M153" s="94">
        <f t="shared" si="13"/>
        <v>45021</v>
      </c>
      <c r="N153" s="95">
        <f t="shared" si="10"/>
        <v>14</v>
      </c>
      <c r="O153" s="95" t="str">
        <f t="shared" si="12"/>
        <v>ENVIADO</v>
      </c>
      <c r="P153" s="124"/>
      <c r="Q153" s="134" t="s">
        <v>140</v>
      </c>
      <c r="R153" s="154"/>
    </row>
    <row r="154" spans="1:18" ht="15.75" customHeight="1" x14ac:dyDescent="0.25">
      <c r="A154" s="14">
        <v>219563</v>
      </c>
      <c r="B154" s="2" t="s">
        <v>508</v>
      </c>
      <c r="C154" s="4">
        <v>45012</v>
      </c>
      <c r="D154" s="4">
        <v>45015</v>
      </c>
      <c r="E154" s="4">
        <v>45015</v>
      </c>
      <c r="F154" s="5"/>
      <c r="G154" s="4">
        <v>45016</v>
      </c>
      <c r="H154" s="4">
        <v>45016</v>
      </c>
      <c r="I154" s="27">
        <v>45029</v>
      </c>
      <c r="J154" s="4">
        <v>45030</v>
      </c>
      <c r="K154" s="4">
        <v>45033</v>
      </c>
      <c r="L154" s="12">
        <v>45034</v>
      </c>
      <c r="M154" s="94">
        <f t="shared" si="13"/>
        <v>45022</v>
      </c>
      <c r="N154" s="95">
        <f t="shared" si="10"/>
        <v>13</v>
      </c>
      <c r="O154" s="95" t="str">
        <f t="shared" si="12"/>
        <v>ENVIADO</v>
      </c>
      <c r="P154" s="7"/>
      <c r="Q154" s="134" t="s">
        <v>141</v>
      </c>
    </row>
    <row r="155" spans="1:18" s="82" customFormat="1" x14ac:dyDescent="0.25">
      <c r="A155" s="96">
        <v>219601</v>
      </c>
      <c r="B155" s="1" t="s">
        <v>508</v>
      </c>
      <c r="C155" s="12">
        <v>45012</v>
      </c>
      <c r="D155" s="12">
        <v>45015</v>
      </c>
      <c r="E155" s="12">
        <v>45015</v>
      </c>
      <c r="F155" s="5"/>
      <c r="G155" s="12">
        <v>45016</v>
      </c>
      <c r="H155" s="12">
        <v>45016</v>
      </c>
      <c r="I155" s="10">
        <v>45029</v>
      </c>
      <c r="J155" s="132">
        <v>44999</v>
      </c>
      <c r="K155" s="12">
        <v>45033</v>
      </c>
      <c r="L155" s="12">
        <v>45034</v>
      </c>
      <c r="M155" s="94">
        <f t="shared" si="13"/>
        <v>45022</v>
      </c>
      <c r="N155" s="95">
        <f t="shared" si="10"/>
        <v>13</v>
      </c>
      <c r="O155" s="95" t="str">
        <f t="shared" si="12"/>
        <v>ENVIADO</v>
      </c>
      <c r="P155" s="124"/>
      <c r="Q155" s="134" t="s">
        <v>142</v>
      </c>
      <c r="R155" s="154"/>
    </row>
    <row r="156" spans="1:18" x14ac:dyDescent="0.25">
      <c r="A156" s="14">
        <v>219606</v>
      </c>
      <c r="B156" s="2" t="s">
        <v>508</v>
      </c>
      <c r="C156" s="4">
        <v>45012</v>
      </c>
      <c r="D156" s="67"/>
      <c r="E156" s="67"/>
      <c r="F156" s="67"/>
      <c r="G156" s="67"/>
      <c r="H156" s="67"/>
      <c r="I156" s="67"/>
      <c r="J156" s="131"/>
      <c r="K156" s="67"/>
      <c r="L156" s="67"/>
      <c r="M156" s="94" t="str">
        <f t="shared" si="13"/>
        <v xml:space="preserve"> </v>
      </c>
      <c r="N156" s="95" t="str">
        <f t="shared" si="10"/>
        <v xml:space="preserve"> </v>
      </c>
      <c r="O156" s="95" t="str">
        <f t="shared" si="12"/>
        <v xml:space="preserve"> </v>
      </c>
      <c r="P156" s="125" t="s">
        <v>25</v>
      </c>
      <c r="Q156" s="218"/>
    </row>
    <row r="157" spans="1:18" s="82" customFormat="1" x14ac:dyDescent="0.25">
      <c r="A157" s="96">
        <v>219634</v>
      </c>
      <c r="B157" s="1" t="s">
        <v>508</v>
      </c>
      <c r="C157" s="12">
        <v>45012</v>
      </c>
      <c r="D157" s="12">
        <v>45015</v>
      </c>
      <c r="E157" s="12">
        <v>45015</v>
      </c>
      <c r="F157" s="84">
        <v>45016</v>
      </c>
      <c r="G157" s="12">
        <v>45016</v>
      </c>
      <c r="H157" s="12">
        <v>45016</v>
      </c>
      <c r="I157" s="12">
        <v>45028</v>
      </c>
      <c r="J157" s="12">
        <v>45029</v>
      </c>
      <c r="K157" s="12">
        <v>45030</v>
      </c>
      <c r="L157" s="12">
        <v>45030</v>
      </c>
      <c r="M157" s="94">
        <f t="shared" si="13"/>
        <v>45022</v>
      </c>
      <c r="N157" s="95">
        <f t="shared" si="10"/>
        <v>11</v>
      </c>
      <c r="O157" s="95" t="str">
        <f t="shared" si="12"/>
        <v>ENVIADO</v>
      </c>
      <c r="P157" s="126" t="s">
        <v>143</v>
      </c>
      <c r="Q157" s="134" t="s">
        <v>144</v>
      </c>
      <c r="R157" s="154"/>
    </row>
    <row r="158" spans="1:18" x14ac:dyDescent="0.25">
      <c r="A158" s="14">
        <v>219729</v>
      </c>
      <c r="B158" s="2" t="s">
        <v>508</v>
      </c>
      <c r="C158" s="4">
        <v>45014</v>
      </c>
      <c r="D158" s="105"/>
      <c r="E158" s="105"/>
      <c r="F158" s="105"/>
      <c r="G158" s="105"/>
      <c r="H158" s="105"/>
      <c r="I158" s="105"/>
      <c r="J158" s="105"/>
      <c r="K158" s="105"/>
      <c r="L158" s="105"/>
      <c r="M158" s="94" t="str">
        <f t="shared" si="13"/>
        <v xml:space="preserve"> </v>
      </c>
      <c r="N158" s="95" t="str">
        <f t="shared" si="10"/>
        <v xml:space="preserve"> </v>
      </c>
      <c r="O158" s="95" t="str">
        <f t="shared" si="12"/>
        <v xml:space="preserve"> </v>
      </c>
      <c r="P158" s="83" t="s">
        <v>25</v>
      </c>
      <c r="Q158" s="218"/>
    </row>
    <row r="159" spans="1:18" s="82" customFormat="1" x14ac:dyDescent="0.25">
      <c r="A159" s="96">
        <v>219737</v>
      </c>
      <c r="B159" s="1" t="s">
        <v>508</v>
      </c>
      <c r="C159" s="12">
        <v>45014</v>
      </c>
      <c r="D159" s="12">
        <v>45016</v>
      </c>
      <c r="E159" s="12">
        <v>45019</v>
      </c>
      <c r="F159" s="5"/>
      <c r="G159" s="12">
        <v>45020</v>
      </c>
      <c r="H159" s="12">
        <v>45020</v>
      </c>
      <c r="I159" s="12">
        <v>45029</v>
      </c>
      <c r="J159" s="12">
        <v>45030</v>
      </c>
      <c r="K159" s="12">
        <v>45034</v>
      </c>
      <c r="L159" s="12">
        <v>45034</v>
      </c>
      <c r="M159" s="94">
        <f t="shared" si="13"/>
        <v>45023</v>
      </c>
      <c r="N159" s="95">
        <f t="shared" si="10"/>
        <v>12</v>
      </c>
      <c r="O159" s="95" t="str">
        <f t="shared" si="12"/>
        <v>ENVIADO</v>
      </c>
      <c r="P159" s="124"/>
      <c r="Q159" s="134" t="s">
        <v>145</v>
      </c>
      <c r="R159" s="154"/>
    </row>
    <row r="160" spans="1:18" x14ac:dyDescent="0.25">
      <c r="A160" s="14">
        <v>767</v>
      </c>
      <c r="B160" s="92" t="s">
        <v>510</v>
      </c>
      <c r="C160" s="4">
        <v>45014</v>
      </c>
      <c r="D160" s="4">
        <v>45014</v>
      </c>
      <c r="E160" s="4">
        <v>45014</v>
      </c>
      <c r="F160" s="84">
        <v>45016</v>
      </c>
      <c r="G160" s="4">
        <v>45016</v>
      </c>
      <c r="H160" s="4">
        <v>45016</v>
      </c>
      <c r="I160" s="4">
        <v>45020</v>
      </c>
      <c r="J160" s="4">
        <v>45021</v>
      </c>
      <c r="K160" s="4">
        <v>45021</v>
      </c>
      <c r="L160" s="4">
        <v>45022</v>
      </c>
      <c r="M160" s="94">
        <f t="shared" si="13"/>
        <v>45021</v>
      </c>
      <c r="N160" s="95">
        <f t="shared" ref="N160:N175" si="14">IF($D160=0," ",(IF($L160=0,((NETWORKDAYS($D160,$R$1))-1),((NETWORKDAYS($D160,$L160))-1))))</f>
        <v>6</v>
      </c>
      <c r="O160" s="95" t="str">
        <f t="shared" si="12"/>
        <v>ENVIADO</v>
      </c>
      <c r="P160" s="125" t="s">
        <v>262</v>
      </c>
      <c r="Q160" s="134" t="s">
        <v>271</v>
      </c>
    </row>
    <row r="161" spans="1:18" s="82" customFormat="1" x14ac:dyDescent="0.25">
      <c r="A161" s="96">
        <v>769</v>
      </c>
      <c r="B161" s="97" t="s">
        <v>510</v>
      </c>
      <c r="C161" s="12">
        <v>45014</v>
      </c>
      <c r="D161" s="12">
        <v>45014</v>
      </c>
      <c r="E161" s="12">
        <v>45014</v>
      </c>
      <c r="F161" s="84">
        <v>45016</v>
      </c>
      <c r="G161" s="12">
        <v>45016</v>
      </c>
      <c r="H161" s="12">
        <v>45016</v>
      </c>
      <c r="I161" s="12">
        <v>45021</v>
      </c>
      <c r="J161" s="12">
        <v>45021</v>
      </c>
      <c r="K161" s="12">
        <v>45021</v>
      </c>
      <c r="L161" s="12">
        <v>45022</v>
      </c>
      <c r="M161" s="94">
        <f t="shared" si="13"/>
        <v>45021</v>
      </c>
      <c r="N161" s="95">
        <f t="shared" si="14"/>
        <v>6</v>
      </c>
      <c r="O161" s="95" t="str">
        <f t="shared" si="12"/>
        <v>ENVIADO</v>
      </c>
      <c r="P161" s="126" t="s">
        <v>262</v>
      </c>
      <c r="Q161" s="134" t="s">
        <v>272</v>
      </c>
      <c r="R161" s="154"/>
    </row>
    <row r="162" spans="1:18" s="176" customFormat="1" x14ac:dyDescent="0.25">
      <c r="A162" s="169">
        <v>770</v>
      </c>
      <c r="B162" s="170" t="s">
        <v>510</v>
      </c>
      <c r="C162" s="171">
        <v>45014</v>
      </c>
      <c r="D162" s="171">
        <v>45014</v>
      </c>
      <c r="E162" s="171">
        <v>45014</v>
      </c>
      <c r="F162" s="84">
        <v>45020</v>
      </c>
      <c r="G162" s="171">
        <v>45020</v>
      </c>
      <c r="H162" s="171">
        <v>45020</v>
      </c>
      <c r="I162" s="171">
        <v>45028</v>
      </c>
      <c r="J162" s="171">
        <v>45029</v>
      </c>
      <c r="K162" s="171">
        <v>45030</v>
      </c>
      <c r="L162" s="171">
        <v>45030</v>
      </c>
      <c r="M162" s="172">
        <f t="shared" si="13"/>
        <v>45021</v>
      </c>
      <c r="N162" s="173">
        <f t="shared" si="14"/>
        <v>12</v>
      </c>
      <c r="O162" s="173" t="str">
        <f t="shared" si="12"/>
        <v>ENVIADO</v>
      </c>
      <c r="P162" s="174" t="s">
        <v>273</v>
      </c>
      <c r="Q162" s="175" t="s">
        <v>274</v>
      </c>
    </row>
    <row r="163" spans="1:18" s="176" customFormat="1" x14ac:dyDescent="0.25">
      <c r="A163" s="169">
        <v>771</v>
      </c>
      <c r="B163" s="170" t="s">
        <v>510</v>
      </c>
      <c r="C163" s="171">
        <v>45014</v>
      </c>
      <c r="D163" s="171">
        <v>45014</v>
      </c>
      <c r="E163" s="171">
        <v>45014</v>
      </c>
      <c r="F163" s="84">
        <v>45021</v>
      </c>
      <c r="G163" s="171">
        <v>45021</v>
      </c>
      <c r="H163" s="171">
        <v>45021</v>
      </c>
      <c r="I163" s="171">
        <v>45028</v>
      </c>
      <c r="J163" s="171">
        <v>45029</v>
      </c>
      <c r="K163" s="171">
        <v>45030</v>
      </c>
      <c r="L163" s="171">
        <v>45030</v>
      </c>
      <c r="M163" s="172">
        <f t="shared" si="13"/>
        <v>45021</v>
      </c>
      <c r="N163" s="173">
        <f t="shared" si="14"/>
        <v>12</v>
      </c>
      <c r="O163" s="173" t="str">
        <f t="shared" si="12"/>
        <v>ENVIADO</v>
      </c>
      <c r="P163" s="174" t="s">
        <v>273</v>
      </c>
      <c r="Q163" s="175" t="s">
        <v>275</v>
      </c>
    </row>
    <row r="164" spans="1:18" x14ac:dyDescent="0.25">
      <c r="A164" s="142">
        <v>220086</v>
      </c>
      <c r="B164" s="2" t="s">
        <v>508</v>
      </c>
      <c r="C164" s="4">
        <v>45019</v>
      </c>
      <c r="D164" s="4">
        <v>45027</v>
      </c>
      <c r="E164" s="4">
        <v>45027</v>
      </c>
      <c r="F164" s="5"/>
      <c r="G164" s="4">
        <v>45030</v>
      </c>
      <c r="H164" s="4">
        <v>45030</v>
      </c>
      <c r="I164" s="4">
        <v>45041</v>
      </c>
      <c r="J164" s="4">
        <v>45042</v>
      </c>
      <c r="K164" s="4">
        <v>45043</v>
      </c>
      <c r="L164" s="4">
        <v>45044</v>
      </c>
      <c r="M164" s="94">
        <f t="shared" si="13"/>
        <v>45034</v>
      </c>
      <c r="N164" s="95">
        <f t="shared" si="14"/>
        <v>13</v>
      </c>
      <c r="O164" s="95" t="str">
        <f t="shared" si="12"/>
        <v>ENVIADO</v>
      </c>
      <c r="P164" s="7"/>
      <c r="Q164" s="134" t="s">
        <v>146</v>
      </c>
    </row>
    <row r="165" spans="1:18" s="154" customFormat="1" x14ac:dyDescent="0.25">
      <c r="A165" s="160">
        <v>220105</v>
      </c>
      <c r="B165" s="161" t="s">
        <v>508</v>
      </c>
      <c r="C165" s="37">
        <v>45019</v>
      </c>
      <c r="D165" s="37">
        <v>45020</v>
      </c>
      <c r="E165" s="37">
        <v>45020</v>
      </c>
      <c r="F165" s="5"/>
      <c r="G165" s="37">
        <v>45020</v>
      </c>
      <c r="H165" s="37">
        <v>45020</v>
      </c>
      <c r="I165" s="37">
        <v>45029</v>
      </c>
      <c r="J165" s="37">
        <v>45030</v>
      </c>
      <c r="K165" s="37">
        <v>45033</v>
      </c>
      <c r="L165" s="37">
        <v>45033</v>
      </c>
      <c r="M165" s="162">
        <f t="shared" si="13"/>
        <v>45027</v>
      </c>
      <c r="N165" s="133">
        <f t="shared" si="14"/>
        <v>9</v>
      </c>
      <c r="O165" s="133" t="str">
        <f t="shared" si="12"/>
        <v>ENVIADO</v>
      </c>
      <c r="P165" s="163"/>
      <c r="Q165" s="134" t="s">
        <v>147</v>
      </c>
    </row>
    <row r="166" spans="1:18" x14ac:dyDescent="0.25">
      <c r="A166" s="142">
        <v>220111</v>
      </c>
      <c r="B166" s="2" t="s">
        <v>508</v>
      </c>
      <c r="C166" s="4">
        <v>45019</v>
      </c>
      <c r="D166" s="4">
        <v>45021</v>
      </c>
      <c r="E166" s="4">
        <v>45021</v>
      </c>
      <c r="F166" s="5"/>
      <c r="G166" s="12">
        <v>45027</v>
      </c>
      <c r="H166" s="4">
        <v>45027</v>
      </c>
      <c r="I166" s="4">
        <v>45029</v>
      </c>
      <c r="J166" s="4">
        <v>45030</v>
      </c>
      <c r="K166" s="4">
        <v>45034</v>
      </c>
      <c r="L166" s="12">
        <v>45034</v>
      </c>
      <c r="M166" s="94">
        <f t="shared" si="13"/>
        <v>45028</v>
      </c>
      <c r="N166" s="95">
        <f t="shared" si="14"/>
        <v>9</v>
      </c>
      <c r="O166" s="95" t="str">
        <f t="shared" si="12"/>
        <v>ENVIADO</v>
      </c>
      <c r="P166" s="7"/>
      <c r="Q166" s="134" t="s">
        <v>148</v>
      </c>
    </row>
    <row r="167" spans="1:18" s="154" customFormat="1" x14ac:dyDescent="0.25">
      <c r="A167" s="160">
        <v>220137</v>
      </c>
      <c r="B167" s="161" t="s">
        <v>508</v>
      </c>
      <c r="C167" s="37">
        <v>45019</v>
      </c>
      <c r="D167" s="164">
        <v>45020</v>
      </c>
      <c r="E167" s="164">
        <v>45020</v>
      </c>
      <c r="F167" s="5"/>
      <c r="G167" s="164">
        <v>45020</v>
      </c>
      <c r="H167" s="37">
        <v>45020</v>
      </c>
      <c r="I167" s="37">
        <v>45029</v>
      </c>
      <c r="J167" s="37">
        <v>45030</v>
      </c>
      <c r="K167" s="37">
        <v>45033</v>
      </c>
      <c r="L167" s="37">
        <v>45033</v>
      </c>
      <c r="M167" s="162">
        <f t="shared" si="13"/>
        <v>45027</v>
      </c>
      <c r="N167" s="133">
        <f t="shared" si="14"/>
        <v>9</v>
      </c>
      <c r="O167" s="133" t="str">
        <f t="shared" si="12"/>
        <v>ENVIADO</v>
      </c>
      <c r="P167" s="163"/>
      <c r="Q167" s="134" t="s">
        <v>149</v>
      </c>
    </row>
    <row r="168" spans="1:18" x14ac:dyDescent="0.25">
      <c r="A168" s="142">
        <v>220227</v>
      </c>
      <c r="B168" s="2" t="s">
        <v>508</v>
      </c>
      <c r="C168" s="11">
        <v>45020</v>
      </c>
      <c r="D168" s="4">
        <v>45027</v>
      </c>
      <c r="E168" s="4">
        <v>45027</v>
      </c>
      <c r="F168" s="84">
        <v>45030</v>
      </c>
      <c r="G168" s="4">
        <v>45034</v>
      </c>
      <c r="H168" s="4">
        <v>45034</v>
      </c>
      <c r="I168" s="4">
        <v>45041</v>
      </c>
      <c r="J168" s="4">
        <v>45042</v>
      </c>
      <c r="K168" s="4">
        <v>45043</v>
      </c>
      <c r="L168" s="4">
        <v>45044</v>
      </c>
      <c r="M168" s="94">
        <f t="shared" si="13"/>
        <v>45034</v>
      </c>
      <c r="N168" s="95">
        <f t="shared" si="14"/>
        <v>13</v>
      </c>
      <c r="O168" s="95" t="str">
        <f t="shared" si="12"/>
        <v>ENVIADO</v>
      </c>
      <c r="P168" s="135">
        <v>789116081270</v>
      </c>
      <c r="Q168" s="134" t="s">
        <v>150</v>
      </c>
    </row>
    <row r="169" spans="1:18" s="154" customFormat="1" x14ac:dyDescent="0.25">
      <c r="A169" s="160">
        <v>220274</v>
      </c>
      <c r="B169" s="161" t="s">
        <v>508</v>
      </c>
      <c r="C169" s="37">
        <v>45020</v>
      </c>
      <c r="D169" s="37">
        <v>45021</v>
      </c>
      <c r="E169" s="37">
        <v>45021</v>
      </c>
      <c r="F169" s="5"/>
      <c r="G169" s="37">
        <v>45027</v>
      </c>
      <c r="H169" s="37">
        <v>45027</v>
      </c>
      <c r="I169" s="37">
        <v>45029</v>
      </c>
      <c r="J169" s="37">
        <v>45030</v>
      </c>
      <c r="K169" s="37">
        <v>45034</v>
      </c>
      <c r="L169" s="37">
        <v>45034</v>
      </c>
      <c r="M169" s="162">
        <f t="shared" si="13"/>
        <v>45028</v>
      </c>
      <c r="N169" s="133">
        <f t="shared" si="14"/>
        <v>9</v>
      </c>
      <c r="O169" s="133" t="str">
        <f t="shared" si="12"/>
        <v>ENVIADO</v>
      </c>
      <c r="P169" s="163"/>
      <c r="Q169" s="134" t="s">
        <v>151</v>
      </c>
    </row>
    <row r="170" spans="1:18" x14ac:dyDescent="0.25">
      <c r="A170" s="14">
        <v>772</v>
      </c>
      <c r="B170" s="2" t="s">
        <v>510</v>
      </c>
      <c r="C170" s="4">
        <v>45020</v>
      </c>
      <c r="D170" s="4">
        <v>45020</v>
      </c>
      <c r="E170" s="4">
        <v>45020</v>
      </c>
      <c r="F170" s="5"/>
      <c r="G170" s="4">
        <v>45021</v>
      </c>
      <c r="H170" s="4">
        <v>45021</v>
      </c>
      <c r="I170" s="4">
        <v>45028</v>
      </c>
      <c r="J170" s="4">
        <v>45029</v>
      </c>
      <c r="K170" s="4">
        <v>45030</v>
      </c>
      <c r="L170" s="4">
        <v>45030</v>
      </c>
      <c r="M170" s="94">
        <f t="shared" si="13"/>
        <v>45027</v>
      </c>
      <c r="N170" s="95">
        <f t="shared" si="14"/>
        <v>8</v>
      </c>
      <c r="O170" s="95" t="str">
        <f t="shared" si="12"/>
        <v>ENVIADO</v>
      </c>
      <c r="P170" s="7"/>
      <c r="Q170" s="134" t="s">
        <v>276</v>
      </c>
    </row>
    <row r="171" spans="1:18" s="82" customFormat="1" x14ac:dyDescent="0.25">
      <c r="A171" s="96">
        <v>773</v>
      </c>
      <c r="B171" s="1" t="s">
        <v>510</v>
      </c>
      <c r="C171" s="12">
        <v>45020</v>
      </c>
      <c r="D171" s="4">
        <v>45022</v>
      </c>
      <c r="E171" s="12">
        <v>45022</v>
      </c>
      <c r="F171" s="84">
        <v>45030</v>
      </c>
      <c r="G171" s="12">
        <v>45034</v>
      </c>
      <c r="H171" s="12">
        <v>45034</v>
      </c>
      <c r="I171" s="12">
        <v>45035</v>
      </c>
      <c r="J171" s="12">
        <v>45035</v>
      </c>
      <c r="K171" s="12">
        <v>45036</v>
      </c>
      <c r="L171" s="12">
        <v>45036</v>
      </c>
      <c r="M171" s="94">
        <f>IF($D171=0," ",(WORKDAY($D171,5)))</f>
        <v>45029</v>
      </c>
      <c r="N171" s="95">
        <f t="shared" si="14"/>
        <v>10</v>
      </c>
      <c r="O171" s="95" t="str">
        <f t="shared" si="12"/>
        <v>ENVIADO</v>
      </c>
      <c r="P171" s="126"/>
      <c r="Q171" s="158" t="s">
        <v>277</v>
      </c>
      <c r="R171" s="154"/>
    </row>
    <row r="172" spans="1:18" x14ac:dyDescent="0.25">
      <c r="A172" s="14">
        <v>220276</v>
      </c>
      <c r="B172" s="2" t="s">
        <v>508</v>
      </c>
      <c r="C172" s="4">
        <v>45021</v>
      </c>
      <c r="D172" s="16">
        <v>45022</v>
      </c>
      <c r="E172" s="4">
        <v>45022</v>
      </c>
      <c r="F172" s="5"/>
      <c r="G172" s="4">
        <v>45030</v>
      </c>
      <c r="H172" s="4">
        <v>45030</v>
      </c>
      <c r="I172" s="4">
        <v>45041</v>
      </c>
      <c r="J172" s="4">
        <v>45042</v>
      </c>
      <c r="K172" s="4">
        <v>45043</v>
      </c>
      <c r="L172" s="4">
        <v>45044</v>
      </c>
      <c r="M172" s="94">
        <f>IF($D172=0," ",(WORKDAY($D172,5)))</f>
        <v>45029</v>
      </c>
      <c r="N172" s="95">
        <f t="shared" si="14"/>
        <v>16</v>
      </c>
      <c r="O172" s="95" t="str">
        <f t="shared" si="12"/>
        <v>ENVIADO</v>
      </c>
      <c r="P172" s="7"/>
      <c r="Q172" s="134" t="s">
        <v>152</v>
      </c>
    </row>
    <row r="173" spans="1:18" s="82" customFormat="1" x14ac:dyDescent="0.25">
      <c r="A173" s="96">
        <v>28905</v>
      </c>
      <c r="B173" s="1" t="s">
        <v>511</v>
      </c>
      <c r="C173" s="12">
        <v>45026</v>
      </c>
      <c r="D173" s="12">
        <v>45035</v>
      </c>
      <c r="E173" s="12">
        <v>45035</v>
      </c>
      <c r="F173" s="5"/>
      <c r="G173" s="12">
        <v>45035</v>
      </c>
      <c r="H173" s="12">
        <v>45035</v>
      </c>
      <c r="I173" s="12">
        <v>45041</v>
      </c>
      <c r="J173" s="12">
        <v>45042</v>
      </c>
      <c r="K173" s="4">
        <v>45043</v>
      </c>
      <c r="L173" s="12">
        <v>45044</v>
      </c>
      <c r="M173" s="94">
        <f>IF($D173=0," ",(WORKDAY($D173,5)))</f>
        <v>45042</v>
      </c>
      <c r="N173" s="95">
        <f t="shared" si="14"/>
        <v>7</v>
      </c>
      <c r="O173" s="95" t="str">
        <f t="shared" si="12"/>
        <v>ENVIADO</v>
      </c>
      <c r="P173" s="124"/>
      <c r="Q173" s="134" t="s">
        <v>153</v>
      </c>
      <c r="R173" s="154"/>
    </row>
    <row r="174" spans="1:18" x14ac:dyDescent="0.25">
      <c r="A174" s="14">
        <v>220514</v>
      </c>
      <c r="B174" s="2" t="s">
        <v>508</v>
      </c>
      <c r="C174" s="4">
        <v>45026</v>
      </c>
      <c r="D174" s="4">
        <v>45034</v>
      </c>
      <c r="E174" s="12">
        <v>45034</v>
      </c>
      <c r="F174" s="5"/>
      <c r="G174" s="4">
        <v>45035</v>
      </c>
      <c r="H174" s="4">
        <v>45035</v>
      </c>
      <c r="I174" s="4">
        <v>45043</v>
      </c>
      <c r="J174" s="4">
        <v>45044</v>
      </c>
      <c r="K174" s="4">
        <v>45044</v>
      </c>
      <c r="L174" s="4">
        <v>45048</v>
      </c>
      <c r="M174" s="94">
        <f>IF($D174=0," ",(WORKDAY($D174,5)))</f>
        <v>45041</v>
      </c>
      <c r="N174" s="95">
        <f t="shared" si="14"/>
        <v>10</v>
      </c>
      <c r="O174" s="95" t="str">
        <f t="shared" si="12"/>
        <v>ENVIADO</v>
      </c>
      <c r="P174" s="7"/>
      <c r="Q174" s="168" t="s">
        <v>154</v>
      </c>
    </row>
    <row r="175" spans="1:18" s="82" customFormat="1" x14ac:dyDescent="0.25">
      <c r="A175" s="96">
        <v>220545</v>
      </c>
      <c r="B175" s="1" t="s">
        <v>508</v>
      </c>
      <c r="C175" s="12">
        <v>45026</v>
      </c>
      <c r="D175" s="12">
        <v>45028</v>
      </c>
      <c r="E175" s="12">
        <v>45028</v>
      </c>
      <c r="F175" s="5"/>
      <c r="G175" s="12">
        <v>45030</v>
      </c>
      <c r="H175" s="12">
        <v>45030</v>
      </c>
      <c r="I175" s="12">
        <v>45042</v>
      </c>
      <c r="J175" s="12">
        <v>45043</v>
      </c>
      <c r="K175" s="4">
        <v>45043</v>
      </c>
      <c r="L175" s="12">
        <v>45044</v>
      </c>
      <c r="M175" s="94">
        <f t="shared" ref="M175:M236" si="15">IF($D175=0," ",(WORKDAY($D175,5)))</f>
        <v>45035</v>
      </c>
      <c r="N175" s="100">
        <f t="shared" si="14"/>
        <v>12</v>
      </c>
      <c r="O175" s="100" t="str">
        <f t="shared" si="12"/>
        <v>ENVIADO</v>
      </c>
      <c r="P175" s="124"/>
      <c r="Q175" s="134" t="s">
        <v>155</v>
      </c>
      <c r="R175" s="154"/>
    </row>
    <row r="176" spans="1:18" s="138" customFormat="1" x14ac:dyDescent="0.25">
      <c r="A176" s="14">
        <v>220557</v>
      </c>
      <c r="B176" s="2" t="s">
        <v>508</v>
      </c>
      <c r="C176" s="4">
        <v>45026</v>
      </c>
      <c r="D176" s="4">
        <v>45028</v>
      </c>
      <c r="E176" s="4">
        <v>45028</v>
      </c>
      <c r="F176" s="5" t="s">
        <v>514</v>
      </c>
      <c r="G176" s="4">
        <v>45030</v>
      </c>
      <c r="H176" s="4">
        <v>45030</v>
      </c>
      <c r="I176" s="67"/>
      <c r="J176" s="67"/>
      <c r="K176" s="67"/>
      <c r="L176" s="67"/>
      <c r="M176" s="10">
        <f>IF($D176=0," ",(WORKDAY($D176,5)))</f>
        <v>45035</v>
      </c>
      <c r="N176" s="28"/>
      <c r="O176" s="28"/>
      <c r="P176" s="83" t="s">
        <v>25</v>
      </c>
      <c r="Q176" s="220"/>
      <c r="R176" s="155"/>
    </row>
    <row r="177" spans="1:18" s="82" customFormat="1" x14ac:dyDescent="0.25">
      <c r="A177" s="96">
        <v>775</v>
      </c>
      <c r="B177" s="1" t="s">
        <v>510</v>
      </c>
      <c r="C177" s="12">
        <v>45027</v>
      </c>
      <c r="D177" s="12">
        <v>45027</v>
      </c>
      <c r="E177" s="12">
        <v>45027</v>
      </c>
      <c r="F177" s="236">
        <v>45033</v>
      </c>
      <c r="G177" s="12">
        <v>45035</v>
      </c>
      <c r="H177" s="12">
        <v>45035</v>
      </c>
      <c r="I177" s="12">
        <v>45035</v>
      </c>
      <c r="J177" s="12">
        <v>45035</v>
      </c>
      <c r="K177" s="12">
        <v>45036</v>
      </c>
      <c r="L177" s="12">
        <v>45036</v>
      </c>
      <c r="M177" s="94">
        <f t="shared" si="15"/>
        <v>45034</v>
      </c>
      <c r="N177" s="100">
        <f t="shared" ref="N177:N208" si="16">IF($D177=0," ",(IF($L177=0,((NETWORKDAYS($D177,$R$1))-1),((NETWORKDAYS($D177,$L177))-1))))</f>
        <v>7</v>
      </c>
      <c r="O177" s="100" t="str">
        <f t="shared" ref="O177:O208" si="17">IF($D177=0," ",(IF($L177=0,(IF($N177&gt;5,"ATRASADO","Andamento")),"ENVIADO")))</f>
        <v>ENVIADO</v>
      </c>
      <c r="P177" s="126" t="s">
        <v>278</v>
      </c>
      <c r="Q177" s="134" t="s">
        <v>279</v>
      </c>
      <c r="R177" s="154"/>
    </row>
    <row r="178" spans="1:18" x14ac:dyDescent="0.25">
      <c r="A178" s="14">
        <v>221044</v>
      </c>
      <c r="B178" s="2" t="s">
        <v>508</v>
      </c>
      <c r="C178" s="4">
        <v>45028</v>
      </c>
      <c r="D178" s="4">
        <v>45030</v>
      </c>
      <c r="E178" s="12">
        <v>45030</v>
      </c>
      <c r="F178" s="5" t="s">
        <v>514</v>
      </c>
      <c r="G178" s="4">
        <v>45034</v>
      </c>
      <c r="H178" s="4">
        <v>45034</v>
      </c>
      <c r="I178" s="4">
        <v>45042</v>
      </c>
      <c r="J178" s="4">
        <v>45043</v>
      </c>
      <c r="K178" s="4">
        <v>45043</v>
      </c>
      <c r="L178" s="4">
        <v>45044</v>
      </c>
      <c r="M178" s="94">
        <f t="shared" si="15"/>
        <v>45037</v>
      </c>
      <c r="N178" s="95">
        <f t="shared" si="16"/>
        <v>10</v>
      </c>
      <c r="O178" s="95" t="str">
        <f t="shared" si="17"/>
        <v>ENVIADO</v>
      </c>
      <c r="P178" s="7"/>
      <c r="Q178" s="134" t="s">
        <v>156</v>
      </c>
    </row>
    <row r="179" spans="1:18" s="82" customFormat="1" x14ac:dyDescent="0.25">
      <c r="A179" s="96">
        <v>221148</v>
      </c>
      <c r="B179" s="1" t="s">
        <v>508</v>
      </c>
      <c r="C179" s="12">
        <v>45029</v>
      </c>
      <c r="D179" s="12">
        <v>45030</v>
      </c>
      <c r="E179" s="12">
        <v>45030</v>
      </c>
      <c r="F179" s="5" t="s">
        <v>514</v>
      </c>
      <c r="G179" s="4">
        <v>45034</v>
      </c>
      <c r="H179" s="12">
        <v>45034</v>
      </c>
      <c r="I179" s="12">
        <v>45042</v>
      </c>
      <c r="J179" s="12">
        <v>45043</v>
      </c>
      <c r="K179" s="4">
        <v>45043</v>
      </c>
      <c r="L179" s="12">
        <v>45044</v>
      </c>
      <c r="M179" s="94">
        <f t="shared" si="15"/>
        <v>45037</v>
      </c>
      <c r="N179" s="100">
        <f t="shared" si="16"/>
        <v>10</v>
      </c>
      <c r="O179" s="100" t="str">
        <f t="shared" si="17"/>
        <v>ENVIADO</v>
      </c>
      <c r="P179" s="124"/>
      <c r="Q179" s="134" t="s">
        <v>157</v>
      </c>
      <c r="R179" s="154"/>
    </row>
    <row r="180" spans="1:18" x14ac:dyDescent="0.25">
      <c r="A180" s="14">
        <v>221276</v>
      </c>
      <c r="B180" s="2" t="s">
        <v>508</v>
      </c>
      <c r="C180" s="4">
        <v>45033</v>
      </c>
      <c r="D180" s="4">
        <v>45041</v>
      </c>
      <c r="E180" s="4">
        <v>45041</v>
      </c>
      <c r="F180" s="5"/>
      <c r="G180" s="4">
        <v>45041</v>
      </c>
      <c r="H180" s="4">
        <v>45041</v>
      </c>
      <c r="I180" s="4">
        <v>45054</v>
      </c>
      <c r="J180" s="4">
        <v>45058</v>
      </c>
      <c r="K180" s="4">
        <v>45058</v>
      </c>
      <c r="L180" s="4">
        <v>45058</v>
      </c>
      <c r="M180" s="94">
        <f t="shared" si="15"/>
        <v>45048</v>
      </c>
      <c r="N180" s="95">
        <f t="shared" si="16"/>
        <v>13</v>
      </c>
      <c r="O180" s="95" t="str">
        <f t="shared" si="17"/>
        <v>ENVIADO</v>
      </c>
      <c r="P180" s="7"/>
      <c r="Q180" s="134" t="s">
        <v>158</v>
      </c>
    </row>
    <row r="181" spans="1:18" s="82" customFormat="1" x14ac:dyDescent="0.25">
      <c r="A181" s="96">
        <v>221326</v>
      </c>
      <c r="B181" s="1" t="s">
        <v>508</v>
      </c>
      <c r="C181" s="12">
        <v>45033</v>
      </c>
      <c r="D181" s="12">
        <v>45034</v>
      </c>
      <c r="E181" s="12">
        <v>45034</v>
      </c>
      <c r="F181" s="5" t="s">
        <v>514</v>
      </c>
      <c r="G181" s="12">
        <v>45035</v>
      </c>
      <c r="H181" s="12">
        <v>45035</v>
      </c>
      <c r="I181" s="12">
        <v>45043</v>
      </c>
      <c r="J181" s="12">
        <v>45044</v>
      </c>
      <c r="K181" s="12">
        <v>45044</v>
      </c>
      <c r="L181" s="12">
        <v>45048</v>
      </c>
      <c r="M181" s="94">
        <f t="shared" si="15"/>
        <v>45041</v>
      </c>
      <c r="N181" s="100">
        <f t="shared" si="16"/>
        <v>10</v>
      </c>
      <c r="O181" s="100" t="str">
        <f t="shared" si="17"/>
        <v>ENVIADO</v>
      </c>
      <c r="P181" s="124"/>
      <c r="Q181" s="134" t="s">
        <v>159</v>
      </c>
      <c r="R181" s="154"/>
    </row>
    <row r="182" spans="1:18" x14ac:dyDescent="0.25">
      <c r="A182" s="14">
        <v>221436</v>
      </c>
      <c r="B182" s="2" t="s">
        <v>508</v>
      </c>
      <c r="C182" s="4">
        <v>45033</v>
      </c>
      <c r="D182" s="4">
        <v>45042</v>
      </c>
      <c r="E182" s="112">
        <v>45042</v>
      </c>
      <c r="F182" s="5" t="s">
        <v>514</v>
      </c>
      <c r="G182" s="11">
        <v>45049</v>
      </c>
      <c r="H182" s="4">
        <v>45049</v>
      </c>
      <c r="I182" s="4">
        <v>45055</v>
      </c>
      <c r="J182" s="4">
        <v>45058</v>
      </c>
      <c r="K182" s="4">
        <v>45058</v>
      </c>
      <c r="L182" s="4">
        <v>45058</v>
      </c>
      <c r="M182" s="94">
        <f t="shared" si="15"/>
        <v>45049</v>
      </c>
      <c r="N182" s="95">
        <f t="shared" si="16"/>
        <v>12</v>
      </c>
      <c r="O182" s="95" t="str">
        <f t="shared" si="17"/>
        <v>ENVIADO</v>
      </c>
      <c r="P182" s="7"/>
      <c r="Q182" s="134" t="s">
        <v>160</v>
      </c>
    </row>
    <row r="183" spans="1:18" s="82" customFormat="1" x14ac:dyDescent="0.25">
      <c r="A183" s="101">
        <v>221483</v>
      </c>
      <c r="B183" s="97" t="s">
        <v>508</v>
      </c>
      <c r="C183" s="102">
        <v>45033</v>
      </c>
      <c r="D183" s="102">
        <v>45034</v>
      </c>
      <c r="E183" s="12">
        <v>45034</v>
      </c>
      <c r="F183" s="5" t="s">
        <v>514</v>
      </c>
      <c r="G183" s="102">
        <v>45035</v>
      </c>
      <c r="H183" s="102">
        <v>45035</v>
      </c>
      <c r="I183" s="102">
        <v>45054</v>
      </c>
      <c r="J183" s="102">
        <v>45058</v>
      </c>
      <c r="K183" s="102">
        <v>45058</v>
      </c>
      <c r="L183" s="102">
        <v>45058</v>
      </c>
      <c r="M183" s="94">
        <f t="shared" si="15"/>
        <v>45041</v>
      </c>
      <c r="N183" s="100">
        <f t="shared" si="16"/>
        <v>18</v>
      </c>
      <c r="O183" s="100" t="str">
        <f t="shared" si="17"/>
        <v>ENVIADO</v>
      </c>
      <c r="P183" s="113"/>
      <c r="Q183" s="134" t="s">
        <v>161</v>
      </c>
      <c r="R183" s="154"/>
    </row>
    <row r="184" spans="1:18" x14ac:dyDescent="0.25">
      <c r="A184" s="14">
        <v>221508</v>
      </c>
      <c r="B184" s="2" t="s">
        <v>508</v>
      </c>
      <c r="C184" s="4">
        <v>45033</v>
      </c>
      <c r="D184" s="4">
        <v>45033</v>
      </c>
      <c r="E184" s="4">
        <v>45033</v>
      </c>
      <c r="F184" s="115"/>
      <c r="G184" s="4">
        <v>45034</v>
      </c>
      <c r="H184" s="4">
        <v>45034</v>
      </c>
      <c r="I184" s="99">
        <v>45042</v>
      </c>
      <c r="J184" s="99">
        <v>45043</v>
      </c>
      <c r="K184" s="4">
        <v>45043</v>
      </c>
      <c r="L184" s="99">
        <v>45044</v>
      </c>
      <c r="M184" s="94">
        <f t="shared" si="15"/>
        <v>45040</v>
      </c>
      <c r="N184" s="95">
        <f t="shared" si="16"/>
        <v>9</v>
      </c>
      <c r="O184" s="95" t="str">
        <f t="shared" si="17"/>
        <v>ENVIADO</v>
      </c>
      <c r="P184" s="118"/>
      <c r="Q184" s="134" t="s">
        <v>162</v>
      </c>
    </row>
    <row r="185" spans="1:18" s="82" customFormat="1" ht="15.75" customHeight="1" x14ac:dyDescent="0.25">
      <c r="A185" s="96">
        <v>221541</v>
      </c>
      <c r="B185" s="1" t="s">
        <v>508</v>
      </c>
      <c r="C185" s="12">
        <v>45034</v>
      </c>
      <c r="D185" s="12">
        <v>45034</v>
      </c>
      <c r="E185" s="12">
        <v>45034</v>
      </c>
      <c r="F185" s="115"/>
      <c r="G185" s="12">
        <v>45035</v>
      </c>
      <c r="H185" s="12">
        <v>45035</v>
      </c>
      <c r="I185" s="103">
        <v>45042</v>
      </c>
      <c r="J185" s="103">
        <v>45043</v>
      </c>
      <c r="K185" s="103">
        <v>45044</v>
      </c>
      <c r="L185" s="103">
        <v>45048</v>
      </c>
      <c r="M185" s="94">
        <f t="shared" si="15"/>
        <v>45041</v>
      </c>
      <c r="N185" s="100">
        <f t="shared" si="16"/>
        <v>10</v>
      </c>
      <c r="O185" s="100" t="str">
        <f t="shared" si="17"/>
        <v>ENVIADO</v>
      </c>
      <c r="P185" s="120"/>
      <c r="Q185" s="134" t="s">
        <v>163</v>
      </c>
      <c r="R185" s="154"/>
    </row>
    <row r="186" spans="1:18" x14ac:dyDescent="0.25">
      <c r="A186" s="14">
        <v>777</v>
      </c>
      <c r="B186" s="2" t="s">
        <v>510</v>
      </c>
      <c r="C186" s="4">
        <v>45035</v>
      </c>
      <c r="D186" s="4">
        <v>45036</v>
      </c>
      <c r="E186" s="4">
        <v>45036</v>
      </c>
      <c r="F186" s="115"/>
      <c r="G186" s="4">
        <v>45041</v>
      </c>
      <c r="H186" s="4">
        <v>45041</v>
      </c>
      <c r="I186" s="99">
        <v>45049</v>
      </c>
      <c r="J186" s="99">
        <v>45050</v>
      </c>
      <c r="K186" s="99">
        <v>45050</v>
      </c>
      <c r="L186" s="99">
        <v>45051</v>
      </c>
      <c r="M186" s="94">
        <f t="shared" si="15"/>
        <v>45043</v>
      </c>
      <c r="N186" s="95">
        <f t="shared" si="16"/>
        <v>11</v>
      </c>
      <c r="O186" s="95" t="str">
        <f t="shared" si="17"/>
        <v>ENVIADO</v>
      </c>
      <c r="P186" s="118"/>
      <c r="Q186" s="159"/>
    </row>
    <row r="187" spans="1:18" s="82" customFormat="1" x14ac:dyDescent="0.25">
      <c r="A187" s="96">
        <v>221643</v>
      </c>
      <c r="B187" s="1" t="s">
        <v>508</v>
      </c>
      <c r="C187" s="12">
        <v>45036</v>
      </c>
      <c r="D187" s="12">
        <v>45041</v>
      </c>
      <c r="E187" s="12">
        <v>45041</v>
      </c>
      <c r="F187" s="115"/>
      <c r="G187" s="12">
        <v>45041</v>
      </c>
      <c r="H187" s="12">
        <v>45041</v>
      </c>
      <c r="I187" s="103">
        <v>45043</v>
      </c>
      <c r="J187" s="103">
        <v>45044</v>
      </c>
      <c r="K187" s="103">
        <v>45044</v>
      </c>
      <c r="L187" s="103">
        <v>45048</v>
      </c>
      <c r="M187" s="94">
        <f t="shared" si="15"/>
        <v>45048</v>
      </c>
      <c r="N187" s="133">
        <f t="shared" si="16"/>
        <v>5</v>
      </c>
      <c r="O187" s="100" t="str">
        <f t="shared" si="17"/>
        <v>ENVIADO</v>
      </c>
      <c r="P187" s="120"/>
      <c r="Q187" s="134" t="s">
        <v>164</v>
      </c>
      <c r="R187" s="154"/>
    </row>
    <row r="188" spans="1:18" x14ac:dyDescent="0.25">
      <c r="A188" s="14">
        <v>778</v>
      </c>
      <c r="B188" s="2" t="s">
        <v>510</v>
      </c>
      <c r="C188" s="4">
        <v>45040</v>
      </c>
      <c r="D188" s="112">
        <v>45042</v>
      </c>
      <c r="E188" s="112">
        <v>45042</v>
      </c>
      <c r="F188" s="140"/>
      <c r="G188" s="112">
        <v>45042</v>
      </c>
      <c r="H188" s="112">
        <v>45042</v>
      </c>
      <c r="I188" s="112">
        <v>45049</v>
      </c>
      <c r="J188" s="112">
        <v>45050</v>
      </c>
      <c r="K188" s="112">
        <v>45050</v>
      </c>
      <c r="L188" s="112">
        <v>45051</v>
      </c>
      <c r="M188" s="94">
        <f t="shared" si="15"/>
        <v>45049</v>
      </c>
      <c r="N188" s="95">
        <f t="shared" si="16"/>
        <v>7</v>
      </c>
      <c r="O188" s="95" t="str">
        <f t="shared" si="17"/>
        <v>ENVIADO</v>
      </c>
      <c r="P188" s="118"/>
      <c r="Q188" s="134" t="s">
        <v>280</v>
      </c>
    </row>
    <row r="189" spans="1:18" s="82" customFormat="1" x14ac:dyDescent="0.25">
      <c r="A189" s="96">
        <v>780</v>
      </c>
      <c r="B189" s="1" t="s">
        <v>510</v>
      </c>
      <c r="C189" s="12">
        <v>45040</v>
      </c>
      <c r="D189" s="141">
        <v>45040</v>
      </c>
      <c r="E189" s="141">
        <v>45040</v>
      </c>
      <c r="F189" s="140"/>
      <c r="G189" s="141">
        <v>45042</v>
      </c>
      <c r="H189" s="141">
        <v>45042</v>
      </c>
      <c r="I189" s="141">
        <v>45049</v>
      </c>
      <c r="J189" s="141">
        <v>45050</v>
      </c>
      <c r="K189" s="141">
        <v>45050</v>
      </c>
      <c r="L189" s="141">
        <v>45051</v>
      </c>
      <c r="M189" s="136">
        <f t="shared" si="15"/>
        <v>45047</v>
      </c>
      <c r="N189" s="100">
        <f t="shared" si="16"/>
        <v>9</v>
      </c>
      <c r="O189" s="100" t="str">
        <f t="shared" si="17"/>
        <v>ENVIADO</v>
      </c>
      <c r="P189" s="120" t="s">
        <v>281</v>
      </c>
      <c r="Q189" s="159"/>
      <c r="R189" s="154"/>
    </row>
    <row r="190" spans="1:18" s="148" customFormat="1" x14ac:dyDescent="0.25">
      <c r="A190" s="142">
        <v>29443</v>
      </c>
      <c r="B190" s="143" t="s">
        <v>511</v>
      </c>
      <c r="C190" s="11">
        <v>45040</v>
      </c>
      <c r="D190" s="67"/>
      <c r="E190" s="67"/>
      <c r="F190" s="67"/>
      <c r="G190" s="67"/>
      <c r="H190" s="67"/>
      <c r="I190" s="67"/>
      <c r="J190" s="67"/>
      <c r="K190" s="67"/>
      <c r="L190" s="67"/>
      <c r="M190" s="145" t="str">
        <f t="shared" si="15"/>
        <v xml:space="preserve"> </v>
      </c>
      <c r="N190" s="146" t="str">
        <f t="shared" si="16"/>
        <v xml:space="preserve"> </v>
      </c>
      <c r="O190" s="146" t="str">
        <f t="shared" si="17"/>
        <v xml:space="preserve"> </v>
      </c>
      <c r="P190" s="147" t="s">
        <v>25</v>
      </c>
      <c r="Q190" s="218"/>
      <c r="R190" s="154"/>
    </row>
    <row r="191" spans="1:18" s="82" customFormat="1" x14ac:dyDescent="0.25">
      <c r="A191" s="96">
        <v>221787</v>
      </c>
      <c r="B191" s="1" t="s">
        <v>508</v>
      </c>
      <c r="C191" s="12">
        <v>45040</v>
      </c>
      <c r="D191" s="12">
        <v>45041</v>
      </c>
      <c r="E191" s="12">
        <v>45041</v>
      </c>
      <c r="F191" s="115"/>
      <c r="G191" s="12">
        <v>45041</v>
      </c>
      <c r="H191" s="12">
        <v>45041</v>
      </c>
      <c r="I191" s="103">
        <v>45055</v>
      </c>
      <c r="J191" s="103">
        <v>45058</v>
      </c>
      <c r="K191" s="103">
        <v>45058</v>
      </c>
      <c r="L191" s="103">
        <v>45058</v>
      </c>
      <c r="M191" s="136">
        <f t="shared" si="15"/>
        <v>45048</v>
      </c>
      <c r="N191" s="100">
        <f t="shared" si="16"/>
        <v>13</v>
      </c>
      <c r="O191" s="100" t="str">
        <f t="shared" si="17"/>
        <v>ENVIADO</v>
      </c>
      <c r="P191" s="120"/>
      <c r="Q191" s="134" t="s">
        <v>165</v>
      </c>
      <c r="R191" s="154"/>
    </row>
    <row r="192" spans="1:18" s="148" customFormat="1" x14ac:dyDescent="0.25">
      <c r="A192" s="142">
        <v>221913</v>
      </c>
      <c r="B192" s="143" t="s">
        <v>508</v>
      </c>
      <c r="C192" s="11">
        <v>45040</v>
      </c>
      <c r="D192" s="11">
        <v>45042</v>
      </c>
      <c r="E192" s="112">
        <v>45042</v>
      </c>
      <c r="F192" s="140"/>
      <c r="G192" s="11">
        <v>45049</v>
      </c>
      <c r="H192" s="11">
        <v>45049</v>
      </c>
      <c r="I192" s="144">
        <v>45058</v>
      </c>
      <c r="J192" s="144">
        <v>45061</v>
      </c>
      <c r="K192" s="144">
        <v>45061</v>
      </c>
      <c r="L192" s="12">
        <v>45062</v>
      </c>
      <c r="M192" s="145">
        <f t="shared" si="15"/>
        <v>45049</v>
      </c>
      <c r="N192" s="146">
        <f t="shared" si="16"/>
        <v>14</v>
      </c>
      <c r="O192" s="146" t="str">
        <f t="shared" si="17"/>
        <v>ENVIADO</v>
      </c>
      <c r="P192" s="147"/>
      <c r="Q192" s="134" t="s">
        <v>166</v>
      </c>
      <c r="R192" s="154"/>
    </row>
    <row r="193" spans="1:18" s="82" customFormat="1" x14ac:dyDescent="0.25">
      <c r="A193" s="96">
        <v>221955</v>
      </c>
      <c r="B193" s="1" t="s">
        <v>508</v>
      </c>
      <c r="C193" s="12">
        <v>45040</v>
      </c>
      <c r="D193" s="12">
        <v>45042</v>
      </c>
      <c r="E193" s="141">
        <v>45042</v>
      </c>
      <c r="F193" s="140"/>
      <c r="G193" s="11">
        <v>45049</v>
      </c>
      <c r="H193" s="12">
        <v>45049</v>
      </c>
      <c r="I193" s="103">
        <v>45058</v>
      </c>
      <c r="J193" s="103">
        <v>45061</v>
      </c>
      <c r="K193" s="103">
        <v>45061</v>
      </c>
      <c r="L193" s="12">
        <v>45062</v>
      </c>
      <c r="M193" s="136">
        <f t="shared" si="15"/>
        <v>45049</v>
      </c>
      <c r="N193" s="100">
        <f t="shared" si="16"/>
        <v>14</v>
      </c>
      <c r="O193" s="100" t="str">
        <f t="shared" si="17"/>
        <v>ENVIADO</v>
      </c>
      <c r="P193" s="120"/>
      <c r="Q193" s="134" t="s">
        <v>167</v>
      </c>
      <c r="R193" s="154"/>
    </row>
    <row r="194" spans="1:18" s="148" customFormat="1" x14ac:dyDescent="0.25">
      <c r="A194" s="142">
        <v>782</v>
      </c>
      <c r="B194" s="143" t="s">
        <v>510</v>
      </c>
      <c r="C194" s="11">
        <v>45041</v>
      </c>
      <c r="D194" s="11">
        <v>45042</v>
      </c>
      <c r="E194" s="112">
        <v>45042</v>
      </c>
      <c r="F194" s="140"/>
      <c r="G194" s="11">
        <v>45049</v>
      </c>
      <c r="H194" s="11">
        <v>45049</v>
      </c>
      <c r="I194" s="144">
        <v>45050</v>
      </c>
      <c r="J194" s="144">
        <v>45051</v>
      </c>
      <c r="K194" s="144">
        <v>45054</v>
      </c>
      <c r="L194" s="144">
        <v>45054</v>
      </c>
      <c r="M194" s="145">
        <f t="shared" si="15"/>
        <v>45049</v>
      </c>
      <c r="N194" s="146">
        <f t="shared" si="16"/>
        <v>8</v>
      </c>
      <c r="O194" s="146" t="str">
        <f t="shared" si="17"/>
        <v>ENVIADO</v>
      </c>
      <c r="P194" s="147"/>
      <c r="Q194" s="159"/>
      <c r="R194" s="154"/>
    </row>
    <row r="195" spans="1:18" s="82" customFormat="1" x14ac:dyDescent="0.25">
      <c r="A195" s="96">
        <v>783</v>
      </c>
      <c r="B195" s="1" t="s">
        <v>510</v>
      </c>
      <c r="C195" s="12">
        <v>45041</v>
      </c>
      <c r="D195" s="12">
        <v>45048</v>
      </c>
      <c r="E195" s="11">
        <v>45049</v>
      </c>
      <c r="F195" s="140"/>
      <c r="G195" s="11">
        <v>45050</v>
      </c>
      <c r="H195" s="12">
        <v>45050</v>
      </c>
      <c r="I195" s="103">
        <v>45054</v>
      </c>
      <c r="J195" s="103">
        <v>45058</v>
      </c>
      <c r="K195" s="103">
        <v>45058</v>
      </c>
      <c r="L195" s="103">
        <v>45058</v>
      </c>
      <c r="M195" s="136">
        <f t="shared" si="15"/>
        <v>45055</v>
      </c>
      <c r="N195" s="100">
        <f t="shared" si="16"/>
        <v>8</v>
      </c>
      <c r="O195" s="100" t="str">
        <f t="shared" si="17"/>
        <v>ENVIADO</v>
      </c>
      <c r="P195" s="120"/>
      <c r="Q195" s="134" t="s">
        <v>282</v>
      </c>
      <c r="R195" s="154"/>
    </row>
    <row r="196" spans="1:18" s="148" customFormat="1" x14ac:dyDescent="0.25">
      <c r="A196" s="142">
        <v>221957</v>
      </c>
      <c r="B196" s="143" t="s">
        <v>508</v>
      </c>
      <c r="C196" s="11">
        <v>45041</v>
      </c>
      <c r="D196" s="11">
        <v>45042</v>
      </c>
      <c r="E196" s="112">
        <v>45042</v>
      </c>
      <c r="F196" s="140"/>
      <c r="G196" s="11">
        <v>45049</v>
      </c>
      <c r="H196" s="11">
        <v>45049</v>
      </c>
      <c r="I196" s="144">
        <v>45062</v>
      </c>
      <c r="J196" s="144">
        <v>45063</v>
      </c>
      <c r="K196" s="144">
        <v>45063</v>
      </c>
      <c r="L196" s="144">
        <v>45064</v>
      </c>
      <c r="M196" s="145">
        <f t="shared" si="15"/>
        <v>45049</v>
      </c>
      <c r="N196" s="146">
        <f t="shared" si="16"/>
        <v>16</v>
      </c>
      <c r="O196" s="146" t="str">
        <f t="shared" si="17"/>
        <v>ENVIADO</v>
      </c>
      <c r="P196" s="147"/>
      <c r="Q196" s="134" t="s">
        <v>168</v>
      </c>
      <c r="R196" s="154"/>
    </row>
    <row r="197" spans="1:18" s="82" customFormat="1" x14ac:dyDescent="0.25">
      <c r="A197" s="96">
        <v>221975</v>
      </c>
      <c r="B197" s="1" t="s">
        <v>508</v>
      </c>
      <c r="C197" s="12">
        <v>45041</v>
      </c>
      <c r="D197" s="150">
        <v>45042</v>
      </c>
      <c r="E197" s="150">
        <v>45042</v>
      </c>
      <c r="F197" s="140"/>
      <c r="G197" s="11">
        <v>45049</v>
      </c>
      <c r="H197" s="12">
        <v>45049</v>
      </c>
      <c r="I197" s="103">
        <v>45058</v>
      </c>
      <c r="J197" s="103">
        <v>45061</v>
      </c>
      <c r="K197" s="103">
        <v>45061</v>
      </c>
      <c r="L197" s="12">
        <v>45062</v>
      </c>
      <c r="M197" s="136">
        <f t="shared" si="15"/>
        <v>45049</v>
      </c>
      <c r="N197" s="100">
        <f t="shared" si="16"/>
        <v>14</v>
      </c>
      <c r="O197" s="100" t="str">
        <f t="shared" si="17"/>
        <v>ENVIADO</v>
      </c>
      <c r="P197" s="120"/>
      <c r="Q197" s="134" t="s">
        <v>169</v>
      </c>
      <c r="R197" s="154"/>
    </row>
    <row r="198" spans="1:18" s="148" customFormat="1" x14ac:dyDescent="0.25">
      <c r="A198" s="142">
        <v>222066</v>
      </c>
      <c r="B198" s="143" t="s">
        <v>508</v>
      </c>
      <c r="C198" s="11">
        <v>45041</v>
      </c>
      <c r="D198" s="11">
        <v>45049</v>
      </c>
      <c r="E198" s="11">
        <v>45049</v>
      </c>
      <c r="F198" s="115"/>
      <c r="G198" s="4">
        <v>45050</v>
      </c>
      <c r="H198" s="11">
        <v>45050</v>
      </c>
      <c r="I198" s="144">
        <v>45062</v>
      </c>
      <c r="J198" s="144">
        <v>45063</v>
      </c>
      <c r="K198" s="144">
        <v>45063</v>
      </c>
      <c r="L198" s="144">
        <v>45064</v>
      </c>
      <c r="M198" s="145">
        <f t="shared" si="15"/>
        <v>45056</v>
      </c>
      <c r="N198" s="146">
        <f t="shared" si="16"/>
        <v>11</v>
      </c>
      <c r="O198" s="146" t="str">
        <f t="shared" si="17"/>
        <v>ENVIADO</v>
      </c>
      <c r="P198" s="147"/>
      <c r="Q198" s="134" t="s">
        <v>170</v>
      </c>
      <c r="R198" s="154"/>
    </row>
    <row r="199" spans="1:18" s="82" customFormat="1" x14ac:dyDescent="0.25">
      <c r="A199" s="96">
        <v>222130</v>
      </c>
      <c r="B199" s="1" t="s">
        <v>508</v>
      </c>
      <c r="C199" s="12">
        <v>45042</v>
      </c>
      <c r="D199" s="12">
        <v>45063</v>
      </c>
      <c r="E199" s="12">
        <v>45063</v>
      </c>
      <c r="F199" s="115"/>
      <c r="G199" s="12">
        <v>45064</v>
      </c>
      <c r="H199" s="12">
        <v>45064</v>
      </c>
      <c r="I199" s="103">
        <v>45078</v>
      </c>
      <c r="J199" s="103">
        <v>45079</v>
      </c>
      <c r="K199" s="103">
        <v>45079</v>
      </c>
      <c r="L199" s="103">
        <v>45082</v>
      </c>
      <c r="M199" s="136">
        <f t="shared" si="15"/>
        <v>45070</v>
      </c>
      <c r="N199" s="100">
        <f t="shared" si="16"/>
        <v>13</v>
      </c>
      <c r="O199" s="100" t="str">
        <f t="shared" si="17"/>
        <v>ENVIADO</v>
      </c>
      <c r="P199" s="120"/>
      <c r="Q199" s="159"/>
      <c r="R199" s="154"/>
    </row>
    <row r="200" spans="1:18" s="148" customFormat="1" x14ac:dyDescent="0.25">
      <c r="A200" s="142">
        <v>222198</v>
      </c>
      <c r="B200" s="143" t="s">
        <v>508</v>
      </c>
      <c r="C200" s="11">
        <v>45043</v>
      </c>
      <c r="D200" s="144">
        <v>45079</v>
      </c>
      <c r="E200" s="144">
        <v>45079</v>
      </c>
      <c r="F200" s="115"/>
      <c r="G200" s="11">
        <v>45079</v>
      </c>
      <c r="H200" s="11">
        <v>45082</v>
      </c>
      <c r="I200" s="144">
        <v>45084</v>
      </c>
      <c r="J200" s="144">
        <v>45084</v>
      </c>
      <c r="K200" s="144">
        <v>45084</v>
      </c>
      <c r="L200" s="144">
        <v>45084</v>
      </c>
      <c r="M200" s="145">
        <f t="shared" si="15"/>
        <v>45086</v>
      </c>
      <c r="N200" s="146">
        <f t="shared" si="16"/>
        <v>3</v>
      </c>
      <c r="O200" s="146" t="str">
        <f t="shared" si="17"/>
        <v>ENVIADO</v>
      </c>
      <c r="P200" s="147"/>
      <c r="Q200" s="159"/>
      <c r="R200" s="154"/>
    </row>
    <row r="201" spans="1:18" s="82" customFormat="1" x14ac:dyDescent="0.25">
      <c r="A201" s="96">
        <v>222200</v>
      </c>
      <c r="B201" s="1" t="s">
        <v>508</v>
      </c>
      <c r="C201" s="12">
        <v>45043</v>
      </c>
      <c r="D201" s="67"/>
      <c r="E201" s="67"/>
      <c r="F201" s="67"/>
      <c r="G201" s="67"/>
      <c r="H201" s="67"/>
      <c r="I201" s="67"/>
      <c r="J201" s="131"/>
      <c r="K201" s="67"/>
      <c r="L201" s="67"/>
      <c r="M201" s="136" t="str">
        <f t="shared" si="15"/>
        <v xml:space="preserve"> </v>
      </c>
      <c r="N201" s="100" t="str">
        <f t="shared" si="16"/>
        <v xml:space="preserve"> </v>
      </c>
      <c r="O201" s="100" t="str">
        <f t="shared" si="17"/>
        <v xml:space="preserve"> </v>
      </c>
      <c r="P201" s="120" t="s">
        <v>25</v>
      </c>
      <c r="Q201" s="129"/>
      <c r="R201" s="154"/>
    </row>
    <row r="202" spans="1:18" s="148" customFormat="1" x14ac:dyDescent="0.25">
      <c r="A202" s="142">
        <v>785</v>
      </c>
      <c r="B202" s="143" t="s">
        <v>510</v>
      </c>
      <c r="C202" s="11">
        <v>45043</v>
      </c>
      <c r="D202" s="11">
        <v>45044</v>
      </c>
      <c r="E202" s="11">
        <v>45044</v>
      </c>
      <c r="F202" s="84">
        <v>45049</v>
      </c>
      <c r="G202" s="11">
        <v>45049</v>
      </c>
      <c r="H202" s="11">
        <v>45049</v>
      </c>
      <c r="I202" s="144">
        <v>45062</v>
      </c>
      <c r="J202" s="144">
        <v>45063</v>
      </c>
      <c r="K202" s="144">
        <v>45063</v>
      </c>
      <c r="L202" s="144">
        <v>45064</v>
      </c>
      <c r="M202" s="145">
        <f t="shared" si="15"/>
        <v>45051</v>
      </c>
      <c r="N202" s="146">
        <f t="shared" si="16"/>
        <v>14</v>
      </c>
      <c r="O202" s="146" t="str">
        <f t="shared" si="17"/>
        <v>ENVIADO</v>
      </c>
      <c r="P202" s="147" t="s">
        <v>283</v>
      </c>
      <c r="Q202" s="134" t="s">
        <v>284</v>
      </c>
      <c r="R202" s="154"/>
    </row>
    <row r="203" spans="1:18" s="82" customFormat="1" x14ac:dyDescent="0.25">
      <c r="A203" s="96">
        <v>222269</v>
      </c>
      <c r="B203" s="1" t="s">
        <v>508</v>
      </c>
      <c r="C203" s="12">
        <v>45044</v>
      </c>
      <c r="D203" s="12">
        <v>45049</v>
      </c>
      <c r="E203" s="12">
        <v>45049</v>
      </c>
      <c r="F203" s="115"/>
      <c r="G203" s="4">
        <v>45050</v>
      </c>
      <c r="H203" s="12">
        <v>45050</v>
      </c>
      <c r="I203" s="103">
        <v>45062</v>
      </c>
      <c r="J203" s="103">
        <v>45063</v>
      </c>
      <c r="K203" s="144">
        <v>45063</v>
      </c>
      <c r="L203" s="103">
        <v>45064</v>
      </c>
      <c r="M203" s="136">
        <f t="shared" si="15"/>
        <v>45056</v>
      </c>
      <c r="N203" s="100">
        <f t="shared" si="16"/>
        <v>11</v>
      </c>
      <c r="O203" s="100" t="str">
        <f t="shared" si="17"/>
        <v>ENVIADO</v>
      </c>
      <c r="P203" s="120"/>
      <c r="Q203" s="134" t="s">
        <v>171</v>
      </c>
      <c r="R203" s="154"/>
    </row>
    <row r="204" spans="1:18" x14ac:dyDescent="0.25">
      <c r="A204" s="14">
        <v>222330</v>
      </c>
      <c r="B204" s="2" t="s">
        <v>508</v>
      </c>
      <c r="C204" s="4">
        <v>45048</v>
      </c>
      <c r="D204" s="4">
        <v>45055</v>
      </c>
      <c r="E204" s="4">
        <v>45055</v>
      </c>
      <c r="F204" s="115"/>
      <c r="G204" s="4">
        <v>45055</v>
      </c>
      <c r="H204" s="4">
        <v>45055</v>
      </c>
      <c r="I204" s="99">
        <v>45063</v>
      </c>
      <c r="J204" s="4">
        <v>45063</v>
      </c>
      <c r="K204" s="11">
        <v>45063</v>
      </c>
      <c r="L204" s="4">
        <v>45064</v>
      </c>
      <c r="M204" s="94">
        <f t="shared" si="15"/>
        <v>45062</v>
      </c>
      <c r="N204" s="95">
        <f t="shared" si="16"/>
        <v>7</v>
      </c>
      <c r="O204" s="95" t="str">
        <f t="shared" si="17"/>
        <v>ENVIADO</v>
      </c>
      <c r="P204" s="118"/>
      <c r="Q204" s="134" t="s">
        <v>172</v>
      </c>
    </row>
    <row r="205" spans="1:18" s="82" customFormat="1" x14ac:dyDescent="0.25">
      <c r="A205" s="96">
        <v>222560</v>
      </c>
      <c r="B205" s="1" t="s">
        <v>508</v>
      </c>
      <c r="C205" s="12">
        <v>45049</v>
      </c>
      <c r="D205" s="12">
        <v>45051</v>
      </c>
      <c r="E205" s="12">
        <v>45051</v>
      </c>
      <c r="F205" s="5"/>
      <c r="G205" s="12">
        <v>45051</v>
      </c>
      <c r="H205" s="12">
        <v>45051</v>
      </c>
      <c r="I205" s="12">
        <v>45063</v>
      </c>
      <c r="J205" s="12">
        <v>45063</v>
      </c>
      <c r="K205" s="11">
        <v>45063</v>
      </c>
      <c r="L205" s="12">
        <v>45064</v>
      </c>
      <c r="M205" s="136">
        <f t="shared" si="15"/>
        <v>45058</v>
      </c>
      <c r="N205" s="100">
        <f t="shared" si="16"/>
        <v>9</v>
      </c>
      <c r="O205" s="100" t="str">
        <f t="shared" si="17"/>
        <v>ENVIADO</v>
      </c>
      <c r="P205" s="120"/>
      <c r="Q205" s="134" t="s">
        <v>173</v>
      </c>
      <c r="R205" s="154"/>
    </row>
    <row r="206" spans="1:18" x14ac:dyDescent="0.25">
      <c r="A206" s="14">
        <v>786</v>
      </c>
      <c r="B206" s="2" t="s">
        <v>510</v>
      </c>
      <c r="C206" s="4">
        <v>45048</v>
      </c>
      <c r="D206" s="4">
        <v>45049</v>
      </c>
      <c r="E206" s="4">
        <v>45049</v>
      </c>
      <c r="F206" s="84">
        <v>45050</v>
      </c>
      <c r="G206" s="4">
        <v>45050</v>
      </c>
      <c r="H206" s="4">
        <v>45050</v>
      </c>
      <c r="I206" s="4">
        <v>45050</v>
      </c>
      <c r="J206" s="4">
        <v>45051</v>
      </c>
      <c r="K206" s="4">
        <v>45054</v>
      </c>
      <c r="L206" s="4">
        <v>45054</v>
      </c>
      <c r="M206" s="94">
        <f t="shared" si="15"/>
        <v>45056</v>
      </c>
      <c r="N206" s="95">
        <f t="shared" si="16"/>
        <v>3</v>
      </c>
      <c r="O206" s="95" t="str">
        <f t="shared" si="17"/>
        <v>ENVIADO</v>
      </c>
      <c r="P206" s="118" t="s">
        <v>285</v>
      </c>
      <c r="Q206" s="134" t="s">
        <v>286</v>
      </c>
    </row>
    <row r="207" spans="1:18" s="82" customFormat="1" x14ac:dyDescent="0.25">
      <c r="A207" s="96">
        <v>787</v>
      </c>
      <c r="B207" s="1" t="s">
        <v>510</v>
      </c>
      <c r="C207" s="12">
        <v>45051</v>
      </c>
      <c r="D207" s="12">
        <v>45051</v>
      </c>
      <c r="E207" s="12">
        <v>45051</v>
      </c>
      <c r="F207" s="5"/>
      <c r="G207" s="12">
        <v>45054</v>
      </c>
      <c r="H207" s="12">
        <v>45054</v>
      </c>
      <c r="I207" s="12">
        <v>45063</v>
      </c>
      <c r="J207" s="12">
        <v>45063</v>
      </c>
      <c r="K207" s="11">
        <v>45063</v>
      </c>
      <c r="L207" s="12">
        <v>45064</v>
      </c>
      <c r="M207" s="136">
        <f t="shared" si="15"/>
        <v>45058</v>
      </c>
      <c r="N207" s="100">
        <f t="shared" si="16"/>
        <v>9</v>
      </c>
      <c r="O207" s="100" t="str">
        <f t="shared" si="17"/>
        <v>ENVIADO</v>
      </c>
      <c r="P207" s="120"/>
      <c r="Q207" s="134" t="s">
        <v>287</v>
      </c>
      <c r="R207" s="154"/>
    </row>
    <row r="208" spans="1:18" x14ac:dyDescent="0.25">
      <c r="A208" s="14">
        <v>788</v>
      </c>
      <c r="B208" s="2" t="s">
        <v>510</v>
      </c>
      <c r="C208" s="4">
        <v>45054</v>
      </c>
      <c r="D208" s="4">
        <v>45055</v>
      </c>
      <c r="E208" s="4">
        <v>45055</v>
      </c>
      <c r="F208" s="86">
        <v>45056</v>
      </c>
      <c r="G208" s="4">
        <v>45056</v>
      </c>
      <c r="H208" s="4">
        <v>45056</v>
      </c>
      <c r="I208" s="4">
        <v>45062</v>
      </c>
      <c r="J208" s="4">
        <v>45063</v>
      </c>
      <c r="K208" s="11">
        <v>45063</v>
      </c>
      <c r="L208" s="4">
        <v>45064</v>
      </c>
      <c r="M208" s="94">
        <f t="shared" si="15"/>
        <v>45062</v>
      </c>
      <c r="N208" s="95">
        <f t="shared" si="16"/>
        <v>7</v>
      </c>
      <c r="O208" s="95" t="str">
        <f t="shared" si="17"/>
        <v>ENVIADO</v>
      </c>
      <c r="P208" s="83" t="s">
        <v>262</v>
      </c>
      <c r="Q208" s="134" t="s">
        <v>288</v>
      </c>
    </row>
    <row r="209" spans="1:18" s="82" customFormat="1" x14ac:dyDescent="0.25">
      <c r="A209" s="96">
        <v>789</v>
      </c>
      <c r="B209" s="1" t="s">
        <v>510</v>
      </c>
      <c r="C209" s="12">
        <v>45054</v>
      </c>
      <c r="D209" s="12">
        <v>45056</v>
      </c>
      <c r="E209" s="12">
        <v>45056</v>
      </c>
      <c r="F209" s="5"/>
      <c r="G209" s="12">
        <v>45057</v>
      </c>
      <c r="H209" s="12">
        <v>45057</v>
      </c>
      <c r="I209" s="12">
        <v>45062</v>
      </c>
      <c r="J209" s="12">
        <v>45063</v>
      </c>
      <c r="K209" s="11">
        <v>45063</v>
      </c>
      <c r="L209" s="12">
        <v>45064</v>
      </c>
      <c r="M209" s="136">
        <f t="shared" si="15"/>
        <v>45063</v>
      </c>
      <c r="N209" s="100">
        <f t="shared" ref="N209:N240" si="18">IF($D209=0," ",(IF($L209=0,((NETWORKDAYS($D209,$R$1))-1),((NETWORKDAYS($D209,$L209))-1))))</f>
        <v>6</v>
      </c>
      <c r="O209" s="100" t="str">
        <f t="shared" ref="O209:O240" si="19">IF($D209=0," ",(IF($L209=0,(IF($N209&gt;5,"ATRASADO","Andamento")),"ENVIADO")))</f>
        <v>ENVIADO</v>
      </c>
      <c r="P209" s="120"/>
      <c r="Q209" s="134" t="s">
        <v>289</v>
      </c>
      <c r="R209" s="154"/>
    </row>
    <row r="210" spans="1:18" x14ac:dyDescent="0.25">
      <c r="A210" s="14">
        <v>30100</v>
      </c>
      <c r="B210" s="2" t="s">
        <v>511</v>
      </c>
      <c r="C210" s="4">
        <v>45054</v>
      </c>
      <c r="D210" s="105"/>
      <c r="E210" s="105"/>
      <c r="F210" s="105"/>
      <c r="G210" s="105"/>
      <c r="H210" s="105"/>
      <c r="I210" s="105"/>
      <c r="J210" s="105"/>
      <c r="K210" s="105"/>
      <c r="L210" s="105"/>
      <c r="M210" s="94" t="str">
        <f t="shared" si="15"/>
        <v xml:space="preserve"> </v>
      </c>
      <c r="N210" s="95" t="str">
        <f t="shared" si="18"/>
        <v xml:space="preserve"> </v>
      </c>
      <c r="O210" s="95" t="str">
        <f t="shared" si="19"/>
        <v xml:space="preserve"> </v>
      </c>
      <c r="P210" s="118" t="s">
        <v>25</v>
      </c>
      <c r="Q210" s="129"/>
    </row>
    <row r="211" spans="1:18" s="82" customFormat="1" x14ac:dyDescent="0.25">
      <c r="A211" s="96">
        <v>222980</v>
      </c>
      <c r="B211" s="1" t="s">
        <v>508</v>
      </c>
      <c r="C211" s="12">
        <v>45054</v>
      </c>
      <c r="D211" s="105"/>
      <c r="E211" s="105"/>
      <c r="F211" s="105"/>
      <c r="G211" s="105"/>
      <c r="H211" s="105"/>
      <c r="I211" s="105"/>
      <c r="J211" s="105"/>
      <c r="K211" s="105"/>
      <c r="L211" s="105"/>
      <c r="M211" s="136" t="str">
        <f t="shared" si="15"/>
        <v xml:space="preserve"> </v>
      </c>
      <c r="N211" s="100" t="str">
        <f t="shared" si="18"/>
        <v xml:space="preserve"> </v>
      </c>
      <c r="O211" s="100" t="str">
        <f t="shared" si="19"/>
        <v xml:space="preserve"> </v>
      </c>
      <c r="P211" s="120" t="s">
        <v>25</v>
      </c>
      <c r="Q211" s="129"/>
      <c r="R211" s="154"/>
    </row>
    <row r="212" spans="1:18" x14ac:dyDescent="0.25">
      <c r="A212" s="14">
        <v>223020</v>
      </c>
      <c r="B212" s="2" t="s">
        <v>508</v>
      </c>
      <c r="C212" s="4">
        <v>45054</v>
      </c>
      <c r="D212" s="105"/>
      <c r="E212" s="105"/>
      <c r="F212" s="105"/>
      <c r="G212" s="105"/>
      <c r="H212" s="105"/>
      <c r="I212" s="105"/>
      <c r="J212" s="105"/>
      <c r="K212" s="105"/>
      <c r="L212" s="105"/>
      <c r="M212" s="94" t="str">
        <f t="shared" si="15"/>
        <v xml:space="preserve"> </v>
      </c>
      <c r="N212" s="95" t="str">
        <f t="shared" si="18"/>
        <v xml:space="preserve"> </v>
      </c>
      <c r="O212" s="95" t="str">
        <f t="shared" si="19"/>
        <v xml:space="preserve"> </v>
      </c>
      <c r="P212" s="118" t="s">
        <v>25</v>
      </c>
      <c r="Q212" s="129"/>
    </row>
    <row r="213" spans="1:18" s="82" customFormat="1" x14ac:dyDescent="0.25">
      <c r="A213" s="96">
        <v>223071</v>
      </c>
      <c r="B213" s="1" t="s">
        <v>508</v>
      </c>
      <c r="C213" s="12">
        <v>45054</v>
      </c>
      <c r="D213" s="12">
        <v>45055</v>
      </c>
      <c r="E213" s="12">
        <v>45055</v>
      </c>
      <c r="F213" s="5"/>
      <c r="G213" s="12">
        <v>45055</v>
      </c>
      <c r="H213" s="12">
        <v>45055</v>
      </c>
      <c r="I213" s="12">
        <v>45063</v>
      </c>
      <c r="J213" s="12">
        <v>45063</v>
      </c>
      <c r="K213" s="11">
        <v>45063</v>
      </c>
      <c r="L213" s="12">
        <v>45064</v>
      </c>
      <c r="M213" s="136">
        <f t="shared" si="15"/>
        <v>45062</v>
      </c>
      <c r="N213" s="100">
        <f t="shared" si="18"/>
        <v>7</v>
      </c>
      <c r="O213" s="100" t="str">
        <f t="shared" si="19"/>
        <v>ENVIADO</v>
      </c>
      <c r="P213" s="120"/>
      <c r="Q213" s="197" t="s">
        <v>174</v>
      </c>
      <c r="R213" s="154"/>
    </row>
    <row r="214" spans="1:18" x14ac:dyDescent="0.25">
      <c r="A214" s="14">
        <v>223192</v>
      </c>
      <c r="B214" s="2" t="s">
        <v>508</v>
      </c>
      <c r="C214" s="4">
        <v>45054</v>
      </c>
      <c r="D214" s="4">
        <v>45062</v>
      </c>
      <c r="E214" s="4">
        <v>45062</v>
      </c>
      <c r="F214" s="5"/>
      <c r="G214" s="4">
        <v>45062</v>
      </c>
      <c r="H214" s="4">
        <v>45062</v>
      </c>
      <c r="I214" s="4">
        <v>45064</v>
      </c>
      <c r="J214" s="4">
        <v>45065</v>
      </c>
      <c r="K214" s="4">
        <v>45065</v>
      </c>
      <c r="L214" s="4">
        <v>45065</v>
      </c>
      <c r="M214" s="94">
        <f t="shared" si="15"/>
        <v>45069</v>
      </c>
      <c r="N214" s="95">
        <f t="shared" si="18"/>
        <v>3</v>
      </c>
      <c r="O214" s="95" t="str">
        <f t="shared" si="19"/>
        <v>ENVIADO</v>
      </c>
      <c r="P214" s="118"/>
      <c r="Q214" s="137" t="s">
        <v>175</v>
      </c>
    </row>
    <row r="215" spans="1:18" s="82" customFormat="1" x14ac:dyDescent="0.25">
      <c r="A215" s="96">
        <v>223194</v>
      </c>
      <c r="B215" s="1" t="s">
        <v>508</v>
      </c>
      <c r="C215" s="12">
        <v>45054</v>
      </c>
      <c r="D215" s="12">
        <v>45056</v>
      </c>
      <c r="E215" s="12">
        <v>45056</v>
      </c>
      <c r="F215" s="84">
        <v>45057</v>
      </c>
      <c r="G215" s="12">
        <v>45057</v>
      </c>
      <c r="H215" s="12">
        <v>45057</v>
      </c>
      <c r="I215" s="12">
        <v>45065</v>
      </c>
      <c r="J215" s="12">
        <v>45068</v>
      </c>
      <c r="K215" s="12">
        <v>45069</v>
      </c>
      <c r="L215" s="12">
        <v>45069</v>
      </c>
      <c r="M215" s="136">
        <f t="shared" si="15"/>
        <v>45063</v>
      </c>
      <c r="N215" s="100">
        <f t="shared" si="18"/>
        <v>9</v>
      </c>
      <c r="O215" s="100" t="str">
        <f t="shared" si="19"/>
        <v>ENVIADO</v>
      </c>
      <c r="P215" s="120" t="s">
        <v>176</v>
      </c>
      <c r="Q215" s="134" t="s">
        <v>177</v>
      </c>
      <c r="R215" s="154"/>
    </row>
    <row r="216" spans="1:18" x14ac:dyDescent="0.25">
      <c r="A216" s="14">
        <v>223199</v>
      </c>
      <c r="B216" s="2" t="s">
        <v>508</v>
      </c>
      <c r="C216" s="4">
        <v>45054</v>
      </c>
      <c r="D216" s="4">
        <v>45055</v>
      </c>
      <c r="E216" s="4">
        <v>45055</v>
      </c>
      <c r="F216" s="5"/>
      <c r="G216" s="4">
        <v>45055</v>
      </c>
      <c r="H216" s="4">
        <v>45055</v>
      </c>
      <c r="I216" s="4">
        <v>45063</v>
      </c>
      <c r="J216" s="4">
        <v>45063</v>
      </c>
      <c r="K216" s="11">
        <v>45063</v>
      </c>
      <c r="L216" s="4">
        <v>45064</v>
      </c>
      <c r="M216" s="94">
        <f t="shared" si="15"/>
        <v>45062</v>
      </c>
      <c r="N216" s="95">
        <f t="shared" si="18"/>
        <v>7</v>
      </c>
      <c r="O216" s="95" t="str">
        <f t="shared" si="19"/>
        <v>ENVIADO</v>
      </c>
      <c r="P216" s="118"/>
      <c r="Q216" s="134" t="s">
        <v>178</v>
      </c>
    </row>
    <row r="217" spans="1:18" s="82" customFormat="1" x14ac:dyDescent="0.25">
      <c r="A217" s="96">
        <v>30240</v>
      </c>
      <c r="B217" s="1" t="s">
        <v>511</v>
      </c>
      <c r="C217" s="12">
        <v>45055</v>
      </c>
      <c r="D217" s="12">
        <v>45056</v>
      </c>
      <c r="E217" s="12">
        <v>45056</v>
      </c>
      <c r="F217" s="5"/>
      <c r="G217" s="12">
        <v>45057</v>
      </c>
      <c r="H217" s="12">
        <v>45057</v>
      </c>
      <c r="I217" s="12">
        <v>45065</v>
      </c>
      <c r="J217" s="12">
        <v>45068</v>
      </c>
      <c r="K217" s="12">
        <v>45069</v>
      </c>
      <c r="L217" s="12">
        <v>45069</v>
      </c>
      <c r="M217" s="136">
        <f t="shared" si="15"/>
        <v>45063</v>
      </c>
      <c r="N217" s="100">
        <f t="shared" si="18"/>
        <v>9</v>
      </c>
      <c r="O217" s="100" t="str">
        <f t="shared" si="19"/>
        <v>ENVIADO</v>
      </c>
      <c r="P217" s="120"/>
      <c r="Q217" s="197" t="s">
        <v>179</v>
      </c>
      <c r="R217" s="154"/>
    </row>
    <row r="218" spans="1:18" x14ac:dyDescent="0.25">
      <c r="A218" s="14">
        <v>223392</v>
      </c>
      <c r="B218" s="2" t="s">
        <v>508</v>
      </c>
      <c r="C218" s="4">
        <v>45056</v>
      </c>
      <c r="D218" s="4">
        <v>45058</v>
      </c>
      <c r="E218" s="4">
        <v>45058</v>
      </c>
      <c r="F218" s="5"/>
      <c r="G218" s="4">
        <v>45062</v>
      </c>
      <c r="H218" s="4">
        <v>45062</v>
      </c>
      <c r="I218" s="4">
        <v>45075</v>
      </c>
      <c r="J218" s="4">
        <v>45076</v>
      </c>
      <c r="K218" s="4">
        <v>45076</v>
      </c>
      <c r="L218" s="4">
        <v>45076</v>
      </c>
      <c r="M218" s="94">
        <f t="shared" si="15"/>
        <v>45065</v>
      </c>
      <c r="N218" s="95">
        <f t="shared" si="18"/>
        <v>12</v>
      </c>
      <c r="O218" s="95" t="str">
        <f t="shared" si="19"/>
        <v>ENVIADO</v>
      </c>
      <c r="P218" s="118"/>
      <c r="Q218" s="197" t="s">
        <v>180</v>
      </c>
    </row>
    <row r="219" spans="1:18" s="82" customFormat="1" x14ac:dyDescent="0.25">
      <c r="A219" s="96">
        <v>223394</v>
      </c>
      <c r="B219" s="1" t="s">
        <v>508</v>
      </c>
      <c r="C219" s="12">
        <v>45056</v>
      </c>
      <c r="D219" s="12">
        <v>45057</v>
      </c>
      <c r="E219" s="12">
        <v>45057</v>
      </c>
      <c r="F219" s="84">
        <v>45058</v>
      </c>
      <c r="G219" s="4">
        <v>45058</v>
      </c>
      <c r="H219" s="12">
        <v>45058</v>
      </c>
      <c r="I219" s="12">
        <v>45068</v>
      </c>
      <c r="J219" s="12">
        <v>45068</v>
      </c>
      <c r="K219" s="12">
        <v>45069</v>
      </c>
      <c r="L219" s="12">
        <v>45069</v>
      </c>
      <c r="M219" s="136">
        <f t="shared" si="15"/>
        <v>45064</v>
      </c>
      <c r="N219" s="100">
        <f t="shared" si="18"/>
        <v>8</v>
      </c>
      <c r="O219" s="100" t="str">
        <f t="shared" si="19"/>
        <v>ENVIADO</v>
      </c>
      <c r="P219" s="120" t="s">
        <v>181</v>
      </c>
      <c r="Q219" s="134" t="s">
        <v>182</v>
      </c>
      <c r="R219" s="154"/>
    </row>
    <row r="220" spans="1:18" x14ac:dyDescent="0.25">
      <c r="A220" s="14">
        <v>223416</v>
      </c>
      <c r="B220" s="2" t="s">
        <v>508</v>
      </c>
      <c r="C220" s="4">
        <v>45056</v>
      </c>
      <c r="D220" s="4">
        <v>45057</v>
      </c>
      <c r="E220" s="11">
        <v>45057</v>
      </c>
      <c r="F220" s="5"/>
      <c r="G220" s="4">
        <v>45058</v>
      </c>
      <c r="H220" s="4">
        <v>45058</v>
      </c>
      <c r="I220" s="4">
        <v>45064</v>
      </c>
      <c r="J220" s="4">
        <v>45065</v>
      </c>
      <c r="K220" s="4">
        <v>45065</v>
      </c>
      <c r="L220" s="4">
        <v>45065</v>
      </c>
      <c r="M220" s="94">
        <f t="shared" si="15"/>
        <v>45064</v>
      </c>
      <c r="N220" s="95">
        <f t="shared" si="18"/>
        <v>6</v>
      </c>
      <c r="O220" s="95" t="str">
        <f t="shared" si="19"/>
        <v>ENVIADO</v>
      </c>
      <c r="P220" s="118"/>
      <c r="Q220" s="197" t="s">
        <v>183</v>
      </c>
    </row>
    <row r="221" spans="1:18" s="82" customFormat="1" x14ac:dyDescent="0.25">
      <c r="A221" s="96">
        <v>791</v>
      </c>
      <c r="B221" s="1" t="s">
        <v>510</v>
      </c>
      <c r="C221" s="12">
        <v>45056</v>
      </c>
      <c r="D221" s="12">
        <v>45057</v>
      </c>
      <c r="E221" s="12">
        <v>45057</v>
      </c>
      <c r="F221" s="165">
        <v>45058</v>
      </c>
      <c r="G221" s="12">
        <v>45058</v>
      </c>
      <c r="H221" s="12">
        <v>45058</v>
      </c>
      <c r="I221" s="12">
        <v>45070</v>
      </c>
      <c r="J221" s="12">
        <v>45071</v>
      </c>
      <c r="K221" s="12">
        <v>45071</v>
      </c>
      <c r="L221" s="12">
        <v>45072</v>
      </c>
      <c r="M221" s="136">
        <f t="shared" si="15"/>
        <v>45064</v>
      </c>
      <c r="N221" s="100">
        <f t="shared" si="18"/>
        <v>11</v>
      </c>
      <c r="O221" s="100" t="str">
        <f t="shared" si="19"/>
        <v>ENVIADO</v>
      </c>
      <c r="P221" s="120" t="s">
        <v>290</v>
      </c>
      <c r="Q221" s="159"/>
    </row>
    <row r="222" spans="1:18" x14ac:dyDescent="0.25">
      <c r="A222" s="14">
        <v>792</v>
      </c>
      <c r="B222" s="2" t="s">
        <v>510</v>
      </c>
      <c r="C222" s="4">
        <v>45056</v>
      </c>
      <c r="D222" s="4">
        <v>45057</v>
      </c>
      <c r="E222" s="4">
        <v>45057</v>
      </c>
      <c r="F222" s="5"/>
      <c r="G222" s="4">
        <v>45057</v>
      </c>
      <c r="H222" s="4">
        <v>45057</v>
      </c>
      <c r="I222" s="4">
        <v>45065</v>
      </c>
      <c r="J222" s="4">
        <v>45068</v>
      </c>
      <c r="K222" s="4">
        <v>45069</v>
      </c>
      <c r="L222" s="4">
        <v>45069</v>
      </c>
      <c r="M222" s="94">
        <f t="shared" si="15"/>
        <v>45064</v>
      </c>
      <c r="N222" s="95">
        <f t="shared" si="18"/>
        <v>8</v>
      </c>
      <c r="O222" s="95" t="str">
        <f t="shared" si="19"/>
        <v>ENVIADO</v>
      </c>
      <c r="P222" s="118"/>
      <c r="Q222" s="159"/>
    </row>
    <row r="223" spans="1:18" s="82" customFormat="1" x14ac:dyDescent="0.25">
      <c r="A223" s="96">
        <v>793</v>
      </c>
      <c r="B223" s="1" t="s">
        <v>510</v>
      </c>
      <c r="C223" s="12">
        <v>45056</v>
      </c>
      <c r="D223" s="12">
        <v>45056</v>
      </c>
      <c r="E223" s="12">
        <v>45056</v>
      </c>
      <c r="F223" s="5"/>
      <c r="G223" s="12">
        <v>45057</v>
      </c>
      <c r="H223" s="12">
        <v>45057</v>
      </c>
      <c r="I223" s="12">
        <v>45065</v>
      </c>
      <c r="J223" s="12">
        <v>45068</v>
      </c>
      <c r="K223" s="12">
        <v>45069</v>
      </c>
      <c r="L223" s="12">
        <v>45069</v>
      </c>
      <c r="M223" s="136">
        <f t="shared" si="15"/>
        <v>45063</v>
      </c>
      <c r="N223" s="100">
        <f t="shared" si="18"/>
        <v>9</v>
      </c>
      <c r="O223" s="100" t="str">
        <f t="shared" si="19"/>
        <v>ENVIADO</v>
      </c>
      <c r="P223" s="120"/>
      <c r="Q223" s="159"/>
    </row>
    <row r="224" spans="1:18" x14ac:dyDescent="0.25">
      <c r="A224" s="14">
        <v>794</v>
      </c>
      <c r="B224" s="2" t="s">
        <v>510</v>
      </c>
      <c r="C224" s="4">
        <v>45056</v>
      </c>
      <c r="D224" s="4">
        <v>45056</v>
      </c>
      <c r="E224" s="4">
        <v>45056</v>
      </c>
      <c r="F224" s="5"/>
      <c r="G224" s="4">
        <v>45057</v>
      </c>
      <c r="H224" s="4">
        <v>45057</v>
      </c>
      <c r="I224" s="4">
        <v>45069</v>
      </c>
      <c r="J224" s="4">
        <v>45069</v>
      </c>
      <c r="K224" s="4">
        <v>45070</v>
      </c>
      <c r="L224" s="4">
        <v>45070</v>
      </c>
      <c r="M224" s="94">
        <f t="shared" si="15"/>
        <v>45063</v>
      </c>
      <c r="N224" s="95">
        <f t="shared" si="18"/>
        <v>10</v>
      </c>
      <c r="O224" s="95" t="str">
        <f t="shared" si="19"/>
        <v>ENVIADO</v>
      </c>
      <c r="P224" s="118"/>
      <c r="Q224" s="197" t="s">
        <v>291</v>
      </c>
    </row>
    <row r="225" spans="1:17" s="82" customFormat="1" x14ac:dyDescent="0.25">
      <c r="A225" s="96">
        <v>30379</v>
      </c>
      <c r="B225" s="1" t="s">
        <v>511</v>
      </c>
      <c r="C225" s="12">
        <v>45057</v>
      </c>
      <c r="D225" s="67"/>
      <c r="E225" s="67"/>
      <c r="F225" s="67"/>
      <c r="G225" s="67"/>
      <c r="H225" s="67"/>
      <c r="I225" s="67"/>
      <c r="J225" s="67"/>
      <c r="K225" s="67"/>
      <c r="L225" s="67"/>
      <c r="M225" s="136" t="str">
        <f t="shared" si="15"/>
        <v xml:space="preserve"> </v>
      </c>
      <c r="N225" s="100" t="str">
        <f t="shared" si="18"/>
        <v xml:space="preserve"> </v>
      </c>
      <c r="O225" s="166" t="str">
        <f t="shared" si="19"/>
        <v xml:space="preserve"> </v>
      </c>
      <c r="P225" s="83" t="s">
        <v>25</v>
      </c>
      <c r="Q225" s="149"/>
    </row>
    <row r="226" spans="1:17" x14ac:dyDescent="0.25">
      <c r="A226" s="14">
        <v>223528</v>
      </c>
      <c r="B226" s="2" t="s">
        <v>508</v>
      </c>
      <c r="C226" s="4">
        <v>45057</v>
      </c>
      <c r="D226" s="4">
        <v>45064</v>
      </c>
      <c r="E226" s="4">
        <v>45064</v>
      </c>
      <c r="F226" s="5"/>
      <c r="G226" s="4">
        <v>45064</v>
      </c>
      <c r="H226" s="4">
        <v>45064</v>
      </c>
      <c r="I226" s="4">
        <v>45076</v>
      </c>
      <c r="J226" s="4">
        <v>45077</v>
      </c>
      <c r="K226" s="4">
        <v>45077</v>
      </c>
      <c r="L226" s="4">
        <v>45079</v>
      </c>
      <c r="M226" s="94">
        <f t="shared" si="15"/>
        <v>45071</v>
      </c>
      <c r="N226" s="95">
        <f t="shared" si="18"/>
        <v>11</v>
      </c>
      <c r="O226" s="167" t="str">
        <f t="shared" si="19"/>
        <v>ENVIADO</v>
      </c>
      <c r="P226" s="118"/>
      <c r="Q226" s="197" t="s">
        <v>184</v>
      </c>
    </row>
    <row r="227" spans="1:17" s="82" customFormat="1" x14ac:dyDescent="0.25">
      <c r="A227" s="96">
        <v>223610</v>
      </c>
      <c r="B227" s="1" t="s">
        <v>508</v>
      </c>
      <c r="C227" s="12">
        <v>45057</v>
      </c>
      <c r="D227" s="12">
        <v>45057</v>
      </c>
      <c r="E227" s="12">
        <v>45057</v>
      </c>
      <c r="F227" s="5"/>
      <c r="G227" s="12">
        <v>45058</v>
      </c>
      <c r="H227" s="12">
        <v>45058</v>
      </c>
      <c r="I227" s="12">
        <v>45071</v>
      </c>
      <c r="J227" s="12">
        <v>45072</v>
      </c>
      <c r="K227" s="12">
        <v>45072</v>
      </c>
      <c r="L227" s="12">
        <v>45075</v>
      </c>
      <c r="M227" s="136">
        <f t="shared" si="15"/>
        <v>45064</v>
      </c>
      <c r="N227" s="100">
        <f t="shared" si="18"/>
        <v>12</v>
      </c>
      <c r="O227" s="100" t="str">
        <f t="shared" si="19"/>
        <v>ENVIADO</v>
      </c>
      <c r="P227" s="120"/>
      <c r="Q227" s="197" t="s">
        <v>185</v>
      </c>
    </row>
    <row r="228" spans="1:17" x14ac:dyDescent="0.25">
      <c r="A228" s="14">
        <v>223673</v>
      </c>
      <c r="B228" s="2" t="s">
        <v>508</v>
      </c>
      <c r="C228" s="4">
        <v>45058</v>
      </c>
      <c r="D228" s="4">
        <v>45058</v>
      </c>
      <c r="E228" s="4">
        <v>45058</v>
      </c>
      <c r="F228" s="5"/>
      <c r="G228" s="4">
        <v>45062</v>
      </c>
      <c r="H228" s="4">
        <v>45062</v>
      </c>
      <c r="I228" s="4">
        <v>45076</v>
      </c>
      <c r="J228" s="4">
        <v>45077</v>
      </c>
      <c r="K228" s="4">
        <v>45077</v>
      </c>
      <c r="L228" s="4">
        <v>45079</v>
      </c>
      <c r="M228" s="94">
        <f t="shared" si="15"/>
        <v>45065</v>
      </c>
      <c r="N228" s="95">
        <f t="shared" si="18"/>
        <v>15</v>
      </c>
      <c r="O228" s="95" t="str">
        <f t="shared" si="19"/>
        <v>ENVIADO</v>
      </c>
      <c r="P228" s="118"/>
      <c r="Q228" s="197" t="s">
        <v>186</v>
      </c>
    </row>
    <row r="229" spans="1:17" s="82" customFormat="1" x14ac:dyDescent="0.25">
      <c r="A229" s="96">
        <v>223725</v>
      </c>
      <c r="B229" s="1" t="s">
        <v>508</v>
      </c>
      <c r="C229" s="12">
        <v>45058</v>
      </c>
      <c r="D229" s="12">
        <v>45086</v>
      </c>
      <c r="E229" s="12">
        <v>45086</v>
      </c>
      <c r="F229" s="195"/>
      <c r="G229" s="12">
        <v>45090</v>
      </c>
      <c r="H229" s="12">
        <v>45090</v>
      </c>
      <c r="I229" s="12">
        <v>45100</v>
      </c>
      <c r="J229" s="12">
        <v>45103</v>
      </c>
      <c r="K229" s="12">
        <v>45104</v>
      </c>
      <c r="L229" s="12">
        <v>45104</v>
      </c>
      <c r="M229" s="136">
        <f t="shared" si="15"/>
        <v>45093</v>
      </c>
      <c r="N229" s="100">
        <f t="shared" si="18"/>
        <v>12</v>
      </c>
      <c r="O229" s="100" t="str">
        <f t="shared" si="19"/>
        <v>ENVIADO</v>
      </c>
      <c r="P229" s="120"/>
      <c r="Q229" s="134" t="s">
        <v>187</v>
      </c>
    </row>
    <row r="230" spans="1:17" x14ac:dyDescent="0.25">
      <c r="A230" s="14">
        <v>223739</v>
      </c>
      <c r="B230" s="2" t="s">
        <v>508</v>
      </c>
      <c r="C230" s="4">
        <v>45058</v>
      </c>
      <c r="D230" s="4">
        <v>45063</v>
      </c>
      <c r="E230" s="4">
        <v>45063</v>
      </c>
      <c r="F230" s="5"/>
      <c r="G230" s="4">
        <v>45063</v>
      </c>
      <c r="H230" s="4">
        <v>45064</v>
      </c>
      <c r="I230" s="4">
        <v>45078</v>
      </c>
      <c r="J230" s="4">
        <v>45079</v>
      </c>
      <c r="K230" s="4">
        <v>45079</v>
      </c>
      <c r="L230" s="4">
        <v>45079</v>
      </c>
      <c r="M230" s="94">
        <f t="shared" si="15"/>
        <v>45070</v>
      </c>
      <c r="N230" s="95">
        <f t="shared" si="18"/>
        <v>12</v>
      </c>
      <c r="O230" s="95" t="str">
        <f t="shared" si="19"/>
        <v>ENVIADO</v>
      </c>
      <c r="P230" s="118"/>
      <c r="Q230" s="197" t="s">
        <v>188</v>
      </c>
    </row>
    <row r="231" spans="1:17" s="82" customFormat="1" x14ac:dyDescent="0.25">
      <c r="A231" s="96">
        <v>795</v>
      </c>
      <c r="B231" s="1" t="s">
        <v>510</v>
      </c>
      <c r="C231" s="12">
        <v>45061</v>
      </c>
      <c r="D231" s="12">
        <v>45061</v>
      </c>
      <c r="E231" s="12">
        <v>45061</v>
      </c>
      <c r="F231" s="5"/>
      <c r="G231" s="12">
        <v>45062</v>
      </c>
      <c r="H231" s="12">
        <v>45062</v>
      </c>
      <c r="I231" s="12">
        <v>45072</v>
      </c>
      <c r="J231" s="12">
        <v>45072</v>
      </c>
      <c r="K231" s="178">
        <v>45072</v>
      </c>
      <c r="L231" s="12">
        <v>45075</v>
      </c>
      <c r="M231" s="136">
        <f t="shared" si="15"/>
        <v>45068</v>
      </c>
      <c r="N231" s="100">
        <f t="shared" si="18"/>
        <v>10</v>
      </c>
      <c r="O231" s="100" t="str">
        <f t="shared" si="19"/>
        <v>ENVIADO</v>
      </c>
      <c r="P231" s="120"/>
      <c r="Q231" s="197" t="s">
        <v>292</v>
      </c>
    </row>
    <row r="232" spans="1:17" x14ac:dyDescent="0.25">
      <c r="A232" s="14">
        <v>223775</v>
      </c>
      <c r="B232" s="2" t="s">
        <v>508</v>
      </c>
      <c r="C232" s="4">
        <v>45061</v>
      </c>
      <c r="D232" s="4">
        <v>45061</v>
      </c>
      <c r="E232" s="11">
        <v>45061</v>
      </c>
      <c r="F232" s="84">
        <v>45062</v>
      </c>
      <c r="G232" s="4">
        <v>45062</v>
      </c>
      <c r="H232" s="4">
        <v>45062</v>
      </c>
      <c r="I232" s="4">
        <v>45068</v>
      </c>
      <c r="J232" s="4">
        <v>45068</v>
      </c>
      <c r="K232" s="4">
        <v>45069</v>
      </c>
      <c r="L232" s="4">
        <v>45070</v>
      </c>
      <c r="M232" s="94">
        <f t="shared" si="15"/>
        <v>45068</v>
      </c>
      <c r="N232" s="95">
        <f t="shared" si="18"/>
        <v>7</v>
      </c>
      <c r="O232" s="95" t="str">
        <f t="shared" si="19"/>
        <v>ENVIADO</v>
      </c>
      <c r="P232" s="118" t="s">
        <v>189</v>
      </c>
      <c r="Q232" s="197" t="s">
        <v>190</v>
      </c>
    </row>
    <row r="233" spans="1:17" s="82" customFormat="1" x14ac:dyDescent="0.25">
      <c r="A233" s="96">
        <v>223805</v>
      </c>
      <c r="B233" s="1" t="s">
        <v>508</v>
      </c>
      <c r="C233" s="12">
        <v>45061</v>
      </c>
      <c r="D233" s="12">
        <v>45062</v>
      </c>
      <c r="E233" s="12">
        <v>45062</v>
      </c>
      <c r="F233" s="5"/>
      <c r="G233" s="12">
        <v>45062</v>
      </c>
      <c r="H233" s="12">
        <v>45062</v>
      </c>
      <c r="I233" s="12">
        <v>45076</v>
      </c>
      <c r="J233" s="12">
        <v>45077</v>
      </c>
      <c r="K233" s="12">
        <v>45077</v>
      </c>
      <c r="L233" s="12">
        <v>45079</v>
      </c>
      <c r="M233" s="136">
        <f t="shared" si="15"/>
        <v>45069</v>
      </c>
      <c r="N233" s="100">
        <f t="shared" si="18"/>
        <v>13</v>
      </c>
      <c r="O233" s="100" t="str">
        <f t="shared" si="19"/>
        <v>ENVIADO</v>
      </c>
      <c r="P233" s="120"/>
      <c r="Q233" s="197" t="s">
        <v>191</v>
      </c>
    </row>
    <row r="234" spans="1:17" x14ac:dyDescent="0.25">
      <c r="A234" s="14">
        <v>223875</v>
      </c>
      <c r="B234" s="2" t="s">
        <v>508</v>
      </c>
      <c r="C234" s="4">
        <v>45061</v>
      </c>
      <c r="D234" s="4">
        <v>45069</v>
      </c>
      <c r="E234" s="4">
        <v>45069</v>
      </c>
      <c r="F234" s="5"/>
      <c r="G234" s="4">
        <v>45070</v>
      </c>
      <c r="H234" s="4">
        <v>45069</v>
      </c>
      <c r="I234" s="4">
        <v>45086</v>
      </c>
      <c r="J234" s="4">
        <v>45090</v>
      </c>
      <c r="K234" s="4">
        <v>45090</v>
      </c>
      <c r="L234" s="4">
        <v>45091</v>
      </c>
      <c r="M234" s="94">
        <f t="shared" si="15"/>
        <v>45076</v>
      </c>
      <c r="N234" s="95">
        <f t="shared" si="18"/>
        <v>16</v>
      </c>
      <c r="O234" s="95" t="str">
        <f t="shared" si="19"/>
        <v>ENVIADO</v>
      </c>
      <c r="P234" s="118"/>
      <c r="Q234" s="197" t="s">
        <v>192</v>
      </c>
    </row>
    <row r="235" spans="1:17" s="82" customFormat="1" x14ac:dyDescent="0.25">
      <c r="A235" s="96">
        <v>223904</v>
      </c>
      <c r="B235" s="1" t="s">
        <v>508</v>
      </c>
      <c r="C235" s="12">
        <v>45061</v>
      </c>
      <c r="D235" s="12">
        <v>45063</v>
      </c>
      <c r="E235" s="12">
        <v>45063</v>
      </c>
      <c r="F235" s="5"/>
      <c r="G235" s="12">
        <v>45063</v>
      </c>
      <c r="H235" s="12">
        <v>45064</v>
      </c>
      <c r="I235" s="12">
        <v>45076</v>
      </c>
      <c r="J235" s="12">
        <v>45077</v>
      </c>
      <c r="K235" s="12">
        <v>45077</v>
      </c>
      <c r="L235" s="12">
        <v>45079</v>
      </c>
      <c r="M235" s="136">
        <f t="shared" si="15"/>
        <v>45070</v>
      </c>
      <c r="N235" s="100">
        <f t="shared" si="18"/>
        <v>12</v>
      </c>
      <c r="O235" s="100" t="str">
        <f t="shared" si="19"/>
        <v>ENVIADO</v>
      </c>
      <c r="P235" s="120"/>
      <c r="Q235" s="197" t="s">
        <v>193</v>
      </c>
    </row>
    <row r="236" spans="1:17" x14ac:dyDescent="0.25">
      <c r="A236" s="14">
        <v>223975</v>
      </c>
      <c r="B236" s="2" t="s">
        <v>508</v>
      </c>
      <c r="C236" s="15">
        <v>45061</v>
      </c>
      <c r="D236" s="105"/>
      <c r="E236" s="105"/>
      <c r="F236" s="105"/>
      <c r="G236" s="105"/>
      <c r="H236" s="105"/>
      <c r="I236" s="105"/>
      <c r="J236" s="105"/>
      <c r="K236" s="105"/>
      <c r="L236" s="105"/>
      <c r="M236" s="94" t="str">
        <f t="shared" si="15"/>
        <v xml:space="preserve"> </v>
      </c>
      <c r="N236" s="95" t="str">
        <f t="shared" si="18"/>
        <v xml:space="preserve"> </v>
      </c>
      <c r="O236" s="95" t="str">
        <f t="shared" si="19"/>
        <v xml:space="preserve"> </v>
      </c>
      <c r="P236" s="118" t="s">
        <v>25</v>
      </c>
      <c r="Q236" s="129"/>
    </row>
    <row r="237" spans="1:17" s="82" customFormat="1" x14ac:dyDescent="0.25">
      <c r="A237" s="96">
        <v>224073</v>
      </c>
      <c r="B237" s="1" t="s">
        <v>508</v>
      </c>
      <c r="C237" s="12">
        <v>45062</v>
      </c>
      <c r="D237" s="12">
        <v>45064</v>
      </c>
      <c r="E237" s="12">
        <v>45064</v>
      </c>
      <c r="F237" s="5"/>
      <c r="G237" s="12">
        <v>45064</v>
      </c>
      <c r="H237" s="12">
        <v>45064</v>
      </c>
      <c r="I237" s="12">
        <v>45082</v>
      </c>
      <c r="J237" s="12">
        <v>45084</v>
      </c>
      <c r="K237" s="12">
        <v>45084</v>
      </c>
      <c r="L237" s="12">
        <v>45084</v>
      </c>
      <c r="M237" s="136">
        <f t="shared" ref="M237:M297" si="20">IF($D237=0," ",(WORKDAY($D237,5)))</f>
        <v>45071</v>
      </c>
      <c r="N237" s="100">
        <f t="shared" si="18"/>
        <v>14</v>
      </c>
      <c r="O237" s="100" t="str">
        <f t="shared" si="19"/>
        <v>ENVIADO</v>
      </c>
      <c r="P237" s="120"/>
      <c r="Q237" s="159"/>
    </row>
    <row r="238" spans="1:17" s="82" customFormat="1" x14ac:dyDescent="0.25">
      <c r="A238" s="96">
        <v>796</v>
      </c>
      <c r="B238" s="1" t="s">
        <v>510</v>
      </c>
      <c r="C238" s="12">
        <v>45062</v>
      </c>
      <c r="D238" s="12">
        <v>45063</v>
      </c>
      <c r="E238" s="12">
        <v>45063</v>
      </c>
      <c r="F238" s="5"/>
      <c r="G238" s="12">
        <v>45064</v>
      </c>
      <c r="H238" s="12">
        <v>45064</v>
      </c>
      <c r="I238" s="12">
        <v>45076</v>
      </c>
      <c r="J238" s="12">
        <v>45077</v>
      </c>
      <c r="K238" s="12">
        <v>45077</v>
      </c>
      <c r="L238" s="12">
        <v>45079</v>
      </c>
      <c r="M238" s="136">
        <f t="shared" si="20"/>
        <v>45070</v>
      </c>
      <c r="N238" s="100">
        <f t="shared" si="18"/>
        <v>12</v>
      </c>
      <c r="O238" s="100" t="str">
        <f t="shared" si="19"/>
        <v>ENVIADO</v>
      </c>
      <c r="P238" s="120"/>
      <c r="Q238" s="208"/>
    </row>
    <row r="239" spans="1:17" x14ac:dyDescent="0.25">
      <c r="A239" s="14">
        <v>224284</v>
      </c>
      <c r="B239" s="2" t="s">
        <v>508</v>
      </c>
      <c r="C239" s="4">
        <v>45065</v>
      </c>
      <c r="D239" s="105"/>
      <c r="E239" s="105"/>
      <c r="F239" s="105"/>
      <c r="G239" s="105"/>
      <c r="H239" s="105"/>
      <c r="I239" s="105"/>
      <c r="J239" s="105"/>
      <c r="K239" s="105"/>
      <c r="L239" s="105"/>
      <c r="M239" s="94" t="str">
        <f t="shared" si="20"/>
        <v xml:space="preserve"> </v>
      </c>
      <c r="N239" s="95" t="str">
        <f t="shared" si="18"/>
        <v xml:space="preserve"> </v>
      </c>
      <c r="O239" s="95" t="str">
        <f t="shared" si="19"/>
        <v xml:space="preserve"> </v>
      </c>
      <c r="P239" s="118" t="s">
        <v>25</v>
      </c>
      <c r="Q239" s="129"/>
    </row>
    <row r="240" spans="1:17" s="82" customFormat="1" x14ac:dyDescent="0.25">
      <c r="A240" s="96">
        <v>224346</v>
      </c>
      <c r="B240" s="1" t="s">
        <v>508</v>
      </c>
      <c r="C240" s="204">
        <v>45065</v>
      </c>
      <c r="D240" s="12">
        <v>45084</v>
      </c>
      <c r="E240" s="12">
        <v>45084</v>
      </c>
      <c r="F240" s="5"/>
      <c r="G240" s="12">
        <v>45086</v>
      </c>
      <c r="H240" s="12">
        <v>45086</v>
      </c>
      <c r="I240" s="12">
        <v>45092</v>
      </c>
      <c r="J240" s="12">
        <v>45093</v>
      </c>
      <c r="K240" s="12">
        <v>45093</v>
      </c>
      <c r="L240" s="12">
        <v>45097</v>
      </c>
      <c r="M240" s="136">
        <f t="shared" si="20"/>
        <v>45091</v>
      </c>
      <c r="N240" s="100">
        <f t="shared" si="18"/>
        <v>9</v>
      </c>
      <c r="O240" s="100" t="str">
        <f t="shared" si="19"/>
        <v>ENVIADO</v>
      </c>
      <c r="P240" s="120" t="s">
        <v>194</v>
      </c>
      <c r="Q240" s="159"/>
    </row>
    <row r="241" spans="1:17" x14ac:dyDescent="0.25">
      <c r="A241" s="14">
        <v>224371</v>
      </c>
      <c r="B241" s="2" t="s">
        <v>508</v>
      </c>
      <c r="C241" s="4">
        <v>45065</v>
      </c>
      <c r="D241" s="4">
        <v>45065</v>
      </c>
      <c r="E241" s="4">
        <v>45065</v>
      </c>
      <c r="F241" s="5"/>
      <c r="G241" s="4">
        <v>45065</v>
      </c>
      <c r="H241" s="4">
        <v>45065</v>
      </c>
      <c r="I241" s="4">
        <v>45082</v>
      </c>
      <c r="J241" s="4">
        <v>45084</v>
      </c>
      <c r="K241" s="4">
        <v>45084</v>
      </c>
      <c r="L241" s="4">
        <v>45084</v>
      </c>
      <c r="M241" s="94">
        <f t="shared" si="20"/>
        <v>45072</v>
      </c>
      <c r="N241" s="95">
        <f t="shared" ref="N241:N272" si="21">IF($D241=0," ",(IF($L241=0,((NETWORKDAYS($D241,$R$1))-1),((NETWORKDAYS($D241,$L241))-1))))</f>
        <v>13</v>
      </c>
      <c r="O241" s="95" t="str">
        <f t="shared" ref="O241:O272" si="22">IF($D241=0," ",(IF($L241=0,(IF($N241&gt;5,"ATRASADO","Andamento")),"ENVIADO")))</f>
        <v>ENVIADO</v>
      </c>
      <c r="P241" s="118"/>
      <c r="Q241" s="197" t="s">
        <v>195</v>
      </c>
    </row>
    <row r="242" spans="1:17" x14ac:dyDescent="0.25">
      <c r="A242" s="14">
        <v>798</v>
      </c>
      <c r="B242" s="2" t="s">
        <v>510</v>
      </c>
      <c r="C242" s="4">
        <v>45068</v>
      </c>
      <c r="D242" s="4">
        <v>45069</v>
      </c>
      <c r="E242" s="4">
        <v>45069</v>
      </c>
      <c r="F242" s="5"/>
      <c r="G242" s="4">
        <v>45069</v>
      </c>
      <c r="H242" s="4">
        <v>45070</v>
      </c>
      <c r="I242" s="4">
        <v>45070</v>
      </c>
      <c r="J242" s="4">
        <v>45070</v>
      </c>
      <c r="K242" s="4">
        <v>45072</v>
      </c>
      <c r="L242" s="4">
        <v>45075</v>
      </c>
      <c r="M242" s="94">
        <f t="shared" si="20"/>
        <v>45076</v>
      </c>
      <c r="N242" s="95">
        <f t="shared" si="21"/>
        <v>4</v>
      </c>
      <c r="O242" s="95" t="str">
        <f t="shared" si="22"/>
        <v>ENVIADO</v>
      </c>
      <c r="P242" s="118"/>
      <c r="Q242" s="197" t="s">
        <v>293</v>
      </c>
    </row>
    <row r="243" spans="1:17" s="154" customFormat="1" x14ac:dyDescent="0.25">
      <c r="A243" s="160">
        <v>799</v>
      </c>
      <c r="B243" s="161" t="s">
        <v>510</v>
      </c>
      <c r="C243" s="37">
        <v>45068</v>
      </c>
      <c r="D243" s="37">
        <v>45069</v>
      </c>
      <c r="E243" s="37">
        <v>45069</v>
      </c>
      <c r="F243" s="84">
        <v>45071</v>
      </c>
      <c r="G243" s="37">
        <v>45071</v>
      </c>
      <c r="H243" s="37">
        <v>45071</v>
      </c>
      <c r="I243" s="37">
        <v>45078</v>
      </c>
      <c r="J243" s="37">
        <v>45078</v>
      </c>
      <c r="K243" s="37">
        <v>45078</v>
      </c>
      <c r="L243" s="37">
        <v>45079</v>
      </c>
      <c r="M243" s="162">
        <f t="shared" si="20"/>
        <v>45076</v>
      </c>
      <c r="N243" s="133">
        <f t="shared" si="21"/>
        <v>8</v>
      </c>
      <c r="O243" s="133" t="str">
        <f t="shared" si="22"/>
        <v>ENVIADO</v>
      </c>
      <c r="P243" s="83" t="s">
        <v>294</v>
      </c>
      <c r="Q243" s="208"/>
    </row>
    <row r="244" spans="1:17" x14ac:dyDescent="0.25">
      <c r="A244" s="14">
        <v>800</v>
      </c>
      <c r="B244" s="2" t="s">
        <v>510</v>
      </c>
      <c r="C244" s="4">
        <v>45068</v>
      </c>
      <c r="D244" s="4">
        <v>45069</v>
      </c>
      <c r="E244" s="4">
        <v>45069</v>
      </c>
      <c r="F244" s="84">
        <v>45071</v>
      </c>
      <c r="G244" s="4">
        <v>45071</v>
      </c>
      <c r="H244" s="4">
        <v>45071</v>
      </c>
      <c r="I244" s="4">
        <v>45091</v>
      </c>
      <c r="J244" s="4">
        <v>45091</v>
      </c>
      <c r="K244" s="4">
        <v>45091</v>
      </c>
      <c r="L244" s="4">
        <v>45092</v>
      </c>
      <c r="M244" s="94">
        <f t="shared" si="20"/>
        <v>45076</v>
      </c>
      <c r="N244" s="95">
        <f t="shared" si="21"/>
        <v>17</v>
      </c>
      <c r="O244" s="95" t="str">
        <f t="shared" si="22"/>
        <v>ENVIADO</v>
      </c>
      <c r="P244" s="118" t="s">
        <v>295</v>
      </c>
      <c r="Q244" s="197" t="s">
        <v>296</v>
      </c>
    </row>
    <row r="245" spans="1:17" s="154" customFormat="1" x14ac:dyDescent="0.25">
      <c r="A245" s="160">
        <v>801</v>
      </c>
      <c r="B245" s="161" t="s">
        <v>510</v>
      </c>
      <c r="C245" s="37">
        <v>45068</v>
      </c>
      <c r="D245" s="37">
        <v>45070</v>
      </c>
      <c r="E245" s="37">
        <v>45070</v>
      </c>
      <c r="F245" s="5"/>
      <c r="G245" s="37">
        <v>45070</v>
      </c>
      <c r="H245" s="37">
        <v>45070</v>
      </c>
      <c r="I245" s="37">
        <v>45072</v>
      </c>
      <c r="J245" s="37">
        <v>45072</v>
      </c>
      <c r="K245" s="37">
        <v>45072</v>
      </c>
      <c r="L245" s="37">
        <v>45075</v>
      </c>
      <c r="M245" s="162">
        <f t="shared" si="20"/>
        <v>45077</v>
      </c>
      <c r="N245" s="133">
        <f t="shared" si="21"/>
        <v>3</v>
      </c>
      <c r="O245" s="133" t="str">
        <f t="shared" si="22"/>
        <v>ENVIADO</v>
      </c>
      <c r="P245" s="122"/>
      <c r="Q245" s="197" t="s">
        <v>297</v>
      </c>
    </row>
    <row r="246" spans="1:17" x14ac:dyDescent="0.25">
      <c r="A246" s="14">
        <v>802</v>
      </c>
      <c r="B246" s="2" t="s">
        <v>510</v>
      </c>
      <c r="C246" s="4">
        <v>45068</v>
      </c>
      <c r="D246" s="4">
        <v>45070</v>
      </c>
      <c r="E246" s="4">
        <v>45070</v>
      </c>
      <c r="F246" s="5"/>
      <c r="G246" s="4">
        <v>45070</v>
      </c>
      <c r="H246" s="4">
        <v>45070</v>
      </c>
      <c r="I246" s="4">
        <v>45079</v>
      </c>
      <c r="J246" s="4">
        <v>45079</v>
      </c>
      <c r="K246" s="4">
        <v>45079</v>
      </c>
      <c r="L246" s="4">
        <v>45082</v>
      </c>
      <c r="M246" s="94">
        <f t="shared" si="20"/>
        <v>45077</v>
      </c>
      <c r="N246" s="95">
        <f t="shared" si="21"/>
        <v>8</v>
      </c>
      <c r="O246" s="95" t="str">
        <f t="shared" si="22"/>
        <v>ENVIADO</v>
      </c>
      <c r="P246" s="118"/>
      <c r="Q246" s="208"/>
    </row>
    <row r="247" spans="1:17" s="154" customFormat="1" x14ac:dyDescent="0.25">
      <c r="A247" s="160">
        <v>224388</v>
      </c>
      <c r="B247" s="161" t="s">
        <v>508</v>
      </c>
      <c r="C247" s="37">
        <v>45068</v>
      </c>
      <c r="D247" s="37">
        <v>45068</v>
      </c>
      <c r="E247" s="37">
        <v>45068</v>
      </c>
      <c r="F247" s="5"/>
      <c r="G247" s="37">
        <v>45069</v>
      </c>
      <c r="H247" s="37">
        <v>45069</v>
      </c>
      <c r="I247" s="37">
        <v>45082</v>
      </c>
      <c r="J247" s="37">
        <v>45084</v>
      </c>
      <c r="K247" s="37">
        <v>45084</v>
      </c>
      <c r="L247" s="37">
        <v>45084</v>
      </c>
      <c r="M247" s="162">
        <f t="shared" si="20"/>
        <v>45075</v>
      </c>
      <c r="N247" s="133">
        <f t="shared" si="21"/>
        <v>12</v>
      </c>
      <c r="O247" s="133" t="str">
        <f t="shared" si="22"/>
        <v>ENVIADO</v>
      </c>
      <c r="P247" s="122"/>
      <c r="Q247" s="197" t="s">
        <v>196</v>
      </c>
    </row>
    <row r="248" spans="1:17" ht="15" customHeight="1" x14ac:dyDescent="0.25">
      <c r="A248" s="14">
        <v>224496</v>
      </c>
      <c r="B248" s="2" t="s">
        <v>508</v>
      </c>
      <c r="C248" s="4">
        <v>45068</v>
      </c>
      <c r="D248" s="4">
        <v>45068</v>
      </c>
      <c r="E248" s="4">
        <v>45068</v>
      </c>
      <c r="F248" s="5"/>
      <c r="G248" s="4">
        <v>45069</v>
      </c>
      <c r="H248" s="4">
        <v>45069</v>
      </c>
      <c r="I248" s="4">
        <v>45082</v>
      </c>
      <c r="J248" s="4">
        <v>45084</v>
      </c>
      <c r="K248" s="4">
        <v>45084</v>
      </c>
      <c r="L248" s="4">
        <v>45084</v>
      </c>
      <c r="M248" s="94">
        <f t="shared" si="20"/>
        <v>45075</v>
      </c>
      <c r="N248" s="95">
        <f t="shared" si="21"/>
        <v>12</v>
      </c>
      <c r="O248" s="95" t="str">
        <f t="shared" si="22"/>
        <v>ENVIADO</v>
      </c>
      <c r="P248" s="118"/>
      <c r="Q248" s="197" t="s">
        <v>197</v>
      </c>
    </row>
    <row r="249" spans="1:17" s="154" customFormat="1" x14ac:dyDescent="0.25">
      <c r="A249" s="160">
        <v>224685</v>
      </c>
      <c r="B249" s="161" t="s">
        <v>508</v>
      </c>
      <c r="C249" s="37">
        <v>45069</v>
      </c>
      <c r="D249" s="37">
        <v>45070</v>
      </c>
      <c r="E249" s="37">
        <v>45070</v>
      </c>
      <c r="F249" s="5"/>
      <c r="G249" s="37">
        <v>45070</v>
      </c>
      <c r="H249" s="37">
        <v>45070</v>
      </c>
      <c r="I249" s="37">
        <v>45089</v>
      </c>
      <c r="J249" s="37">
        <v>45090</v>
      </c>
      <c r="K249" s="37">
        <v>45090</v>
      </c>
      <c r="L249" s="37">
        <v>45091</v>
      </c>
      <c r="M249" s="162">
        <f t="shared" si="20"/>
        <v>45077</v>
      </c>
      <c r="N249" s="133">
        <f t="shared" si="21"/>
        <v>15</v>
      </c>
      <c r="O249" s="133" t="str">
        <f t="shared" si="22"/>
        <v>ENVIADO</v>
      </c>
      <c r="P249" s="122"/>
      <c r="Q249" s="197" t="s">
        <v>198</v>
      </c>
    </row>
    <row r="250" spans="1:17" x14ac:dyDescent="0.25">
      <c r="A250" s="14">
        <v>803</v>
      </c>
      <c r="B250" s="2" t="s">
        <v>510</v>
      </c>
      <c r="C250" s="4">
        <v>45069</v>
      </c>
      <c r="D250" s="4">
        <v>45070</v>
      </c>
      <c r="E250" s="4">
        <v>45070</v>
      </c>
      <c r="F250" s="5"/>
      <c r="G250" s="4">
        <v>45070</v>
      </c>
      <c r="H250" s="4">
        <v>45070</v>
      </c>
      <c r="I250" s="4">
        <v>45075</v>
      </c>
      <c r="J250" s="4">
        <v>45076</v>
      </c>
      <c r="K250" s="4">
        <v>45076</v>
      </c>
      <c r="L250" s="4">
        <v>45076</v>
      </c>
      <c r="M250" s="94">
        <f t="shared" si="20"/>
        <v>45077</v>
      </c>
      <c r="N250" s="95">
        <f t="shared" si="21"/>
        <v>4</v>
      </c>
      <c r="O250" s="95" t="str">
        <f t="shared" si="22"/>
        <v>ENVIADO</v>
      </c>
      <c r="P250" s="118"/>
      <c r="Q250" s="197" t="s">
        <v>298</v>
      </c>
    </row>
    <row r="251" spans="1:17" s="154" customFormat="1" x14ac:dyDescent="0.25">
      <c r="A251" s="160">
        <v>30832</v>
      </c>
      <c r="B251" s="161" t="s">
        <v>511</v>
      </c>
      <c r="C251" s="37">
        <v>45071</v>
      </c>
      <c r="D251" s="37">
        <v>45075</v>
      </c>
      <c r="E251" s="37">
        <v>45075</v>
      </c>
      <c r="F251" s="5"/>
      <c r="G251" s="37">
        <v>45076</v>
      </c>
      <c r="H251" s="37">
        <v>45076</v>
      </c>
      <c r="I251" s="37">
        <v>45086</v>
      </c>
      <c r="J251" s="37">
        <v>45086</v>
      </c>
      <c r="K251" s="37">
        <v>45090</v>
      </c>
      <c r="L251" s="37">
        <v>45091</v>
      </c>
      <c r="M251" s="162">
        <f t="shared" si="20"/>
        <v>45082</v>
      </c>
      <c r="N251" s="133">
        <f t="shared" si="21"/>
        <v>12</v>
      </c>
      <c r="O251" s="133" t="str">
        <f t="shared" si="22"/>
        <v>ENVIADO</v>
      </c>
      <c r="P251" s="122"/>
      <c r="Q251" s="197" t="s">
        <v>199</v>
      </c>
    </row>
    <row r="252" spans="1:17" x14ac:dyDescent="0.25">
      <c r="A252" s="14">
        <v>31274</v>
      </c>
      <c r="B252" s="2" t="s">
        <v>511</v>
      </c>
      <c r="C252" s="4">
        <v>45075</v>
      </c>
      <c r="D252" s="4">
        <v>45075</v>
      </c>
      <c r="E252" s="4">
        <v>45075</v>
      </c>
      <c r="F252" s="5"/>
      <c r="G252" s="4">
        <v>45076</v>
      </c>
      <c r="H252" s="4">
        <v>45076</v>
      </c>
      <c r="I252" s="4">
        <v>45086</v>
      </c>
      <c r="J252" s="4">
        <v>45090</v>
      </c>
      <c r="K252" s="4">
        <v>45090</v>
      </c>
      <c r="L252" s="4">
        <v>45091</v>
      </c>
      <c r="M252" s="94">
        <f t="shared" si="20"/>
        <v>45082</v>
      </c>
      <c r="N252" s="95">
        <f t="shared" si="21"/>
        <v>12</v>
      </c>
      <c r="O252" s="95" t="str">
        <f t="shared" si="22"/>
        <v>ENVIADO</v>
      </c>
      <c r="P252" s="118"/>
      <c r="Q252" s="197" t="s">
        <v>200</v>
      </c>
    </row>
    <row r="253" spans="1:17" s="154" customFormat="1" x14ac:dyDescent="0.25">
      <c r="A253" s="160">
        <v>225037</v>
      </c>
      <c r="B253" s="161" t="s">
        <v>508</v>
      </c>
      <c r="C253" s="37">
        <v>45075</v>
      </c>
      <c r="D253" s="37">
        <v>45076</v>
      </c>
      <c r="E253" s="37">
        <v>45076</v>
      </c>
      <c r="F253" s="5"/>
      <c r="G253" s="37">
        <v>45076</v>
      </c>
      <c r="H253" s="37">
        <v>45076</v>
      </c>
      <c r="I253" s="37">
        <v>45092</v>
      </c>
      <c r="J253" s="37">
        <v>45093</v>
      </c>
      <c r="K253" s="37">
        <v>45096</v>
      </c>
      <c r="L253" s="37">
        <v>45097</v>
      </c>
      <c r="M253" s="162">
        <f t="shared" si="20"/>
        <v>45083</v>
      </c>
      <c r="N253" s="133">
        <f t="shared" si="21"/>
        <v>15</v>
      </c>
      <c r="O253" s="133" t="str">
        <f t="shared" si="22"/>
        <v>ENVIADO</v>
      </c>
      <c r="P253" s="122"/>
      <c r="Q253" s="197" t="s">
        <v>201</v>
      </c>
    </row>
    <row r="254" spans="1:17" x14ac:dyDescent="0.25">
      <c r="A254" s="14">
        <v>225176</v>
      </c>
      <c r="B254" s="2" t="s">
        <v>508</v>
      </c>
      <c r="C254" s="4">
        <v>45075</v>
      </c>
      <c r="D254" s="4">
        <v>45076</v>
      </c>
      <c r="E254" s="4">
        <v>45076</v>
      </c>
      <c r="F254" s="5"/>
      <c r="G254" s="4">
        <v>45076</v>
      </c>
      <c r="H254" s="4">
        <v>45076</v>
      </c>
      <c r="I254" s="4">
        <v>45092</v>
      </c>
      <c r="J254" s="4">
        <v>45093</v>
      </c>
      <c r="K254" s="4">
        <v>45096</v>
      </c>
      <c r="L254" s="4">
        <v>45097</v>
      </c>
      <c r="M254" s="94">
        <f t="shared" si="20"/>
        <v>45083</v>
      </c>
      <c r="N254" s="95">
        <f t="shared" si="21"/>
        <v>15</v>
      </c>
      <c r="O254" s="95" t="str">
        <f t="shared" si="22"/>
        <v>ENVIADO</v>
      </c>
      <c r="P254" s="118"/>
      <c r="Q254" s="134" t="s">
        <v>202</v>
      </c>
    </row>
    <row r="255" spans="1:17" s="154" customFormat="1" x14ac:dyDescent="0.25">
      <c r="A255" s="160">
        <v>225225</v>
      </c>
      <c r="B255" s="161" t="s">
        <v>508</v>
      </c>
      <c r="C255" s="37">
        <v>45076</v>
      </c>
      <c r="D255" s="37">
        <v>45076</v>
      </c>
      <c r="E255" s="37">
        <v>45076</v>
      </c>
      <c r="F255" s="5"/>
      <c r="G255" s="37">
        <v>45076</v>
      </c>
      <c r="H255" s="37">
        <v>45076</v>
      </c>
      <c r="I255" s="37">
        <v>45089</v>
      </c>
      <c r="J255" s="37">
        <v>45090</v>
      </c>
      <c r="K255" s="37">
        <v>45090</v>
      </c>
      <c r="L255" s="37">
        <v>45091</v>
      </c>
      <c r="M255" s="162">
        <f t="shared" si="20"/>
        <v>45083</v>
      </c>
      <c r="N255" s="133">
        <f t="shared" si="21"/>
        <v>11</v>
      </c>
      <c r="O255" s="133" t="str">
        <f t="shared" si="22"/>
        <v>ENVIADO</v>
      </c>
      <c r="P255" s="122"/>
      <c r="Q255" s="197" t="s">
        <v>203</v>
      </c>
    </row>
    <row r="256" spans="1:17" x14ac:dyDescent="0.25">
      <c r="A256" s="14">
        <v>225404</v>
      </c>
      <c r="B256" s="2" t="s">
        <v>508</v>
      </c>
      <c r="C256" s="4">
        <v>45078</v>
      </c>
      <c r="D256" s="4">
        <v>45078</v>
      </c>
      <c r="E256" s="4">
        <v>45078</v>
      </c>
      <c r="F256" s="5"/>
      <c r="G256" s="4">
        <v>45079</v>
      </c>
      <c r="H256" s="4">
        <v>45079</v>
      </c>
      <c r="I256" s="4">
        <v>45092</v>
      </c>
      <c r="J256" s="4">
        <v>45093</v>
      </c>
      <c r="K256" s="4">
        <v>45093</v>
      </c>
      <c r="L256" s="4">
        <v>45096</v>
      </c>
      <c r="M256" s="94">
        <f t="shared" si="20"/>
        <v>45085</v>
      </c>
      <c r="N256" s="95">
        <f t="shared" si="21"/>
        <v>12</v>
      </c>
      <c r="O256" s="95" t="str">
        <f t="shared" si="22"/>
        <v>ENVIADO</v>
      </c>
      <c r="P256" s="118"/>
      <c r="Q256" s="197" t="s">
        <v>204</v>
      </c>
    </row>
    <row r="257" spans="1:17" s="154" customFormat="1" x14ac:dyDescent="0.25">
      <c r="A257" s="160">
        <v>225476</v>
      </c>
      <c r="B257" s="161" t="s">
        <v>508</v>
      </c>
      <c r="C257" s="37">
        <v>45078</v>
      </c>
      <c r="D257" s="37">
        <v>45078</v>
      </c>
      <c r="E257" s="37">
        <v>45078</v>
      </c>
      <c r="F257" s="5"/>
      <c r="G257" s="37">
        <v>45078</v>
      </c>
      <c r="H257" s="37">
        <v>45079</v>
      </c>
      <c r="I257" s="37">
        <v>45092</v>
      </c>
      <c r="J257" s="37">
        <v>45093</v>
      </c>
      <c r="K257" s="37">
        <v>45096</v>
      </c>
      <c r="L257" s="37">
        <v>45097</v>
      </c>
      <c r="M257" s="162">
        <f t="shared" si="20"/>
        <v>45085</v>
      </c>
      <c r="N257" s="133">
        <f t="shared" si="21"/>
        <v>13</v>
      </c>
      <c r="O257" s="133" t="str">
        <f t="shared" si="22"/>
        <v>ENVIADO</v>
      </c>
      <c r="P257" s="122"/>
      <c r="Q257" s="134" t="s">
        <v>205</v>
      </c>
    </row>
    <row r="258" spans="1:17" x14ac:dyDescent="0.25">
      <c r="A258" s="14">
        <v>224326</v>
      </c>
      <c r="B258" s="2" t="s">
        <v>508</v>
      </c>
      <c r="C258" s="4">
        <v>45078</v>
      </c>
      <c r="D258" s="4">
        <v>45089</v>
      </c>
      <c r="E258" s="4">
        <v>45089</v>
      </c>
      <c r="F258" s="195"/>
      <c r="G258" s="4">
        <v>45090</v>
      </c>
      <c r="H258" s="4">
        <v>45090</v>
      </c>
      <c r="I258" s="4">
        <v>45100</v>
      </c>
      <c r="J258" s="4">
        <v>45100</v>
      </c>
      <c r="K258" s="4">
        <v>45104</v>
      </c>
      <c r="L258" s="4">
        <v>45103</v>
      </c>
      <c r="M258" s="94">
        <f t="shared" si="20"/>
        <v>45096</v>
      </c>
      <c r="N258" s="95">
        <f t="shared" si="21"/>
        <v>10</v>
      </c>
      <c r="O258" s="95" t="str">
        <f t="shared" si="22"/>
        <v>ENVIADO</v>
      </c>
      <c r="P258" s="118"/>
      <c r="Q258" s="134" t="s">
        <v>206</v>
      </c>
    </row>
    <row r="259" spans="1:17" s="154" customFormat="1" x14ac:dyDescent="0.25">
      <c r="A259" s="160">
        <v>804</v>
      </c>
      <c r="B259" s="161" t="s">
        <v>510</v>
      </c>
      <c r="C259" s="37">
        <v>45078</v>
      </c>
      <c r="D259" s="37">
        <v>45079</v>
      </c>
      <c r="E259" s="37">
        <v>45079</v>
      </c>
      <c r="F259" s="5"/>
      <c r="G259" s="37">
        <v>45079</v>
      </c>
      <c r="H259" s="37">
        <v>45082</v>
      </c>
      <c r="I259" s="37">
        <v>45089</v>
      </c>
      <c r="J259" s="37">
        <v>45090</v>
      </c>
      <c r="K259" s="37">
        <v>45090</v>
      </c>
      <c r="L259" s="37">
        <v>45091</v>
      </c>
      <c r="M259" s="162">
        <f t="shared" si="20"/>
        <v>45086</v>
      </c>
      <c r="N259" s="133">
        <f t="shared" si="21"/>
        <v>8</v>
      </c>
      <c r="O259" s="133" t="str">
        <f t="shared" si="22"/>
        <v>ENVIADO</v>
      </c>
      <c r="P259" s="122"/>
      <c r="Q259" s="197" t="s">
        <v>299</v>
      </c>
    </row>
    <row r="260" spans="1:17" x14ac:dyDescent="0.25">
      <c r="A260" s="14">
        <v>225582</v>
      </c>
      <c r="B260" s="2" t="s">
        <v>508</v>
      </c>
      <c r="C260" s="4">
        <v>45079</v>
      </c>
      <c r="D260" s="4">
        <v>45082</v>
      </c>
      <c r="E260" s="4">
        <v>45082</v>
      </c>
      <c r="F260" s="5"/>
      <c r="G260" s="4">
        <v>45083</v>
      </c>
      <c r="H260" s="4">
        <v>45083</v>
      </c>
      <c r="I260" s="4">
        <v>45092</v>
      </c>
      <c r="J260" s="4">
        <v>45093</v>
      </c>
      <c r="K260" s="4">
        <v>45096</v>
      </c>
      <c r="L260" s="4">
        <v>45097</v>
      </c>
      <c r="M260" s="94">
        <f t="shared" si="20"/>
        <v>45089</v>
      </c>
      <c r="N260" s="95">
        <f t="shared" si="21"/>
        <v>11</v>
      </c>
      <c r="O260" s="95" t="str">
        <f t="shared" si="22"/>
        <v>ENVIADO</v>
      </c>
      <c r="P260" s="118"/>
      <c r="Q260" s="197" t="s">
        <v>207</v>
      </c>
    </row>
    <row r="261" spans="1:17" s="154" customFormat="1" x14ac:dyDescent="0.25">
      <c r="A261" s="160">
        <v>225621</v>
      </c>
      <c r="B261" s="161" t="s">
        <v>508</v>
      </c>
      <c r="C261" s="37">
        <v>45079</v>
      </c>
      <c r="D261" s="37">
        <v>45082</v>
      </c>
      <c r="E261" s="37">
        <v>45082</v>
      </c>
      <c r="F261" s="5"/>
      <c r="G261" s="37">
        <v>45083</v>
      </c>
      <c r="H261" s="37">
        <v>45083</v>
      </c>
      <c r="I261" s="37">
        <v>45092</v>
      </c>
      <c r="J261" s="37">
        <v>45093</v>
      </c>
      <c r="K261" s="37">
        <v>45096</v>
      </c>
      <c r="L261" s="37">
        <v>45097</v>
      </c>
      <c r="M261" s="162">
        <f t="shared" si="20"/>
        <v>45089</v>
      </c>
      <c r="N261" s="133">
        <f t="shared" si="21"/>
        <v>11</v>
      </c>
      <c r="O261" s="133" t="str">
        <f t="shared" si="22"/>
        <v>ENVIADO</v>
      </c>
      <c r="P261" s="122"/>
      <c r="Q261" s="197" t="s">
        <v>208</v>
      </c>
    </row>
    <row r="262" spans="1:17" x14ac:dyDescent="0.25">
      <c r="A262" s="14">
        <v>31638</v>
      </c>
      <c r="B262" s="2" t="s">
        <v>511</v>
      </c>
      <c r="C262" s="4">
        <v>45082</v>
      </c>
      <c r="D262" s="180"/>
      <c r="E262" s="180"/>
      <c r="F262" s="180"/>
      <c r="G262" s="180"/>
      <c r="H262" s="180"/>
      <c r="I262" s="180"/>
      <c r="J262" s="180"/>
      <c r="K262" s="180"/>
      <c r="L262" s="180"/>
      <c r="M262" s="94" t="str">
        <f t="shared" si="20"/>
        <v xml:space="preserve"> </v>
      </c>
      <c r="N262" s="95" t="str">
        <f t="shared" si="21"/>
        <v xml:space="preserve"> </v>
      </c>
      <c r="O262" s="95" t="str">
        <f t="shared" si="22"/>
        <v xml:space="preserve"> </v>
      </c>
      <c r="P262" s="118" t="s">
        <v>515</v>
      </c>
      <c r="Q262" s="129"/>
    </row>
    <row r="263" spans="1:17" s="187" customFormat="1" x14ac:dyDescent="0.25">
      <c r="A263" s="181">
        <v>225855</v>
      </c>
      <c r="B263" s="182" t="s">
        <v>508</v>
      </c>
      <c r="C263" s="183">
        <v>45082</v>
      </c>
      <c r="D263" s="183">
        <v>45086</v>
      </c>
      <c r="E263" s="183">
        <v>45086</v>
      </c>
      <c r="F263" s="195"/>
      <c r="G263" s="183">
        <v>45090</v>
      </c>
      <c r="H263" s="183">
        <v>45090</v>
      </c>
      <c r="I263" s="183">
        <v>45100</v>
      </c>
      <c r="J263" s="183">
        <v>45103</v>
      </c>
      <c r="K263" s="183">
        <v>45104</v>
      </c>
      <c r="L263" s="183">
        <v>45104</v>
      </c>
      <c r="M263" s="184">
        <f t="shared" si="20"/>
        <v>45093</v>
      </c>
      <c r="N263" s="185">
        <f t="shared" si="21"/>
        <v>12</v>
      </c>
      <c r="O263" s="185" t="str">
        <f t="shared" si="22"/>
        <v>ENVIADO</v>
      </c>
      <c r="P263" s="186"/>
      <c r="Q263" s="197" t="s">
        <v>209</v>
      </c>
    </row>
    <row r="264" spans="1:17" x14ac:dyDescent="0.25">
      <c r="A264" s="14">
        <v>225885</v>
      </c>
      <c r="B264" s="2" t="s">
        <v>508</v>
      </c>
      <c r="C264" s="4">
        <v>45082</v>
      </c>
      <c r="D264" s="4">
        <v>45084</v>
      </c>
      <c r="E264" s="4">
        <v>45084</v>
      </c>
      <c r="F264" s="86">
        <v>45089</v>
      </c>
      <c r="G264" s="4">
        <v>45090</v>
      </c>
      <c r="H264" s="4">
        <v>45090</v>
      </c>
      <c r="I264" s="4">
        <v>45092</v>
      </c>
      <c r="J264" s="4">
        <v>45093</v>
      </c>
      <c r="K264" s="4">
        <v>45096</v>
      </c>
      <c r="L264" s="4">
        <v>45097</v>
      </c>
      <c r="M264" s="94">
        <f>IF($D264=0," ",(WORKDAY($D264,5)))</f>
        <v>45091</v>
      </c>
      <c r="N264" s="95">
        <f t="shared" si="21"/>
        <v>9</v>
      </c>
      <c r="O264" s="95" t="str">
        <f t="shared" si="22"/>
        <v>ENVIADO</v>
      </c>
      <c r="P264" s="118" t="s">
        <v>210</v>
      </c>
      <c r="Q264" s="212" t="s">
        <v>211</v>
      </c>
    </row>
    <row r="265" spans="1:17" s="187" customFormat="1" x14ac:dyDescent="0.25">
      <c r="A265" s="181">
        <v>225907</v>
      </c>
      <c r="B265" s="182" t="s">
        <v>508</v>
      </c>
      <c r="C265" s="183">
        <v>45082</v>
      </c>
      <c r="D265" s="183">
        <v>45089</v>
      </c>
      <c r="E265" s="183">
        <v>45089</v>
      </c>
      <c r="F265" s="86">
        <v>45092</v>
      </c>
      <c r="G265" s="183">
        <v>45092</v>
      </c>
      <c r="H265" s="183">
        <v>45092</v>
      </c>
      <c r="I265" s="183">
        <v>45103</v>
      </c>
      <c r="J265" s="183">
        <v>45103</v>
      </c>
      <c r="K265" s="183">
        <v>45104</v>
      </c>
      <c r="L265" s="183">
        <v>45104</v>
      </c>
      <c r="M265" s="184">
        <f t="shared" si="20"/>
        <v>45096</v>
      </c>
      <c r="N265" s="185">
        <f t="shared" si="21"/>
        <v>11</v>
      </c>
      <c r="O265" s="185" t="str">
        <f t="shared" si="22"/>
        <v>ENVIADO</v>
      </c>
      <c r="P265" s="186" t="s">
        <v>212</v>
      </c>
      <c r="Q265" s="197" t="s">
        <v>213</v>
      </c>
    </row>
    <row r="266" spans="1:17" x14ac:dyDescent="0.25">
      <c r="A266" s="14">
        <v>805</v>
      </c>
      <c r="B266" s="2" t="s">
        <v>510</v>
      </c>
      <c r="C266" s="4">
        <v>45083</v>
      </c>
      <c r="D266" s="4">
        <v>45083</v>
      </c>
      <c r="E266" s="4">
        <v>45083</v>
      </c>
      <c r="F266" s="5"/>
      <c r="G266" s="4">
        <v>45084</v>
      </c>
      <c r="H266" s="4">
        <v>45084</v>
      </c>
      <c r="I266" s="4">
        <v>45089</v>
      </c>
      <c r="J266" s="4">
        <v>45090</v>
      </c>
      <c r="K266" s="4">
        <v>45090</v>
      </c>
      <c r="L266" s="4">
        <v>45091</v>
      </c>
      <c r="M266" s="94">
        <f>IF($D266=0," ",(WORKDAY($D266,5)))</f>
        <v>45090</v>
      </c>
      <c r="N266" s="95">
        <f t="shared" si="21"/>
        <v>6</v>
      </c>
      <c r="O266" s="95" t="str">
        <f t="shared" si="22"/>
        <v>ENVIADO</v>
      </c>
      <c r="P266" s="118"/>
      <c r="Q266" s="197" t="s">
        <v>300</v>
      </c>
    </row>
    <row r="267" spans="1:17" s="187" customFormat="1" x14ac:dyDescent="0.25">
      <c r="A267" s="181">
        <v>31678</v>
      </c>
      <c r="B267" s="182" t="s">
        <v>511</v>
      </c>
      <c r="C267" s="183">
        <v>45083</v>
      </c>
      <c r="D267" s="205"/>
      <c r="E267" s="205"/>
      <c r="F267" s="205"/>
      <c r="G267" s="205"/>
      <c r="H267" s="205"/>
      <c r="I267" s="205"/>
      <c r="J267" s="205"/>
      <c r="K267" s="205"/>
      <c r="L267" s="205"/>
      <c r="M267" s="184" t="str">
        <f t="shared" si="20"/>
        <v xml:space="preserve"> </v>
      </c>
      <c r="N267" s="185" t="str">
        <f t="shared" si="21"/>
        <v xml:space="preserve"> </v>
      </c>
      <c r="O267" s="185" t="str">
        <f t="shared" si="22"/>
        <v xml:space="preserve"> </v>
      </c>
      <c r="P267" s="186" t="s">
        <v>25</v>
      </c>
      <c r="Q267" s="129"/>
    </row>
    <row r="268" spans="1:17" x14ac:dyDescent="0.25">
      <c r="A268" s="14">
        <v>226021</v>
      </c>
      <c r="B268" s="2" t="s">
        <v>508</v>
      </c>
      <c r="C268" s="4">
        <v>45083</v>
      </c>
      <c r="D268" s="4">
        <v>45086</v>
      </c>
      <c r="E268" s="4">
        <v>45084</v>
      </c>
      <c r="F268" s="5"/>
      <c r="G268" s="4">
        <v>45086</v>
      </c>
      <c r="H268" s="4">
        <v>45086</v>
      </c>
      <c r="I268" s="4">
        <v>45103</v>
      </c>
      <c r="J268" s="4">
        <v>45103</v>
      </c>
      <c r="K268" s="4">
        <v>45104</v>
      </c>
      <c r="L268" s="4">
        <v>45104</v>
      </c>
      <c r="M268" s="94">
        <f t="shared" si="20"/>
        <v>45093</v>
      </c>
      <c r="N268" s="95">
        <f t="shared" si="21"/>
        <v>12</v>
      </c>
      <c r="O268" s="95" t="str">
        <f t="shared" si="22"/>
        <v>ENVIADO</v>
      </c>
      <c r="P268" s="118"/>
      <c r="Q268" s="134" t="s">
        <v>214</v>
      </c>
    </row>
    <row r="269" spans="1:17" s="187" customFormat="1" x14ac:dyDescent="0.25">
      <c r="A269" s="181">
        <v>807</v>
      </c>
      <c r="B269" s="182" t="s">
        <v>510</v>
      </c>
      <c r="C269" s="183">
        <v>45086</v>
      </c>
      <c r="D269" s="183">
        <v>45091</v>
      </c>
      <c r="E269" s="183">
        <v>45091</v>
      </c>
      <c r="F269" s="86">
        <v>45092</v>
      </c>
      <c r="G269" s="183">
        <v>45092</v>
      </c>
      <c r="H269" s="183">
        <v>45092</v>
      </c>
      <c r="I269" s="183">
        <v>45098</v>
      </c>
      <c r="J269" s="183">
        <v>45098</v>
      </c>
      <c r="K269" s="183">
        <v>45099</v>
      </c>
      <c r="L269" s="183">
        <v>45100</v>
      </c>
      <c r="M269" s="184">
        <f t="shared" si="20"/>
        <v>45098</v>
      </c>
      <c r="N269" s="185">
        <f t="shared" si="21"/>
        <v>7</v>
      </c>
      <c r="O269" s="185" t="str">
        <f t="shared" si="22"/>
        <v>ENVIADO</v>
      </c>
      <c r="P269" s="83" t="s">
        <v>301</v>
      </c>
      <c r="Q269" s="134" t="s">
        <v>302</v>
      </c>
    </row>
    <row r="270" spans="1:17" x14ac:dyDescent="0.25">
      <c r="A270" s="14">
        <v>226334</v>
      </c>
      <c r="B270" s="2" t="s">
        <v>508</v>
      </c>
      <c r="C270" s="4">
        <v>45086</v>
      </c>
      <c r="D270" s="4">
        <v>45090</v>
      </c>
      <c r="E270" s="4">
        <v>45090</v>
      </c>
      <c r="F270" s="195"/>
      <c r="G270" s="4">
        <v>45090</v>
      </c>
      <c r="H270" s="4">
        <v>45091</v>
      </c>
      <c r="I270" s="4">
        <v>45103</v>
      </c>
      <c r="J270" s="4">
        <v>45103</v>
      </c>
      <c r="K270" s="4">
        <v>45104</v>
      </c>
      <c r="L270" s="4">
        <v>45104</v>
      </c>
      <c r="M270" s="94">
        <f t="shared" si="20"/>
        <v>45097</v>
      </c>
      <c r="N270" s="95">
        <f t="shared" si="21"/>
        <v>10</v>
      </c>
      <c r="O270" s="95" t="str">
        <f t="shared" si="22"/>
        <v>ENVIADO</v>
      </c>
      <c r="P270" s="118"/>
      <c r="Q270" s="197" t="s">
        <v>215</v>
      </c>
    </row>
    <row r="271" spans="1:17" s="194" customFormat="1" x14ac:dyDescent="0.25">
      <c r="A271" s="188">
        <v>226448</v>
      </c>
      <c r="B271" s="189" t="s">
        <v>508</v>
      </c>
      <c r="C271" s="190">
        <v>45086</v>
      </c>
      <c r="D271" s="190">
        <v>45086</v>
      </c>
      <c r="E271" s="190">
        <v>45086</v>
      </c>
      <c r="F271" s="195"/>
      <c r="G271" s="190">
        <v>45090</v>
      </c>
      <c r="H271" s="190">
        <v>45090</v>
      </c>
      <c r="I271" s="190">
        <v>45100</v>
      </c>
      <c r="J271" s="190">
        <v>45100</v>
      </c>
      <c r="K271" s="190">
        <v>45103</v>
      </c>
      <c r="L271" s="190">
        <v>45103</v>
      </c>
      <c r="M271" s="191">
        <f t="shared" si="20"/>
        <v>45093</v>
      </c>
      <c r="N271" s="192">
        <f t="shared" si="21"/>
        <v>11</v>
      </c>
      <c r="O271" s="192" t="str">
        <f t="shared" si="22"/>
        <v>ENVIADO</v>
      </c>
      <c r="P271" s="193"/>
      <c r="Q271" s="134" t="s">
        <v>216</v>
      </c>
    </row>
    <row r="272" spans="1:17" x14ac:dyDescent="0.25">
      <c r="A272" s="14">
        <v>226658</v>
      </c>
      <c r="B272" s="2" t="s">
        <v>508</v>
      </c>
      <c r="C272" s="4">
        <v>45089</v>
      </c>
      <c r="D272" s="4">
        <v>45091</v>
      </c>
      <c r="E272" s="4">
        <v>45091</v>
      </c>
      <c r="F272" s="195"/>
      <c r="G272" s="4">
        <v>45092</v>
      </c>
      <c r="H272" s="4">
        <v>45092</v>
      </c>
      <c r="I272" s="4">
        <v>45104</v>
      </c>
      <c r="J272" s="4">
        <v>45104</v>
      </c>
      <c r="K272" s="4">
        <v>45105</v>
      </c>
      <c r="L272" s="4">
        <v>45106</v>
      </c>
      <c r="M272" s="94">
        <f t="shared" si="20"/>
        <v>45098</v>
      </c>
      <c r="N272" s="95">
        <f t="shared" si="21"/>
        <v>11</v>
      </c>
      <c r="O272" s="95" t="str">
        <f t="shared" si="22"/>
        <v>ENVIADO</v>
      </c>
      <c r="P272" s="118"/>
      <c r="Q272" s="134" t="s">
        <v>217</v>
      </c>
    </row>
    <row r="273" spans="1:17" s="194" customFormat="1" x14ac:dyDescent="0.25">
      <c r="A273" s="188">
        <v>226662</v>
      </c>
      <c r="B273" s="189" t="s">
        <v>508</v>
      </c>
      <c r="C273" s="190">
        <v>45089</v>
      </c>
      <c r="D273" s="190">
        <v>45090</v>
      </c>
      <c r="E273" s="190">
        <v>45090</v>
      </c>
      <c r="F273" s="196">
        <v>45093</v>
      </c>
      <c r="G273" s="190">
        <v>45093</v>
      </c>
      <c r="H273" s="190">
        <v>45096</v>
      </c>
      <c r="I273" s="190">
        <v>45103</v>
      </c>
      <c r="J273" s="180"/>
      <c r="K273" s="180"/>
      <c r="L273" s="180"/>
      <c r="M273" s="191">
        <f t="shared" si="20"/>
        <v>45097</v>
      </c>
      <c r="N273" s="192"/>
      <c r="O273" s="192"/>
      <c r="P273" s="118" t="s">
        <v>25</v>
      </c>
      <c r="Q273" s="218"/>
    </row>
    <row r="274" spans="1:17" x14ac:dyDescent="0.25">
      <c r="A274" s="14">
        <v>226693</v>
      </c>
      <c r="B274" s="2" t="s">
        <v>508</v>
      </c>
      <c r="C274" s="4">
        <v>45089</v>
      </c>
      <c r="D274" s="180"/>
      <c r="E274" s="180"/>
      <c r="F274" s="180"/>
      <c r="G274" s="180"/>
      <c r="H274" s="180"/>
      <c r="I274" s="180"/>
      <c r="J274" s="180"/>
      <c r="K274" s="180"/>
      <c r="L274" s="180"/>
      <c r="M274" s="94" t="str">
        <f t="shared" si="20"/>
        <v xml:space="preserve"> </v>
      </c>
      <c r="N274" s="95" t="str">
        <f t="shared" ref="N274:N337" si="23">IF($D274=0," ",(IF($L274=0,((NETWORKDAYS($D274,$R$1))-1),((NETWORKDAYS($D274,$L274))-1))))</f>
        <v xml:space="preserve"> </v>
      </c>
      <c r="O274" s="95" t="str">
        <f t="shared" ref="O274:O337" si="24">IF($D274=0," ",(IF($L274=0,(IF($N274&gt;5,"ATRASADO","Andamento")),"ENVIADO")))</f>
        <v xml:space="preserve"> </v>
      </c>
      <c r="P274" s="118" t="s">
        <v>25</v>
      </c>
      <c r="Q274" s="218"/>
    </row>
    <row r="275" spans="1:17" s="194" customFormat="1" x14ac:dyDescent="0.25">
      <c r="A275" s="188">
        <v>226789</v>
      </c>
      <c r="B275" s="189" t="s">
        <v>508</v>
      </c>
      <c r="C275" s="190">
        <v>45089</v>
      </c>
      <c r="D275" s="190">
        <v>45090</v>
      </c>
      <c r="E275" s="190">
        <v>45090</v>
      </c>
      <c r="F275" s="195"/>
      <c r="G275" s="190">
        <v>45090</v>
      </c>
      <c r="H275" s="190">
        <v>45091</v>
      </c>
      <c r="I275" s="190">
        <v>45103</v>
      </c>
      <c r="J275" s="190">
        <v>45103</v>
      </c>
      <c r="K275" s="190">
        <v>45104</v>
      </c>
      <c r="L275" s="190">
        <v>45104</v>
      </c>
      <c r="M275" s="191">
        <f t="shared" si="20"/>
        <v>45097</v>
      </c>
      <c r="N275" s="192">
        <f t="shared" si="23"/>
        <v>10</v>
      </c>
      <c r="O275" s="192" t="str">
        <f t="shared" si="24"/>
        <v>ENVIADO</v>
      </c>
      <c r="P275" s="193"/>
      <c r="Q275" s="134" t="s">
        <v>218</v>
      </c>
    </row>
    <row r="276" spans="1:17" x14ac:dyDescent="0.25">
      <c r="A276" s="14">
        <v>810</v>
      </c>
      <c r="B276" s="2" t="s">
        <v>510</v>
      </c>
      <c r="C276" s="4">
        <v>45089</v>
      </c>
      <c r="D276" s="4">
        <v>45089</v>
      </c>
      <c r="E276" s="4">
        <v>45089</v>
      </c>
      <c r="F276" s="86">
        <v>45091</v>
      </c>
      <c r="G276" s="4">
        <v>45091</v>
      </c>
      <c r="H276" s="4">
        <v>45091</v>
      </c>
      <c r="I276" s="4">
        <v>45091</v>
      </c>
      <c r="J276" s="4">
        <v>45091</v>
      </c>
      <c r="K276" s="4">
        <v>45091</v>
      </c>
      <c r="L276" s="4">
        <v>45104</v>
      </c>
      <c r="M276" s="94">
        <f t="shared" si="20"/>
        <v>45096</v>
      </c>
      <c r="N276" s="95">
        <f t="shared" si="23"/>
        <v>11</v>
      </c>
      <c r="O276" s="95" t="str">
        <f t="shared" si="24"/>
        <v>ENVIADO</v>
      </c>
      <c r="P276" s="118" t="s">
        <v>301</v>
      </c>
      <c r="Q276" s="197" t="s">
        <v>303</v>
      </c>
    </row>
    <row r="277" spans="1:17" s="194" customFormat="1" x14ac:dyDescent="0.25">
      <c r="A277" s="188">
        <v>808</v>
      </c>
      <c r="B277" s="237" t="s">
        <v>510</v>
      </c>
      <c r="C277" s="190">
        <v>45089</v>
      </c>
      <c r="D277" s="190">
        <v>45090</v>
      </c>
      <c r="E277" s="190">
        <v>45090</v>
      </c>
      <c r="F277" s="86">
        <v>45093</v>
      </c>
      <c r="G277" s="190">
        <v>45093</v>
      </c>
      <c r="H277" s="190">
        <v>45096</v>
      </c>
      <c r="I277" s="190">
        <v>45097</v>
      </c>
      <c r="J277" s="190">
        <v>45098</v>
      </c>
      <c r="K277" s="190">
        <v>45099</v>
      </c>
      <c r="L277" s="190">
        <v>45100</v>
      </c>
      <c r="M277" s="191">
        <f t="shared" si="20"/>
        <v>45097</v>
      </c>
      <c r="N277" s="192">
        <f t="shared" si="23"/>
        <v>8</v>
      </c>
      <c r="O277" s="192" t="str">
        <f t="shared" si="24"/>
        <v>ENVIADO</v>
      </c>
      <c r="P277" s="193" t="s">
        <v>304</v>
      </c>
      <c r="Q277" s="134" t="s">
        <v>305</v>
      </c>
    </row>
    <row r="278" spans="1:17" x14ac:dyDescent="0.25">
      <c r="A278" s="14">
        <v>812</v>
      </c>
      <c r="B278" s="35" t="s">
        <v>510</v>
      </c>
      <c r="C278" s="4">
        <v>45089</v>
      </c>
      <c r="D278" s="4">
        <v>45097</v>
      </c>
      <c r="E278" s="4">
        <v>45097</v>
      </c>
      <c r="F278" s="86">
        <v>45098</v>
      </c>
      <c r="G278" s="4">
        <v>45098</v>
      </c>
      <c r="H278" s="4">
        <v>45190</v>
      </c>
      <c r="I278" s="4">
        <v>45099</v>
      </c>
      <c r="J278" s="4">
        <v>45099</v>
      </c>
      <c r="K278" s="4">
        <v>45099</v>
      </c>
      <c r="L278" s="4">
        <v>45100</v>
      </c>
      <c r="M278" s="94">
        <f t="shared" si="20"/>
        <v>45104</v>
      </c>
      <c r="N278" s="95">
        <f t="shared" si="23"/>
        <v>3</v>
      </c>
      <c r="O278" s="95" t="str">
        <f t="shared" si="24"/>
        <v>ENVIADO</v>
      </c>
      <c r="P278" s="118" t="s">
        <v>306</v>
      </c>
      <c r="Q278" s="197" t="s">
        <v>307</v>
      </c>
    </row>
    <row r="279" spans="1:17" s="194" customFormat="1" x14ac:dyDescent="0.25">
      <c r="A279" s="188">
        <v>226852</v>
      </c>
      <c r="B279" s="202" t="s">
        <v>508</v>
      </c>
      <c r="C279" s="190">
        <v>45090</v>
      </c>
      <c r="D279" s="190">
        <v>45092</v>
      </c>
      <c r="E279" s="190">
        <v>45092</v>
      </c>
      <c r="F279" s="195"/>
      <c r="G279" s="190">
        <v>45093</v>
      </c>
      <c r="H279" s="190">
        <v>45093</v>
      </c>
      <c r="I279" s="190">
        <v>45104</v>
      </c>
      <c r="J279" s="190">
        <v>45104</v>
      </c>
      <c r="K279" s="190">
        <v>45105</v>
      </c>
      <c r="L279" s="190">
        <v>45106</v>
      </c>
      <c r="M279" s="191">
        <f t="shared" si="20"/>
        <v>45099</v>
      </c>
      <c r="N279" s="192">
        <f t="shared" si="23"/>
        <v>10</v>
      </c>
      <c r="O279" s="192" t="str">
        <f t="shared" si="24"/>
        <v>ENVIADO</v>
      </c>
      <c r="P279" s="193"/>
      <c r="Q279" s="134" t="s">
        <v>219</v>
      </c>
    </row>
    <row r="280" spans="1:17" x14ac:dyDescent="0.25">
      <c r="A280" s="199">
        <v>226856</v>
      </c>
      <c r="B280" s="198" t="s">
        <v>508</v>
      </c>
      <c r="C280" s="201">
        <v>45090</v>
      </c>
      <c r="D280" s="4">
        <v>45092</v>
      </c>
      <c r="E280" s="4">
        <v>45092</v>
      </c>
      <c r="F280" s="195"/>
      <c r="G280" s="4"/>
      <c r="H280" s="4">
        <v>45096</v>
      </c>
      <c r="I280" s="4">
        <v>45104</v>
      </c>
      <c r="J280" s="4">
        <v>45104</v>
      </c>
      <c r="K280" s="4">
        <v>45105</v>
      </c>
      <c r="L280" s="4">
        <v>45106</v>
      </c>
      <c r="M280" s="94">
        <f t="shared" si="20"/>
        <v>45099</v>
      </c>
      <c r="N280" s="95">
        <f t="shared" si="23"/>
        <v>10</v>
      </c>
      <c r="O280" s="95" t="str">
        <f t="shared" si="24"/>
        <v>ENVIADO</v>
      </c>
      <c r="P280" s="118"/>
      <c r="Q280" s="134" t="s">
        <v>220</v>
      </c>
    </row>
    <row r="281" spans="1:17" x14ac:dyDescent="0.25">
      <c r="A281" s="200">
        <v>227024</v>
      </c>
      <c r="B281" s="2" t="s">
        <v>508</v>
      </c>
      <c r="C281" s="33">
        <v>45092</v>
      </c>
      <c r="D281" s="4">
        <v>45096</v>
      </c>
      <c r="E281" s="4">
        <v>45096</v>
      </c>
      <c r="F281" s="195"/>
      <c r="G281" s="4">
        <v>45097</v>
      </c>
      <c r="H281" s="4">
        <v>45097</v>
      </c>
      <c r="I281" s="4">
        <v>45106</v>
      </c>
      <c r="J281" s="4">
        <v>45106</v>
      </c>
      <c r="K281" s="4">
        <v>45107</v>
      </c>
      <c r="L281" s="4">
        <v>45107</v>
      </c>
      <c r="M281" s="94">
        <f t="shared" si="20"/>
        <v>45103</v>
      </c>
      <c r="N281" s="95">
        <f t="shared" si="23"/>
        <v>9</v>
      </c>
      <c r="O281" s="95" t="str">
        <f t="shared" si="24"/>
        <v>ENVIADO</v>
      </c>
      <c r="P281" s="118"/>
      <c r="Q281" s="134" t="s">
        <v>221</v>
      </c>
    </row>
    <row r="282" spans="1:17" s="194" customFormat="1" x14ac:dyDescent="0.25">
      <c r="A282" s="188">
        <v>227057</v>
      </c>
      <c r="B282" s="203" t="s">
        <v>508</v>
      </c>
      <c r="C282" s="190">
        <v>45092</v>
      </c>
      <c r="D282" s="190">
        <v>45096</v>
      </c>
      <c r="E282" s="190">
        <v>45096</v>
      </c>
      <c r="F282" s="195"/>
      <c r="G282" s="190">
        <v>45097</v>
      </c>
      <c r="H282" s="190">
        <v>45097</v>
      </c>
      <c r="I282" s="190">
        <v>45106</v>
      </c>
      <c r="J282" s="190">
        <v>45106</v>
      </c>
      <c r="K282" s="190">
        <v>45107</v>
      </c>
      <c r="L282" s="190">
        <v>45107</v>
      </c>
      <c r="M282" s="191">
        <f t="shared" si="20"/>
        <v>45103</v>
      </c>
      <c r="N282" s="192">
        <f t="shared" si="23"/>
        <v>9</v>
      </c>
      <c r="O282" s="192" t="str">
        <f t="shared" si="24"/>
        <v>ENVIADO</v>
      </c>
      <c r="P282" s="193"/>
      <c r="Q282" s="134" t="s">
        <v>222</v>
      </c>
    </row>
    <row r="283" spans="1:17" x14ac:dyDescent="0.25">
      <c r="A283" s="14">
        <v>227107</v>
      </c>
      <c r="B283" s="2" t="s">
        <v>508</v>
      </c>
      <c r="C283" s="4">
        <v>45092</v>
      </c>
      <c r="D283" s="4">
        <v>45092</v>
      </c>
      <c r="E283" s="4">
        <v>45092</v>
      </c>
      <c r="F283" s="195"/>
      <c r="G283" s="4">
        <v>45093</v>
      </c>
      <c r="H283" s="4">
        <v>45093</v>
      </c>
      <c r="I283" s="4">
        <v>45104</v>
      </c>
      <c r="J283" s="4">
        <v>45104</v>
      </c>
      <c r="K283" s="4">
        <v>45105</v>
      </c>
      <c r="L283" s="4">
        <v>45106</v>
      </c>
      <c r="M283" s="94">
        <f t="shared" si="20"/>
        <v>45099</v>
      </c>
      <c r="N283" s="95">
        <f t="shared" si="23"/>
        <v>10</v>
      </c>
      <c r="O283" s="95" t="str">
        <f t="shared" si="24"/>
        <v>ENVIADO</v>
      </c>
      <c r="P283" s="118"/>
      <c r="Q283" s="134" t="s">
        <v>223</v>
      </c>
    </row>
    <row r="284" spans="1:17" s="194" customFormat="1" x14ac:dyDescent="0.25">
      <c r="A284" s="188">
        <v>32721</v>
      </c>
      <c r="B284" s="189" t="s">
        <v>511</v>
      </c>
      <c r="C284" s="190">
        <v>45096</v>
      </c>
      <c r="D284" s="190">
        <v>45096</v>
      </c>
      <c r="E284" s="190">
        <v>45096</v>
      </c>
      <c r="F284" s="195"/>
      <c r="G284" s="190">
        <v>45097</v>
      </c>
      <c r="H284" s="190">
        <v>45097</v>
      </c>
      <c r="I284" s="190">
        <v>45106</v>
      </c>
      <c r="J284" s="190">
        <v>45106</v>
      </c>
      <c r="K284" s="190">
        <v>45107</v>
      </c>
      <c r="L284" s="190">
        <v>45107</v>
      </c>
      <c r="M284" s="191">
        <f t="shared" si="20"/>
        <v>45103</v>
      </c>
      <c r="N284" s="192">
        <f t="shared" si="23"/>
        <v>9</v>
      </c>
      <c r="O284" s="192" t="str">
        <f t="shared" si="24"/>
        <v>ENVIADO</v>
      </c>
      <c r="P284" s="193"/>
      <c r="Q284" s="134" t="s">
        <v>224</v>
      </c>
    </row>
    <row r="285" spans="1:17" x14ac:dyDescent="0.25">
      <c r="A285" s="14">
        <v>227224</v>
      </c>
      <c r="B285" s="2" t="s">
        <v>508</v>
      </c>
      <c r="C285" s="4">
        <v>45096</v>
      </c>
      <c r="D285" s="4">
        <v>45097</v>
      </c>
      <c r="E285" s="4">
        <v>45097</v>
      </c>
      <c r="F285" s="86">
        <v>45098</v>
      </c>
      <c r="G285" s="4">
        <v>45098</v>
      </c>
      <c r="H285" s="4">
        <v>45098</v>
      </c>
      <c r="I285" s="4">
        <v>45106</v>
      </c>
      <c r="J285" s="4">
        <v>45106</v>
      </c>
      <c r="K285" s="4">
        <v>45107</v>
      </c>
      <c r="L285" s="4">
        <v>45107</v>
      </c>
      <c r="M285" s="94">
        <f t="shared" si="20"/>
        <v>45104</v>
      </c>
      <c r="N285" s="95">
        <f t="shared" si="23"/>
        <v>8</v>
      </c>
      <c r="O285" s="95" t="str">
        <f t="shared" si="24"/>
        <v>ENVIADO</v>
      </c>
      <c r="P285" s="118" t="s">
        <v>225</v>
      </c>
      <c r="Q285" s="134" t="s">
        <v>226</v>
      </c>
    </row>
    <row r="286" spans="1:17" s="194" customFormat="1" x14ac:dyDescent="0.25">
      <c r="A286" s="188">
        <v>227242</v>
      </c>
      <c r="B286" s="189" t="s">
        <v>508</v>
      </c>
      <c r="C286" s="190">
        <v>45096</v>
      </c>
      <c r="D286" s="190">
        <v>45096</v>
      </c>
      <c r="E286" s="190">
        <v>45096</v>
      </c>
      <c r="F286" s="195"/>
      <c r="G286" s="190">
        <v>45097</v>
      </c>
      <c r="H286" s="190">
        <v>45097</v>
      </c>
      <c r="I286" s="190">
        <v>45107</v>
      </c>
      <c r="J286" s="190">
        <v>45107</v>
      </c>
      <c r="K286" s="190">
        <v>45110</v>
      </c>
      <c r="L286" s="190">
        <v>45110</v>
      </c>
      <c r="M286" s="191">
        <f t="shared" si="20"/>
        <v>45103</v>
      </c>
      <c r="N286" s="192">
        <f t="shared" si="23"/>
        <v>10</v>
      </c>
      <c r="O286" s="192" t="str">
        <f t="shared" si="24"/>
        <v>ENVIADO</v>
      </c>
      <c r="P286" s="193"/>
      <c r="Q286" s="134" t="s">
        <v>227</v>
      </c>
    </row>
    <row r="287" spans="1:17" x14ac:dyDescent="0.25">
      <c r="A287" s="14">
        <v>227253</v>
      </c>
      <c r="B287" s="2" t="s">
        <v>508</v>
      </c>
      <c r="C287" s="4">
        <v>45096</v>
      </c>
      <c r="D287" s="4">
        <v>45096</v>
      </c>
      <c r="E287" s="4">
        <v>45096</v>
      </c>
      <c r="F287" s="195"/>
      <c r="G287" s="4">
        <v>45098</v>
      </c>
      <c r="H287" s="4">
        <v>45098</v>
      </c>
      <c r="I287" s="4">
        <v>45107</v>
      </c>
      <c r="J287" s="4">
        <v>45107</v>
      </c>
      <c r="K287" s="4">
        <v>45110</v>
      </c>
      <c r="L287" s="4">
        <v>45110</v>
      </c>
      <c r="M287" s="94">
        <f t="shared" si="20"/>
        <v>45103</v>
      </c>
      <c r="N287" s="95">
        <f t="shared" si="23"/>
        <v>10</v>
      </c>
      <c r="O287" s="95" t="str">
        <f t="shared" si="24"/>
        <v>ENVIADO</v>
      </c>
      <c r="P287" s="118"/>
      <c r="Q287" s="134" t="s">
        <v>228</v>
      </c>
    </row>
    <row r="288" spans="1:17" s="194" customFormat="1" x14ac:dyDescent="0.25">
      <c r="A288" s="188">
        <v>227324</v>
      </c>
      <c r="B288" s="189" t="s">
        <v>508</v>
      </c>
      <c r="C288" s="190">
        <v>45096</v>
      </c>
      <c r="D288" s="190">
        <v>45096</v>
      </c>
      <c r="E288" s="190">
        <v>45096</v>
      </c>
      <c r="F288" s="195"/>
      <c r="G288" s="190">
        <v>45097</v>
      </c>
      <c r="H288" s="190">
        <v>45097</v>
      </c>
      <c r="I288" s="190">
        <v>45107</v>
      </c>
      <c r="J288" s="190">
        <v>45107</v>
      </c>
      <c r="K288" s="190">
        <v>45110</v>
      </c>
      <c r="L288" s="190">
        <v>45110</v>
      </c>
      <c r="M288" s="191">
        <f t="shared" si="20"/>
        <v>45103</v>
      </c>
      <c r="N288" s="192">
        <f t="shared" si="23"/>
        <v>10</v>
      </c>
      <c r="O288" s="192" t="str">
        <f t="shared" si="24"/>
        <v>ENVIADO</v>
      </c>
      <c r="P288" s="193"/>
      <c r="Q288" s="134" t="s">
        <v>229</v>
      </c>
    </row>
    <row r="289" spans="1:17" x14ac:dyDescent="0.25">
      <c r="A289" s="14">
        <v>227431</v>
      </c>
      <c r="B289" s="2" t="s">
        <v>508</v>
      </c>
      <c r="C289" s="4">
        <v>45096</v>
      </c>
      <c r="D289" s="4">
        <v>45098</v>
      </c>
      <c r="E289" s="4">
        <v>45098</v>
      </c>
      <c r="F289" s="195"/>
      <c r="G289" s="4">
        <v>45098</v>
      </c>
      <c r="H289" s="4">
        <v>45098</v>
      </c>
      <c r="I289" s="4">
        <v>45111</v>
      </c>
      <c r="J289" s="4">
        <v>45111</v>
      </c>
      <c r="K289" s="4">
        <v>45111</v>
      </c>
      <c r="L289" s="4">
        <v>45112</v>
      </c>
      <c r="M289" s="94">
        <f t="shared" si="20"/>
        <v>45105</v>
      </c>
      <c r="N289" s="95">
        <f t="shared" si="23"/>
        <v>10</v>
      </c>
      <c r="O289" s="95" t="str">
        <f t="shared" si="24"/>
        <v>ENVIADO</v>
      </c>
      <c r="P289" s="118"/>
      <c r="Q289" s="134" t="s">
        <v>230</v>
      </c>
    </row>
    <row r="290" spans="1:17" s="194" customFormat="1" x14ac:dyDescent="0.25">
      <c r="A290" s="188">
        <v>814</v>
      </c>
      <c r="B290" s="238" t="s">
        <v>510</v>
      </c>
      <c r="C290" s="190">
        <v>45096</v>
      </c>
      <c r="D290" s="190">
        <v>45096</v>
      </c>
      <c r="E290" s="190">
        <v>45096</v>
      </c>
      <c r="F290" s="195"/>
      <c r="G290" s="190">
        <v>45097</v>
      </c>
      <c r="H290" s="190">
        <v>45097</v>
      </c>
      <c r="I290" s="190">
        <v>45098</v>
      </c>
      <c r="J290" s="190">
        <v>45098</v>
      </c>
      <c r="K290" s="190">
        <v>45099</v>
      </c>
      <c r="L290" s="190">
        <v>45100</v>
      </c>
      <c r="M290" s="191">
        <f t="shared" si="20"/>
        <v>45103</v>
      </c>
      <c r="N290" s="192">
        <f t="shared" si="23"/>
        <v>4</v>
      </c>
      <c r="O290" s="192" t="str">
        <f t="shared" si="24"/>
        <v>ENVIADO</v>
      </c>
      <c r="P290" s="193"/>
      <c r="Q290" s="197" t="s">
        <v>308</v>
      </c>
    </row>
    <row r="291" spans="1:17" x14ac:dyDescent="0.25">
      <c r="A291" s="14">
        <v>815</v>
      </c>
      <c r="B291" s="239" t="s">
        <v>510</v>
      </c>
      <c r="C291" s="4">
        <v>45096</v>
      </c>
      <c r="D291" s="4">
        <v>45097</v>
      </c>
      <c r="E291" s="4">
        <v>45097</v>
      </c>
      <c r="F291" s="86">
        <v>45098</v>
      </c>
      <c r="G291" s="4">
        <v>45098</v>
      </c>
      <c r="H291" s="4">
        <v>45098</v>
      </c>
      <c r="I291" s="4">
        <v>45099</v>
      </c>
      <c r="J291" s="4">
        <v>45100</v>
      </c>
      <c r="K291" s="4">
        <v>45103</v>
      </c>
      <c r="L291" s="4">
        <v>45103</v>
      </c>
      <c r="M291" s="94">
        <f t="shared" si="20"/>
        <v>45104</v>
      </c>
      <c r="N291" s="95">
        <f t="shared" si="23"/>
        <v>4</v>
      </c>
      <c r="O291" s="95" t="str">
        <f t="shared" si="24"/>
        <v>ENVIADO</v>
      </c>
      <c r="P291" s="118" t="s">
        <v>309</v>
      </c>
      <c r="Q291" s="134" t="s">
        <v>310</v>
      </c>
    </row>
    <row r="292" spans="1:17" s="194" customFormat="1" x14ac:dyDescent="0.25">
      <c r="A292" s="188">
        <v>816</v>
      </c>
      <c r="B292" s="189" t="s">
        <v>510</v>
      </c>
      <c r="C292" s="190">
        <v>45097</v>
      </c>
      <c r="D292" s="190">
        <v>45097</v>
      </c>
      <c r="E292" s="190">
        <v>45097</v>
      </c>
      <c r="F292" s="86">
        <v>45098</v>
      </c>
      <c r="G292" s="190">
        <v>45098</v>
      </c>
      <c r="H292" s="190">
        <v>45098</v>
      </c>
      <c r="I292" s="190">
        <v>45099</v>
      </c>
      <c r="J292" s="190">
        <v>45100</v>
      </c>
      <c r="K292" s="190">
        <v>45103</v>
      </c>
      <c r="L292" s="190">
        <v>45103</v>
      </c>
      <c r="M292" s="191">
        <f t="shared" si="20"/>
        <v>45104</v>
      </c>
      <c r="N292" s="192">
        <f t="shared" si="23"/>
        <v>4</v>
      </c>
      <c r="O292" s="192" t="str">
        <f t="shared" si="24"/>
        <v>ENVIADO</v>
      </c>
      <c r="P292" s="193" t="s">
        <v>311</v>
      </c>
      <c r="Q292" s="134" t="s">
        <v>312</v>
      </c>
    </row>
    <row r="293" spans="1:17" x14ac:dyDescent="0.25">
      <c r="A293" s="14">
        <v>227763</v>
      </c>
      <c r="B293" s="2" t="s">
        <v>508</v>
      </c>
      <c r="C293" s="4">
        <v>45099</v>
      </c>
      <c r="D293" s="4">
        <v>45099</v>
      </c>
      <c r="E293" s="4">
        <v>45099</v>
      </c>
      <c r="F293" s="195"/>
      <c r="G293" s="4">
        <v>45100</v>
      </c>
      <c r="H293" s="4">
        <v>45100</v>
      </c>
      <c r="I293" s="4">
        <v>45111</v>
      </c>
      <c r="J293" s="4">
        <v>45111</v>
      </c>
      <c r="K293" s="4">
        <v>45111</v>
      </c>
      <c r="L293" s="4">
        <v>45112</v>
      </c>
      <c r="M293" s="94">
        <f t="shared" si="20"/>
        <v>45106</v>
      </c>
      <c r="N293" s="95">
        <f t="shared" si="23"/>
        <v>9</v>
      </c>
      <c r="O293" s="95" t="str">
        <f t="shared" si="24"/>
        <v>ENVIADO</v>
      </c>
      <c r="P293" s="118"/>
      <c r="Q293" s="134" t="s">
        <v>231</v>
      </c>
    </row>
    <row r="294" spans="1:17" s="194" customFormat="1" x14ac:dyDescent="0.25">
      <c r="A294" s="188">
        <v>817</v>
      </c>
      <c r="B294" s="189" t="s">
        <v>510</v>
      </c>
      <c r="C294" s="190">
        <v>45099</v>
      </c>
      <c r="D294" s="190">
        <v>45103</v>
      </c>
      <c r="E294" s="190">
        <v>45103</v>
      </c>
      <c r="F294" s="196">
        <v>45103</v>
      </c>
      <c r="G294" s="190">
        <v>45104</v>
      </c>
      <c r="H294" s="190">
        <v>45104</v>
      </c>
      <c r="I294" s="190">
        <v>45111</v>
      </c>
      <c r="J294" s="190">
        <v>45111</v>
      </c>
      <c r="K294" s="190">
        <v>45111</v>
      </c>
      <c r="L294" s="190">
        <v>45111</v>
      </c>
      <c r="M294" s="191">
        <f t="shared" si="20"/>
        <v>45110</v>
      </c>
      <c r="N294" s="192">
        <f t="shared" si="23"/>
        <v>6</v>
      </c>
      <c r="O294" s="192" t="str">
        <f t="shared" si="24"/>
        <v>ENVIADO</v>
      </c>
      <c r="P294" s="193" t="s">
        <v>313</v>
      </c>
      <c r="Q294" s="134" t="s">
        <v>314</v>
      </c>
    </row>
    <row r="295" spans="1:17" x14ac:dyDescent="0.25">
      <c r="A295" s="14">
        <v>227770</v>
      </c>
      <c r="B295" s="2" t="s">
        <v>508</v>
      </c>
      <c r="C295" s="4">
        <v>45100</v>
      </c>
      <c r="D295" s="4">
        <v>45100</v>
      </c>
      <c r="E295" s="4">
        <v>45100</v>
      </c>
      <c r="F295" s="195"/>
      <c r="G295" s="4">
        <v>45103</v>
      </c>
      <c r="H295" s="4">
        <v>45103</v>
      </c>
      <c r="I295" s="4">
        <v>45111</v>
      </c>
      <c r="J295" s="4">
        <v>45111</v>
      </c>
      <c r="K295" s="4">
        <v>45111</v>
      </c>
      <c r="L295" s="4">
        <v>45112</v>
      </c>
      <c r="M295" s="94">
        <f t="shared" si="20"/>
        <v>45107</v>
      </c>
      <c r="N295" s="95">
        <f t="shared" si="23"/>
        <v>8</v>
      </c>
      <c r="O295" s="95" t="str">
        <f t="shared" si="24"/>
        <v>ENVIADO</v>
      </c>
      <c r="P295" s="118"/>
      <c r="Q295" s="134" t="s">
        <v>232</v>
      </c>
    </row>
    <row r="296" spans="1:17" s="194" customFormat="1" x14ac:dyDescent="0.25">
      <c r="A296" s="188">
        <v>818</v>
      </c>
      <c r="B296" s="189" t="s">
        <v>510</v>
      </c>
      <c r="C296" s="190">
        <v>45100</v>
      </c>
      <c r="D296" s="190">
        <v>45100</v>
      </c>
      <c r="E296" s="190">
        <v>45100</v>
      </c>
      <c r="F296" s="195"/>
      <c r="G296" s="190">
        <v>45100</v>
      </c>
      <c r="H296" s="190">
        <v>45100</v>
      </c>
      <c r="I296" s="190">
        <v>45105</v>
      </c>
      <c r="J296" s="190">
        <v>45105</v>
      </c>
      <c r="K296" s="190">
        <v>45106</v>
      </c>
      <c r="L296" s="190">
        <v>45106</v>
      </c>
      <c r="M296" s="191">
        <f t="shared" si="20"/>
        <v>45107</v>
      </c>
      <c r="N296" s="192">
        <f t="shared" si="23"/>
        <v>4</v>
      </c>
      <c r="O296" s="192" t="str">
        <f t="shared" si="24"/>
        <v>ENVIADO</v>
      </c>
      <c r="P296" s="193"/>
      <c r="Q296" s="134" t="s">
        <v>315</v>
      </c>
    </row>
    <row r="297" spans="1:17" x14ac:dyDescent="0.25">
      <c r="A297" s="14">
        <v>227883</v>
      </c>
      <c r="B297" s="2" t="s">
        <v>508</v>
      </c>
      <c r="C297" s="4">
        <v>45103</v>
      </c>
      <c r="D297" s="4">
        <v>45104</v>
      </c>
      <c r="E297" s="4">
        <v>45104</v>
      </c>
      <c r="F297" s="196">
        <v>45104</v>
      </c>
      <c r="G297" s="4">
        <v>45104</v>
      </c>
      <c r="H297" s="4">
        <v>45104</v>
      </c>
      <c r="I297" s="4">
        <v>45111</v>
      </c>
      <c r="J297" s="4">
        <v>45111</v>
      </c>
      <c r="K297" s="4">
        <v>45111</v>
      </c>
      <c r="L297" s="4">
        <v>45112</v>
      </c>
      <c r="M297" s="94">
        <f t="shared" si="20"/>
        <v>45111</v>
      </c>
      <c r="N297" s="95">
        <f t="shared" si="23"/>
        <v>6</v>
      </c>
      <c r="O297" s="95" t="str">
        <f t="shared" si="24"/>
        <v>ENVIADO</v>
      </c>
      <c r="P297" s="118" t="s">
        <v>233</v>
      </c>
      <c r="Q297" s="134" t="s">
        <v>234</v>
      </c>
    </row>
    <row r="298" spans="1:17" s="194" customFormat="1" x14ac:dyDescent="0.25">
      <c r="A298" s="188">
        <v>33015</v>
      </c>
      <c r="B298" s="189" t="s">
        <v>511</v>
      </c>
      <c r="C298" s="190">
        <v>45103</v>
      </c>
      <c r="D298" s="190">
        <v>45104</v>
      </c>
      <c r="E298" s="190">
        <v>45104</v>
      </c>
      <c r="F298" s="196">
        <v>45104</v>
      </c>
      <c r="G298" s="190">
        <v>45104</v>
      </c>
      <c r="H298" s="190">
        <v>45104</v>
      </c>
      <c r="I298" s="190">
        <v>45111</v>
      </c>
      <c r="J298" s="190">
        <v>45111</v>
      </c>
      <c r="K298" s="190">
        <v>45111</v>
      </c>
      <c r="L298" s="190">
        <v>45112</v>
      </c>
      <c r="M298" s="191">
        <f t="shared" ref="M298:M361" si="25">IF($D298=0," ",(WORKDAY($D298,5)))</f>
        <v>45111</v>
      </c>
      <c r="N298" s="192">
        <f t="shared" si="23"/>
        <v>6</v>
      </c>
      <c r="O298" s="192" t="str">
        <f t="shared" si="24"/>
        <v>ENVIADO</v>
      </c>
      <c r="P298" s="193" t="s">
        <v>235</v>
      </c>
      <c r="Q298" s="134" t="s">
        <v>236</v>
      </c>
    </row>
    <row r="299" spans="1:17" x14ac:dyDescent="0.25">
      <c r="A299" s="14">
        <v>819</v>
      </c>
      <c r="B299" s="2" t="s">
        <v>510</v>
      </c>
      <c r="C299" s="4">
        <v>45104</v>
      </c>
      <c r="D299" s="4">
        <v>45104</v>
      </c>
      <c r="E299" s="4">
        <v>45104</v>
      </c>
      <c r="F299" s="195"/>
      <c r="G299" s="4">
        <v>45104</v>
      </c>
      <c r="H299" s="4">
        <v>45104</v>
      </c>
      <c r="I299" s="4">
        <v>45111</v>
      </c>
      <c r="J299" s="4">
        <v>45111</v>
      </c>
      <c r="K299" s="4">
        <v>45111</v>
      </c>
      <c r="L299" s="4">
        <v>45112</v>
      </c>
      <c r="M299" s="94">
        <f t="shared" si="25"/>
        <v>45111</v>
      </c>
      <c r="N299" s="95">
        <f t="shared" si="23"/>
        <v>6</v>
      </c>
      <c r="O299" s="95" t="str">
        <f t="shared" si="24"/>
        <v>ENVIADO</v>
      </c>
      <c r="P299" s="118"/>
      <c r="Q299" s="240" t="s">
        <v>316</v>
      </c>
    </row>
    <row r="300" spans="1:17" s="194" customFormat="1" x14ac:dyDescent="0.25">
      <c r="A300" s="188">
        <v>820</v>
      </c>
      <c r="B300" s="189" t="s">
        <v>510</v>
      </c>
      <c r="C300" s="190">
        <v>45104</v>
      </c>
      <c r="D300" s="190">
        <v>45104</v>
      </c>
      <c r="E300" s="190">
        <v>45104</v>
      </c>
      <c r="F300" s="206"/>
      <c r="G300" s="190">
        <v>45104</v>
      </c>
      <c r="H300" s="190">
        <v>45104</v>
      </c>
      <c r="I300" s="190">
        <v>45111</v>
      </c>
      <c r="J300" s="190">
        <v>45111</v>
      </c>
      <c r="K300" s="190">
        <v>45111</v>
      </c>
      <c r="L300" s="190">
        <v>45112</v>
      </c>
      <c r="M300" s="191">
        <f t="shared" si="25"/>
        <v>45111</v>
      </c>
      <c r="N300" s="192">
        <f t="shared" si="23"/>
        <v>6</v>
      </c>
      <c r="O300" s="192" t="str">
        <f t="shared" si="24"/>
        <v>ENVIADO</v>
      </c>
      <c r="P300" s="193"/>
      <c r="Q300" s="241" t="s">
        <v>317</v>
      </c>
    </row>
    <row r="301" spans="1:17" x14ac:dyDescent="0.25">
      <c r="A301" s="14">
        <v>228367</v>
      </c>
      <c r="B301" s="2" t="s">
        <v>508</v>
      </c>
      <c r="C301" s="4">
        <v>45106</v>
      </c>
      <c r="D301" s="4">
        <v>45107</v>
      </c>
      <c r="E301" s="4">
        <v>45107</v>
      </c>
      <c r="F301" s="196">
        <v>45107</v>
      </c>
      <c r="G301" s="4">
        <v>45110</v>
      </c>
      <c r="H301" s="4">
        <v>45110</v>
      </c>
      <c r="I301" s="4">
        <v>45112</v>
      </c>
      <c r="J301" s="4">
        <v>45112</v>
      </c>
      <c r="K301" s="4">
        <v>45114</v>
      </c>
      <c r="L301" s="4">
        <v>45114</v>
      </c>
      <c r="M301" s="94">
        <f>IF($D301=0," ",(WORKDAY($D301,5)))</f>
        <v>45114</v>
      </c>
      <c r="N301" s="95">
        <f t="shared" si="23"/>
        <v>5</v>
      </c>
      <c r="O301" s="95" t="str">
        <f t="shared" si="24"/>
        <v>ENVIADO</v>
      </c>
      <c r="P301" s="118" t="s">
        <v>237</v>
      </c>
      <c r="Q301" s="211" t="s">
        <v>238</v>
      </c>
    </row>
    <row r="302" spans="1:17" s="194" customFormat="1" x14ac:dyDescent="0.25">
      <c r="A302" s="188">
        <v>228429</v>
      </c>
      <c r="B302" s="189" t="s">
        <v>508</v>
      </c>
      <c r="C302" s="190">
        <v>45106</v>
      </c>
      <c r="D302" s="190">
        <v>45112</v>
      </c>
      <c r="E302" s="190">
        <v>45112</v>
      </c>
      <c r="F302" s="195"/>
      <c r="G302" s="190">
        <v>45112</v>
      </c>
      <c r="H302" s="210">
        <v>45113</v>
      </c>
      <c r="I302" s="190">
        <v>45113</v>
      </c>
      <c r="J302" s="190">
        <v>45113</v>
      </c>
      <c r="K302" s="190">
        <v>45114</v>
      </c>
      <c r="L302" s="190">
        <v>45114</v>
      </c>
      <c r="M302" s="191">
        <f t="shared" si="25"/>
        <v>45119</v>
      </c>
      <c r="N302" s="192">
        <f t="shared" si="23"/>
        <v>2</v>
      </c>
      <c r="O302" s="192" t="str">
        <f t="shared" si="24"/>
        <v>ENVIADO</v>
      </c>
      <c r="P302" s="193"/>
      <c r="Q302" s="219" t="s">
        <v>239</v>
      </c>
    </row>
    <row r="303" spans="1:17" x14ac:dyDescent="0.25">
      <c r="A303" s="14">
        <v>228447</v>
      </c>
      <c r="B303" s="2" t="s">
        <v>508</v>
      </c>
      <c r="C303" s="4">
        <v>45106</v>
      </c>
      <c r="D303" s="4">
        <v>45107</v>
      </c>
      <c r="E303" s="4">
        <v>45107</v>
      </c>
      <c r="F303" s="196">
        <v>45111</v>
      </c>
      <c r="G303" s="4">
        <v>45111</v>
      </c>
      <c r="H303" s="4">
        <v>45111</v>
      </c>
      <c r="I303" s="4">
        <v>45112</v>
      </c>
      <c r="J303" s="4">
        <v>45112</v>
      </c>
      <c r="K303" s="4">
        <v>45114</v>
      </c>
      <c r="L303" s="4">
        <v>45114</v>
      </c>
      <c r="M303" s="94">
        <f t="shared" si="25"/>
        <v>45114</v>
      </c>
      <c r="N303" s="95">
        <f t="shared" si="23"/>
        <v>5</v>
      </c>
      <c r="O303" s="95" t="str">
        <f t="shared" si="24"/>
        <v>ENVIADO</v>
      </c>
      <c r="P303" s="118" t="s">
        <v>240</v>
      </c>
      <c r="Q303" s="134" t="s">
        <v>241</v>
      </c>
    </row>
    <row r="304" spans="1:17" s="194" customFormat="1" x14ac:dyDescent="0.25">
      <c r="A304" s="188">
        <v>33317</v>
      </c>
      <c r="B304" s="189" t="s">
        <v>511</v>
      </c>
      <c r="C304" s="190">
        <v>45110</v>
      </c>
      <c r="D304" s="190">
        <v>45112</v>
      </c>
      <c r="E304" s="190">
        <v>45112</v>
      </c>
      <c r="F304" s="195"/>
      <c r="G304" s="190">
        <v>45112</v>
      </c>
      <c r="H304" s="190">
        <v>45113</v>
      </c>
      <c r="I304" s="190">
        <v>45113</v>
      </c>
      <c r="J304" s="190">
        <v>45113</v>
      </c>
      <c r="K304" s="190">
        <v>45114</v>
      </c>
      <c r="L304" s="190">
        <v>45114</v>
      </c>
      <c r="M304" s="191">
        <f t="shared" si="25"/>
        <v>45119</v>
      </c>
      <c r="N304" s="192">
        <f t="shared" si="23"/>
        <v>2</v>
      </c>
      <c r="O304" s="192" t="str">
        <f t="shared" si="24"/>
        <v>ENVIADO</v>
      </c>
      <c r="P304" s="193"/>
      <c r="Q304" s="134" t="s">
        <v>242</v>
      </c>
    </row>
    <row r="305" spans="1:17" x14ac:dyDescent="0.25">
      <c r="A305" s="14">
        <v>228534</v>
      </c>
      <c r="B305" s="2" t="s">
        <v>508</v>
      </c>
      <c r="C305" s="4">
        <v>45110</v>
      </c>
      <c r="D305" s="4">
        <v>45110</v>
      </c>
      <c r="E305" s="4">
        <v>45110</v>
      </c>
      <c r="F305" s="209"/>
      <c r="G305" s="4">
        <v>45111</v>
      </c>
      <c r="H305" s="4">
        <v>45111</v>
      </c>
      <c r="I305" s="4">
        <v>45112</v>
      </c>
      <c r="J305" s="4">
        <v>45112</v>
      </c>
      <c r="K305" s="4">
        <v>45114</v>
      </c>
      <c r="L305" s="4">
        <v>45114</v>
      </c>
      <c r="M305" s="94">
        <f t="shared" si="25"/>
        <v>45117</v>
      </c>
      <c r="N305" s="95">
        <f t="shared" si="23"/>
        <v>4</v>
      </c>
      <c r="O305" s="95" t="str">
        <f t="shared" si="24"/>
        <v>ENVIADO</v>
      </c>
      <c r="P305" s="118"/>
      <c r="Q305" s="134" t="s">
        <v>243</v>
      </c>
    </row>
    <row r="306" spans="1:17" s="194" customFormat="1" x14ac:dyDescent="0.25">
      <c r="A306" s="188">
        <v>228589</v>
      </c>
      <c r="B306" s="189" t="s">
        <v>508</v>
      </c>
      <c r="C306" s="190">
        <v>45110</v>
      </c>
      <c r="D306" s="190">
        <v>45111</v>
      </c>
      <c r="E306" s="190">
        <v>45111</v>
      </c>
      <c r="F306" s="195"/>
      <c r="G306" s="190">
        <v>45111</v>
      </c>
      <c r="H306" s="190">
        <v>45111</v>
      </c>
      <c r="I306" s="190">
        <v>45113</v>
      </c>
      <c r="J306" s="190">
        <v>45113</v>
      </c>
      <c r="K306" s="190">
        <v>45114</v>
      </c>
      <c r="L306" s="190">
        <v>45114</v>
      </c>
      <c r="M306" s="191">
        <f t="shared" si="25"/>
        <v>45118</v>
      </c>
      <c r="N306" s="192">
        <f t="shared" si="23"/>
        <v>3</v>
      </c>
      <c r="O306" s="192" t="str">
        <f t="shared" si="24"/>
        <v>ENVIADO</v>
      </c>
      <c r="P306" s="193"/>
      <c r="Q306" s="134" t="s">
        <v>244</v>
      </c>
    </row>
    <row r="307" spans="1:17" x14ac:dyDescent="0.25">
      <c r="A307" s="14">
        <v>228595</v>
      </c>
      <c r="B307" s="2" t="s">
        <v>508</v>
      </c>
      <c r="C307" s="4">
        <v>45110</v>
      </c>
      <c r="D307" s="105"/>
      <c r="E307" s="105"/>
      <c r="F307" s="105"/>
      <c r="G307" s="105"/>
      <c r="H307" s="105"/>
      <c r="I307" s="105"/>
      <c r="J307" s="105"/>
      <c r="K307" s="105"/>
      <c r="L307" s="105"/>
      <c r="M307" s="94" t="str">
        <f t="shared" si="25"/>
        <v xml:space="preserve"> </v>
      </c>
      <c r="N307" s="95" t="str">
        <f t="shared" si="23"/>
        <v xml:space="preserve"> </v>
      </c>
      <c r="O307" s="95" t="str">
        <f t="shared" si="24"/>
        <v xml:space="preserve"> </v>
      </c>
      <c r="P307" s="118" t="s">
        <v>25</v>
      </c>
      <c r="Q307" s="218"/>
    </row>
    <row r="308" spans="1:17" s="194" customFormat="1" x14ac:dyDescent="0.25">
      <c r="A308" s="188">
        <v>228600</v>
      </c>
      <c r="B308" s="189" t="s">
        <v>508</v>
      </c>
      <c r="C308" s="204">
        <v>45110</v>
      </c>
      <c r="D308" s="190">
        <v>45111</v>
      </c>
      <c r="E308" s="190">
        <v>45111</v>
      </c>
      <c r="F308" s="195"/>
      <c r="G308" s="190">
        <v>45111</v>
      </c>
      <c r="H308" s="190">
        <v>45111</v>
      </c>
      <c r="I308" s="190">
        <v>45113</v>
      </c>
      <c r="J308" s="190">
        <v>45113</v>
      </c>
      <c r="K308" s="190">
        <v>45114</v>
      </c>
      <c r="L308" s="190">
        <v>45114</v>
      </c>
      <c r="M308" s="191">
        <f t="shared" si="25"/>
        <v>45118</v>
      </c>
      <c r="N308" s="192">
        <f t="shared" si="23"/>
        <v>3</v>
      </c>
      <c r="O308" s="192" t="str">
        <f t="shared" si="24"/>
        <v>ENVIADO</v>
      </c>
      <c r="P308" s="193"/>
      <c r="Q308" s="134" t="s">
        <v>245</v>
      </c>
    </row>
    <row r="309" spans="1:17" x14ac:dyDescent="0.25">
      <c r="A309" s="14">
        <v>228685</v>
      </c>
      <c r="B309" s="2" t="s">
        <v>508</v>
      </c>
      <c r="C309" s="4">
        <v>45110</v>
      </c>
      <c r="D309" s="4">
        <v>45111</v>
      </c>
      <c r="E309" s="4">
        <v>45111</v>
      </c>
      <c r="F309" s="195"/>
      <c r="G309" s="4">
        <v>45111</v>
      </c>
      <c r="H309" s="4">
        <v>45111</v>
      </c>
      <c r="I309" s="4">
        <v>45113</v>
      </c>
      <c r="J309" s="4">
        <v>45113</v>
      </c>
      <c r="K309" s="4">
        <v>45114</v>
      </c>
      <c r="L309" s="4">
        <v>45114</v>
      </c>
      <c r="M309" s="94">
        <f t="shared" si="25"/>
        <v>45118</v>
      </c>
      <c r="N309" s="95">
        <f t="shared" si="23"/>
        <v>3</v>
      </c>
      <c r="O309" s="95" t="str">
        <f t="shared" si="24"/>
        <v>ENVIADO</v>
      </c>
      <c r="P309" s="118"/>
      <c r="Q309" s="134" t="s">
        <v>246</v>
      </c>
    </row>
    <row r="310" spans="1:17" s="194" customFormat="1" x14ac:dyDescent="0.25">
      <c r="A310" s="188">
        <v>228835</v>
      </c>
      <c r="B310" s="189" t="s">
        <v>508</v>
      </c>
      <c r="C310" s="190">
        <v>45111</v>
      </c>
      <c r="D310" s="190">
        <v>45112</v>
      </c>
      <c r="E310" s="190">
        <v>45112</v>
      </c>
      <c r="F310" s="195"/>
      <c r="G310" s="190">
        <v>45113</v>
      </c>
      <c r="H310" s="190">
        <v>45113</v>
      </c>
      <c r="I310" s="190">
        <v>45113</v>
      </c>
      <c r="J310" s="190">
        <v>45113</v>
      </c>
      <c r="K310" s="190">
        <v>45114</v>
      </c>
      <c r="L310" s="190">
        <v>45114</v>
      </c>
      <c r="M310" s="191">
        <f t="shared" si="25"/>
        <v>45119</v>
      </c>
      <c r="N310" s="192">
        <f t="shared" si="23"/>
        <v>2</v>
      </c>
      <c r="O310" s="192" t="str">
        <f t="shared" si="24"/>
        <v>ENVIADO</v>
      </c>
      <c r="P310" s="193"/>
      <c r="Q310" s="134" t="s">
        <v>247</v>
      </c>
    </row>
    <row r="311" spans="1:17" x14ac:dyDescent="0.25">
      <c r="A311" s="14">
        <v>228929</v>
      </c>
      <c r="B311" s="2" t="s">
        <v>508</v>
      </c>
      <c r="C311" s="4">
        <v>45112</v>
      </c>
      <c r="D311" s="105"/>
      <c r="E311" s="105"/>
      <c r="F311" s="105"/>
      <c r="G311" s="105"/>
      <c r="H311" s="105"/>
      <c r="I311" s="105"/>
      <c r="J311" s="105"/>
      <c r="K311" s="105"/>
      <c r="L311" s="105"/>
      <c r="M311" s="94" t="str">
        <f t="shared" si="25"/>
        <v xml:space="preserve"> </v>
      </c>
      <c r="N311" s="95" t="str">
        <f t="shared" si="23"/>
        <v xml:space="preserve"> </v>
      </c>
      <c r="O311" s="95" t="str">
        <f t="shared" si="24"/>
        <v xml:space="preserve"> </v>
      </c>
      <c r="P311" s="118" t="s">
        <v>25</v>
      </c>
      <c r="Q311" s="218"/>
    </row>
    <row r="312" spans="1:17" s="194" customFormat="1" x14ac:dyDescent="0.25">
      <c r="A312" s="213">
        <v>822</v>
      </c>
      <c r="B312" s="214" t="s">
        <v>510</v>
      </c>
      <c r="C312" s="190">
        <v>45114</v>
      </c>
      <c r="D312" s="190">
        <v>45114</v>
      </c>
      <c r="E312" s="190">
        <v>45114</v>
      </c>
      <c r="F312" s="84">
        <v>45117</v>
      </c>
      <c r="G312" s="190">
        <v>45118</v>
      </c>
      <c r="H312" s="190">
        <v>45118</v>
      </c>
      <c r="I312" s="190">
        <v>45118</v>
      </c>
      <c r="J312" s="190">
        <v>45118</v>
      </c>
      <c r="K312" s="190">
        <v>45119</v>
      </c>
      <c r="L312" s="190">
        <v>45120</v>
      </c>
      <c r="M312" s="191">
        <f t="shared" si="25"/>
        <v>45121</v>
      </c>
      <c r="N312" s="192">
        <f t="shared" si="23"/>
        <v>4</v>
      </c>
      <c r="O312" s="192" t="str">
        <f t="shared" si="24"/>
        <v>ENVIADO</v>
      </c>
      <c r="P312" s="193" t="s">
        <v>318</v>
      </c>
      <c r="Q312" s="134" t="s">
        <v>319</v>
      </c>
    </row>
    <row r="313" spans="1:17" x14ac:dyDescent="0.25">
      <c r="A313" s="215">
        <v>823</v>
      </c>
      <c r="B313" s="2" t="s">
        <v>510</v>
      </c>
      <c r="C313" s="4">
        <v>45117</v>
      </c>
      <c r="D313" s="4">
        <v>45117</v>
      </c>
      <c r="E313" s="4">
        <v>45117</v>
      </c>
      <c r="F313" s="217">
        <v>45118</v>
      </c>
      <c r="G313" s="4">
        <v>45119</v>
      </c>
      <c r="H313" s="4">
        <v>45119</v>
      </c>
      <c r="I313" s="4">
        <v>45119</v>
      </c>
      <c r="J313" s="4">
        <v>45120</v>
      </c>
      <c r="K313" s="4">
        <v>45120</v>
      </c>
      <c r="L313" s="4">
        <v>45125</v>
      </c>
      <c r="M313" s="94">
        <f t="shared" si="25"/>
        <v>45124</v>
      </c>
      <c r="N313" s="95">
        <f t="shared" si="23"/>
        <v>6</v>
      </c>
      <c r="O313" s="95" t="str">
        <f t="shared" si="24"/>
        <v>ENVIADO</v>
      </c>
      <c r="P313" s="118" t="s">
        <v>320</v>
      </c>
      <c r="Q313" s="134" t="s">
        <v>321</v>
      </c>
    </row>
    <row r="314" spans="1:17" s="194" customFormat="1" x14ac:dyDescent="0.25">
      <c r="A314" s="213">
        <v>824</v>
      </c>
      <c r="B314" s="189" t="s">
        <v>510</v>
      </c>
      <c r="C314" s="190">
        <v>45117</v>
      </c>
      <c r="D314" s="190">
        <v>45117</v>
      </c>
      <c r="E314" s="190">
        <v>45117</v>
      </c>
      <c r="F314" s="216">
        <v>45118</v>
      </c>
      <c r="G314" s="190">
        <v>45119</v>
      </c>
      <c r="H314" s="190">
        <v>45119</v>
      </c>
      <c r="I314" s="190">
        <v>45119</v>
      </c>
      <c r="J314" s="190">
        <v>45120</v>
      </c>
      <c r="K314" s="190">
        <v>45120</v>
      </c>
      <c r="L314" s="190">
        <v>45125</v>
      </c>
      <c r="M314" s="191">
        <f t="shared" si="25"/>
        <v>45124</v>
      </c>
      <c r="N314" s="192">
        <f t="shared" si="23"/>
        <v>6</v>
      </c>
      <c r="O314" s="192" t="str">
        <f t="shared" si="24"/>
        <v>ENVIADO</v>
      </c>
      <c r="P314" s="193" t="s">
        <v>322</v>
      </c>
      <c r="Q314" s="134" t="s">
        <v>323</v>
      </c>
    </row>
    <row r="315" spans="1:17" x14ac:dyDescent="0.25">
      <c r="A315" s="215">
        <v>826</v>
      </c>
      <c r="B315" s="2" t="s">
        <v>510</v>
      </c>
      <c r="C315" s="4">
        <v>45121</v>
      </c>
      <c r="D315" s="4">
        <v>45121</v>
      </c>
      <c r="E315" s="4">
        <v>19</v>
      </c>
      <c r="F315" s="84">
        <v>45126</v>
      </c>
      <c r="G315" s="4">
        <v>45126</v>
      </c>
      <c r="H315" s="4">
        <v>45126</v>
      </c>
      <c r="I315" s="4">
        <v>45126</v>
      </c>
      <c r="J315" s="4">
        <v>45126</v>
      </c>
      <c r="K315" s="4">
        <v>45126</v>
      </c>
      <c r="L315" s="4">
        <v>45127</v>
      </c>
      <c r="M315" s="94">
        <f t="shared" si="25"/>
        <v>45128</v>
      </c>
      <c r="N315" s="95">
        <f t="shared" si="23"/>
        <v>4</v>
      </c>
      <c r="O315" s="95" t="str">
        <f t="shared" si="24"/>
        <v>ENVIADO</v>
      </c>
      <c r="P315" s="118" t="s">
        <v>324</v>
      </c>
      <c r="Q315" s="134" t="s">
        <v>325</v>
      </c>
    </row>
    <row r="316" spans="1:17" s="194" customFormat="1" x14ac:dyDescent="0.25">
      <c r="A316" s="213">
        <v>827</v>
      </c>
      <c r="B316" s="189" t="s">
        <v>510</v>
      </c>
      <c r="C316" s="190">
        <v>45121</v>
      </c>
      <c r="D316" s="190">
        <v>45121</v>
      </c>
      <c r="E316" s="190">
        <v>45121</v>
      </c>
      <c r="F316" s="5"/>
      <c r="G316" s="190">
        <v>45121</v>
      </c>
      <c r="H316" s="190">
        <v>45121</v>
      </c>
      <c r="I316" s="190">
        <v>45124</v>
      </c>
      <c r="J316" s="190">
        <v>45124</v>
      </c>
      <c r="K316" s="190">
        <v>45124</v>
      </c>
      <c r="L316" s="190">
        <v>45125</v>
      </c>
      <c r="M316" s="191">
        <f t="shared" si="25"/>
        <v>45128</v>
      </c>
      <c r="N316" s="192">
        <f t="shared" si="23"/>
        <v>2</v>
      </c>
      <c r="O316" s="192" t="str">
        <f t="shared" si="24"/>
        <v>ENVIADO</v>
      </c>
      <c r="P316" s="193"/>
      <c r="Q316" s="134" t="s">
        <v>326</v>
      </c>
    </row>
    <row r="317" spans="1:17" x14ac:dyDescent="0.25">
      <c r="A317" s="14">
        <v>34153</v>
      </c>
      <c r="B317" s="2" t="s">
        <v>511</v>
      </c>
      <c r="C317" s="4">
        <v>45124</v>
      </c>
      <c r="D317" s="4">
        <v>45128</v>
      </c>
      <c r="E317" s="4">
        <v>45128</v>
      </c>
      <c r="F317" s="5"/>
      <c r="G317" s="4">
        <v>45128</v>
      </c>
      <c r="H317" s="4">
        <v>45128</v>
      </c>
      <c r="I317" s="4">
        <v>45134</v>
      </c>
      <c r="J317" s="4">
        <v>45134</v>
      </c>
      <c r="K317" s="4">
        <v>45135</v>
      </c>
      <c r="L317" s="4">
        <v>45135</v>
      </c>
      <c r="M317" s="94">
        <f t="shared" si="25"/>
        <v>45135</v>
      </c>
      <c r="N317" s="95">
        <f t="shared" si="23"/>
        <v>5</v>
      </c>
      <c r="O317" s="95" t="str">
        <f t="shared" si="24"/>
        <v>ENVIADO</v>
      </c>
      <c r="P317" s="118"/>
      <c r="Q317" s="207"/>
    </row>
    <row r="318" spans="1:17" s="194" customFormat="1" x14ac:dyDescent="0.25">
      <c r="A318" s="188">
        <v>230195</v>
      </c>
      <c r="B318" s="189" t="s">
        <v>508</v>
      </c>
      <c r="C318" s="190">
        <v>45124</v>
      </c>
      <c r="D318" s="190">
        <v>45126</v>
      </c>
      <c r="E318" s="190">
        <v>45126</v>
      </c>
      <c r="F318" s="5"/>
      <c r="G318" s="190">
        <v>45128</v>
      </c>
      <c r="H318" s="190">
        <v>45128</v>
      </c>
      <c r="I318" s="190">
        <v>45131</v>
      </c>
      <c r="J318" s="190">
        <v>45070</v>
      </c>
      <c r="K318" s="190">
        <v>45132</v>
      </c>
      <c r="L318" s="190">
        <v>45134</v>
      </c>
      <c r="M318" s="191">
        <f t="shared" si="25"/>
        <v>45133</v>
      </c>
      <c r="N318" s="192">
        <f t="shared" si="23"/>
        <v>6</v>
      </c>
      <c r="O318" s="192" t="str">
        <f t="shared" si="24"/>
        <v>ENVIADO</v>
      </c>
      <c r="P318" s="193"/>
      <c r="Q318" s="134" t="s">
        <v>248</v>
      </c>
    </row>
    <row r="319" spans="1:17" x14ac:dyDescent="0.25">
      <c r="A319" s="14">
        <v>230141</v>
      </c>
      <c r="B319" s="2" t="s">
        <v>508</v>
      </c>
      <c r="C319" s="4">
        <v>45124</v>
      </c>
      <c r="D319" s="4">
        <v>45126</v>
      </c>
      <c r="E319" s="4">
        <v>45126</v>
      </c>
      <c r="F319" s="5"/>
      <c r="G319" s="4">
        <v>45126</v>
      </c>
      <c r="H319" s="4">
        <v>45126</v>
      </c>
      <c r="I319" s="4">
        <v>45132</v>
      </c>
      <c r="J319" s="4">
        <v>45132</v>
      </c>
      <c r="K319" s="4">
        <v>45133</v>
      </c>
      <c r="L319" s="4">
        <v>45134</v>
      </c>
      <c r="M319" s="94">
        <f t="shared" si="25"/>
        <v>45133</v>
      </c>
      <c r="N319" s="95">
        <f t="shared" si="23"/>
        <v>6</v>
      </c>
      <c r="O319" s="95" t="str">
        <f t="shared" si="24"/>
        <v>ENVIADO</v>
      </c>
      <c r="P319" s="118"/>
      <c r="Q319" s="134" t="s">
        <v>249</v>
      </c>
    </row>
    <row r="320" spans="1:17" s="194" customFormat="1" x14ac:dyDescent="0.25">
      <c r="A320" s="213">
        <v>829</v>
      </c>
      <c r="B320" s="189" t="s">
        <v>510</v>
      </c>
      <c r="C320" s="190">
        <v>45124</v>
      </c>
      <c r="D320" s="190">
        <v>45125</v>
      </c>
      <c r="E320" s="190">
        <v>45125</v>
      </c>
      <c r="F320" s="5"/>
      <c r="G320" s="190">
        <v>45126</v>
      </c>
      <c r="H320" s="190">
        <v>45126</v>
      </c>
      <c r="I320" s="190">
        <v>45126</v>
      </c>
      <c r="J320" s="190">
        <v>45126</v>
      </c>
      <c r="K320" s="190">
        <v>45126</v>
      </c>
      <c r="L320" s="190">
        <v>45127</v>
      </c>
      <c r="M320" s="191">
        <f t="shared" si="25"/>
        <v>45132</v>
      </c>
      <c r="N320" s="192">
        <f t="shared" si="23"/>
        <v>2</v>
      </c>
      <c r="O320" s="192" t="str">
        <f t="shared" si="24"/>
        <v>ENVIADO</v>
      </c>
      <c r="P320" s="193"/>
      <c r="Q320" s="134" t="s">
        <v>327</v>
      </c>
    </row>
    <row r="321" spans="1:17" x14ac:dyDescent="0.25">
      <c r="A321" s="14">
        <v>230324</v>
      </c>
      <c r="B321" s="2" t="s">
        <v>508</v>
      </c>
      <c r="C321" s="4">
        <v>45125</v>
      </c>
      <c r="D321" s="4">
        <v>45126</v>
      </c>
      <c r="E321" s="4">
        <v>45126</v>
      </c>
      <c r="F321" s="5"/>
      <c r="G321" s="4">
        <v>45126</v>
      </c>
      <c r="H321" s="4">
        <v>45126</v>
      </c>
      <c r="I321" s="4">
        <v>45131</v>
      </c>
      <c r="J321" s="4">
        <v>45131</v>
      </c>
      <c r="K321" s="4">
        <v>45132</v>
      </c>
      <c r="L321" s="4">
        <v>45134</v>
      </c>
      <c r="M321" s="94">
        <f t="shared" si="25"/>
        <v>45133</v>
      </c>
      <c r="N321" s="95">
        <f t="shared" si="23"/>
        <v>6</v>
      </c>
      <c r="O321" s="95" t="str">
        <f t="shared" si="24"/>
        <v>ENVIADO</v>
      </c>
      <c r="P321" s="118"/>
      <c r="Q321" s="207"/>
    </row>
    <row r="322" spans="1:17" s="194" customFormat="1" x14ac:dyDescent="0.25">
      <c r="A322" s="188">
        <v>230379</v>
      </c>
      <c r="B322" s="189" t="s">
        <v>508</v>
      </c>
      <c r="C322" s="190">
        <v>45125</v>
      </c>
      <c r="D322" s="190">
        <v>45128</v>
      </c>
      <c r="E322" s="190">
        <v>45128</v>
      </c>
      <c r="F322" s="5"/>
      <c r="G322" s="190">
        <v>45128</v>
      </c>
      <c r="H322" s="190">
        <v>45128</v>
      </c>
      <c r="I322" s="190">
        <v>45132</v>
      </c>
      <c r="J322" s="190">
        <v>45132</v>
      </c>
      <c r="K322" s="190">
        <v>45133</v>
      </c>
      <c r="L322" s="190">
        <v>45134</v>
      </c>
      <c r="M322" s="191">
        <f t="shared" si="25"/>
        <v>45135</v>
      </c>
      <c r="N322" s="192">
        <f t="shared" si="23"/>
        <v>4</v>
      </c>
      <c r="O322" s="192" t="str">
        <f t="shared" si="24"/>
        <v>ENVIADO</v>
      </c>
      <c r="P322" s="193"/>
      <c r="Q322" s="134" t="s">
        <v>250</v>
      </c>
    </row>
    <row r="323" spans="1:17" x14ac:dyDescent="0.25">
      <c r="A323" s="215">
        <v>830</v>
      </c>
      <c r="B323" s="2" t="s">
        <v>510</v>
      </c>
      <c r="C323" s="4">
        <v>45125</v>
      </c>
      <c r="D323" s="4">
        <v>45125</v>
      </c>
      <c r="E323" s="4">
        <v>45125</v>
      </c>
      <c r="F323" s="84">
        <v>45127</v>
      </c>
      <c r="G323" s="4">
        <v>45127</v>
      </c>
      <c r="H323" s="4">
        <v>45127</v>
      </c>
      <c r="I323" s="4">
        <v>45128</v>
      </c>
      <c r="J323" s="4">
        <v>45128</v>
      </c>
      <c r="K323" s="4">
        <v>45131</v>
      </c>
      <c r="L323" s="4">
        <v>45134</v>
      </c>
      <c r="M323" s="94">
        <f t="shared" si="25"/>
        <v>45132</v>
      </c>
      <c r="N323" s="95">
        <f t="shared" si="23"/>
        <v>7</v>
      </c>
      <c r="O323" s="95" t="str">
        <f t="shared" si="24"/>
        <v>ENVIADO</v>
      </c>
      <c r="P323" s="118" t="s">
        <v>328</v>
      </c>
      <c r="Q323" s="134" t="s">
        <v>329</v>
      </c>
    </row>
    <row r="324" spans="1:17" s="194" customFormat="1" x14ac:dyDescent="0.25">
      <c r="A324" s="188">
        <v>34391</v>
      </c>
      <c r="B324" s="189" t="s">
        <v>511</v>
      </c>
      <c r="C324" s="190">
        <v>45127</v>
      </c>
      <c r="D324" s="105"/>
      <c r="E324" s="105"/>
      <c r="F324" s="105"/>
      <c r="G324" s="105"/>
      <c r="H324" s="105"/>
      <c r="I324" s="105"/>
      <c r="J324" s="105"/>
      <c r="K324" s="105"/>
      <c r="L324" s="105"/>
      <c r="M324" s="191" t="str">
        <f t="shared" si="25"/>
        <v xml:space="preserve"> </v>
      </c>
      <c r="N324" s="192" t="str">
        <f t="shared" si="23"/>
        <v xml:space="preserve"> </v>
      </c>
      <c r="O324" s="192" t="str">
        <f t="shared" si="24"/>
        <v xml:space="preserve"> </v>
      </c>
      <c r="P324" s="193" t="s">
        <v>25</v>
      </c>
      <c r="Q324" s="207"/>
    </row>
    <row r="325" spans="1:17" x14ac:dyDescent="0.25">
      <c r="A325" s="14">
        <v>34493</v>
      </c>
      <c r="B325" s="2" t="s">
        <v>511</v>
      </c>
      <c r="C325" s="4">
        <v>45131</v>
      </c>
      <c r="D325" s="4">
        <v>45145</v>
      </c>
      <c r="E325" s="4">
        <v>45145</v>
      </c>
      <c r="F325" s="5"/>
      <c r="G325" s="4">
        <v>45147</v>
      </c>
      <c r="H325" s="4">
        <v>45147</v>
      </c>
      <c r="I325" s="4">
        <v>45153</v>
      </c>
      <c r="J325" s="4">
        <v>45153</v>
      </c>
      <c r="K325" s="4">
        <v>45154</v>
      </c>
      <c r="L325" s="4">
        <v>45154</v>
      </c>
      <c r="M325" s="94">
        <f t="shared" si="25"/>
        <v>45152</v>
      </c>
      <c r="N325" s="95">
        <f t="shared" si="23"/>
        <v>7</v>
      </c>
      <c r="O325" s="95" t="str">
        <f t="shared" si="24"/>
        <v>ENVIADO</v>
      </c>
      <c r="P325" s="118"/>
      <c r="Q325" s="207"/>
    </row>
    <row r="326" spans="1:17" s="194" customFormat="1" x14ac:dyDescent="0.25">
      <c r="A326" s="188">
        <v>230792</v>
      </c>
      <c r="B326" s="189" t="s">
        <v>508</v>
      </c>
      <c r="C326" s="190">
        <v>45131</v>
      </c>
      <c r="D326" s="190">
        <v>45131</v>
      </c>
      <c r="E326" s="190">
        <v>45131</v>
      </c>
      <c r="F326" s="5"/>
      <c r="G326" s="190">
        <v>45132</v>
      </c>
      <c r="H326" s="190">
        <v>45132</v>
      </c>
      <c r="I326" s="190">
        <v>45134</v>
      </c>
      <c r="J326" s="190">
        <v>45134</v>
      </c>
      <c r="K326" s="190">
        <v>45135</v>
      </c>
      <c r="L326" s="190">
        <v>45135</v>
      </c>
      <c r="M326" s="191">
        <f t="shared" si="25"/>
        <v>45138</v>
      </c>
      <c r="N326" s="192">
        <f t="shared" si="23"/>
        <v>4</v>
      </c>
      <c r="O326" s="192" t="str">
        <f t="shared" si="24"/>
        <v>ENVIADO</v>
      </c>
      <c r="P326" s="193"/>
      <c r="Q326" s="134" t="s">
        <v>251</v>
      </c>
    </row>
    <row r="327" spans="1:17" x14ac:dyDescent="0.25">
      <c r="A327" s="14">
        <v>230853</v>
      </c>
      <c r="B327" s="2" t="s">
        <v>508</v>
      </c>
      <c r="C327" s="4">
        <v>45131</v>
      </c>
      <c r="D327" s="4">
        <v>45133</v>
      </c>
      <c r="E327" s="4">
        <v>45133</v>
      </c>
      <c r="F327" s="5"/>
      <c r="G327" s="4">
        <v>45133</v>
      </c>
      <c r="H327" s="4">
        <v>45133</v>
      </c>
      <c r="I327" s="4">
        <v>45140</v>
      </c>
      <c r="J327" s="4">
        <v>45140</v>
      </c>
      <c r="K327" s="4">
        <v>45140</v>
      </c>
      <c r="L327" s="4">
        <v>45141</v>
      </c>
      <c r="M327" s="94">
        <f t="shared" si="25"/>
        <v>45140</v>
      </c>
      <c r="N327" s="95">
        <f t="shared" si="23"/>
        <v>6</v>
      </c>
      <c r="O327" s="95" t="str">
        <f t="shared" si="24"/>
        <v>ENVIADO</v>
      </c>
      <c r="P327" s="118"/>
      <c r="Q327" s="207"/>
    </row>
    <row r="328" spans="1:17" s="194" customFormat="1" x14ac:dyDescent="0.25">
      <c r="A328" s="188">
        <v>230861</v>
      </c>
      <c r="B328" s="189" t="s">
        <v>508</v>
      </c>
      <c r="C328" s="190">
        <v>45131</v>
      </c>
      <c r="D328" s="190">
        <v>45132</v>
      </c>
      <c r="E328" s="190">
        <v>45132</v>
      </c>
      <c r="F328" s="5"/>
      <c r="G328" s="190">
        <v>45132</v>
      </c>
      <c r="H328" s="190">
        <v>45132</v>
      </c>
      <c r="I328" s="190">
        <v>45134</v>
      </c>
      <c r="J328" s="190">
        <v>45134</v>
      </c>
      <c r="K328" s="190">
        <v>45135</v>
      </c>
      <c r="L328" s="190">
        <v>45135</v>
      </c>
      <c r="M328" s="191">
        <f t="shared" si="25"/>
        <v>45139</v>
      </c>
      <c r="N328" s="192">
        <f t="shared" si="23"/>
        <v>3</v>
      </c>
      <c r="O328" s="192" t="str">
        <f t="shared" si="24"/>
        <v>ENVIADO</v>
      </c>
      <c r="P328" s="193"/>
      <c r="Q328" s="207"/>
    </row>
    <row r="329" spans="1:17" x14ac:dyDescent="0.25">
      <c r="A329" s="215">
        <v>831</v>
      </c>
      <c r="B329" s="2" t="s">
        <v>510</v>
      </c>
      <c r="C329" s="4">
        <v>45132</v>
      </c>
      <c r="D329" s="4">
        <v>45132</v>
      </c>
      <c r="E329" s="4">
        <v>45132</v>
      </c>
      <c r="F329" s="5"/>
      <c r="G329" s="4">
        <v>45132</v>
      </c>
      <c r="H329" s="4">
        <v>45132</v>
      </c>
      <c r="I329" s="4">
        <v>45139</v>
      </c>
      <c r="J329" s="4">
        <v>45109</v>
      </c>
      <c r="K329" s="4">
        <v>45140</v>
      </c>
      <c r="L329" s="4">
        <v>45141</v>
      </c>
      <c r="M329" s="94">
        <f t="shared" si="25"/>
        <v>45139</v>
      </c>
      <c r="N329" s="95">
        <f t="shared" si="23"/>
        <v>7</v>
      </c>
      <c r="O329" s="95" t="str">
        <f t="shared" si="24"/>
        <v>ENVIADO</v>
      </c>
      <c r="P329" s="118"/>
      <c r="Q329" s="207"/>
    </row>
    <row r="330" spans="1:17" s="194" customFormat="1" x14ac:dyDescent="0.25">
      <c r="A330" s="213">
        <v>832</v>
      </c>
      <c r="B330" s="189" t="s">
        <v>510</v>
      </c>
      <c r="C330" s="190">
        <v>45132</v>
      </c>
      <c r="D330" s="190">
        <v>45132</v>
      </c>
      <c r="E330" s="190">
        <v>45132</v>
      </c>
      <c r="F330" s="5"/>
      <c r="G330" s="190">
        <v>45132</v>
      </c>
      <c r="H330" s="190">
        <v>45132</v>
      </c>
      <c r="I330" s="190">
        <v>45139</v>
      </c>
      <c r="J330" s="190">
        <v>45108</v>
      </c>
      <c r="K330" s="190">
        <v>45140</v>
      </c>
      <c r="L330" s="190">
        <v>45141</v>
      </c>
      <c r="M330" s="191">
        <f t="shared" si="25"/>
        <v>45139</v>
      </c>
      <c r="N330" s="192">
        <f t="shared" si="23"/>
        <v>7</v>
      </c>
      <c r="O330" s="192" t="str">
        <f t="shared" si="24"/>
        <v>ENVIADO</v>
      </c>
      <c r="P330" s="193"/>
      <c r="Q330" s="207"/>
    </row>
    <row r="331" spans="1:17" x14ac:dyDescent="0.25">
      <c r="A331" s="215">
        <v>833</v>
      </c>
      <c r="B331" s="2" t="s">
        <v>510</v>
      </c>
      <c r="C331" s="4">
        <v>45132</v>
      </c>
      <c r="D331" s="4">
        <v>45133</v>
      </c>
      <c r="E331" s="4">
        <v>45133</v>
      </c>
      <c r="F331" s="5"/>
      <c r="G331" s="4">
        <v>45134</v>
      </c>
      <c r="H331" s="4">
        <v>45134</v>
      </c>
      <c r="I331" s="4">
        <v>45147</v>
      </c>
      <c r="J331" s="4">
        <v>45147</v>
      </c>
      <c r="K331" s="4">
        <v>45148</v>
      </c>
      <c r="L331" s="4">
        <v>45148</v>
      </c>
      <c r="M331" s="94">
        <f t="shared" si="25"/>
        <v>45140</v>
      </c>
      <c r="N331" s="95">
        <f t="shared" si="23"/>
        <v>11</v>
      </c>
      <c r="O331" s="95" t="str">
        <f t="shared" si="24"/>
        <v>ENVIADO</v>
      </c>
      <c r="P331" s="118"/>
      <c r="Q331" s="207"/>
    </row>
    <row r="332" spans="1:17" s="194" customFormat="1" x14ac:dyDescent="0.25">
      <c r="A332" s="213">
        <v>834</v>
      </c>
      <c r="B332" s="189" t="s">
        <v>510</v>
      </c>
      <c r="C332" s="190">
        <v>45135</v>
      </c>
      <c r="D332" s="190">
        <v>45138</v>
      </c>
      <c r="E332" s="190">
        <v>45138</v>
      </c>
      <c r="F332" s="5"/>
      <c r="G332" s="190">
        <v>45139</v>
      </c>
      <c r="H332" s="190">
        <v>45139</v>
      </c>
      <c r="I332" s="190">
        <v>45147</v>
      </c>
      <c r="J332" s="190">
        <v>45147</v>
      </c>
      <c r="K332" s="190">
        <v>45148</v>
      </c>
      <c r="L332" s="190">
        <v>45148</v>
      </c>
      <c r="M332" s="191">
        <f t="shared" si="25"/>
        <v>45145</v>
      </c>
      <c r="N332" s="192">
        <f t="shared" si="23"/>
        <v>8</v>
      </c>
      <c r="O332" s="192" t="str">
        <f t="shared" si="24"/>
        <v>ENVIADO</v>
      </c>
      <c r="P332" s="193"/>
      <c r="Q332" s="207"/>
    </row>
    <row r="333" spans="1:17" x14ac:dyDescent="0.25">
      <c r="A333" s="215">
        <v>835</v>
      </c>
      <c r="B333" s="2" t="s">
        <v>510</v>
      </c>
      <c r="C333" s="4">
        <v>45138</v>
      </c>
      <c r="D333" s="4">
        <v>45138</v>
      </c>
      <c r="E333" s="4">
        <v>45138</v>
      </c>
      <c r="F333" s="5"/>
      <c r="G333" s="4">
        <v>45139</v>
      </c>
      <c r="H333" s="4">
        <v>45139</v>
      </c>
      <c r="I333" s="4">
        <v>45147</v>
      </c>
      <c r="J333" s="4">
        <v>45147</v>
      </c>
      <c r="K333" s="4">
        <v>45148</v>
      </c>
      <c r="L333" s="4">
        <v>45148</v>
      </c>
      <c r="M333" s="94">
        <f t="shared" si="25"/>
        <v>45145</v>
      </c>
      <c r="N333" s="95">
        <f t="shared" si="23"/>
        <v>8</v>
      </c>
      <c r="O333" s="95" t="str">
        <f t="shared" si="24"/>
        <v>ENVIADO</v>
      </c>
      <c r="P333" s="118"/>
      <c r="Q333" s="207"/>
    </row>
    <row r="334" spans="1:17" s="194" customFormat="1" x14ac:dyDescent="0.25">
      <c r="A334" s="188">
        <v>231402</v>
      </c>
      <c r="B334" s="189" t="s">
        <v>508</v>
      </c>
      <c r="C334" s="190">
        <v>45138</v>
      </c>
      <c r="D334" s="190">
        <v>45140</v>
      </c>
      <c r="E334" s="190">
        <v>45140</v>
      </c>
      <c r="F334" s="5"/>
      <c r="G334" s="190">
        <v>45140</v>
      </c>
      <c r="H334" s="190">
        <v>45140</v>
      </c>
      <c r="I334" s="190">
        <v>45148</v>
      </c>
      <c r="J334" s="190">
        <v>45148</v>
      </c>
      <c r="K334" s="190">
        <v>45152</v>
      </c>
      <c r="L334" s="4">
        <v>45152</v>
      </c>
      <c r="M334" s="191">
        <f t="shared" si="25"/>
        <v>45147</v>
      </c>
      <c r="N334" s="192">
        <f t="shared" si="23"/>
        <v>8</v>
      </c>
      <c r="O334" s="192" t="str">
        <f t="shared" si="24"/>
        <v>ENVIADO</v>
      </c>
      <c r="P334" s="193"/>
      <c r="Q334" s="207"/>
    </row>
    <row r="335" spans="1:17" x14ac:dyDescent="0.25">
      <c r="A335" s="14">
        <v>231509</v>
      </c>
      <c r="B335" s="2" t="s">
        <v>508</v>
      </c>
      <c r="C335" s="4">
        <v>45138</v>
      </c>
      <c r="D335" s="4">
        <v>45140</v>
      </c>
      <c r="E335" s="4">
        <v>45140</v>
      </c>
      <c r="F335" s="5"/>
      <c r="G335" s="4">
        <v>45140</v>
      </c>
      <c r="H335" s="4">
        <v>45140</v>
      </c>
      <c r="I335" s="4">
        <v>45148</v>
      </c>
      <c r="J335" s="4">
        <v>45148</v>
      </c>
      <c r="K335" s="4">
        <v>45152</v>
      </c>
      <c r="L335" s="4">
        <v>45152</v>
      </c>
      <c r="M335" s="94">
        <f t="shared" si="25"/>
        <v>45147</v>
      </c>
      <c r="N335" s="95">
        <f t="shared" si="23"/>
        <v>8</v>
      </c>
      <c r="O335" s="95" t="str">
        <f t="shared" si="24"/>
        <v>ENVIADO</v>
      </c>
      <c r="P335" s="118"/>
      <c r="Q335" s="207"/>
    </row>
    <row r="336" spans="1:17" s="194" customFormat="1" x14ac:dyDescent="0.25">
      <c r="A336" s="188">
        <v>34890</v>
      </c>
      <c r="B336" s="189" t="s">
        <v>511</v>
      </c>
      <c r="C336" s="190">
        <v>45139</v>
      </c>
      <c r="D336" s="190">
        <v>45140</v>
      </c>
      <c r="E336" s="190">
        <v>45140</v>
      </c>
      <c r="F336" s="5"/>
      <c r="G336" s="190">
        <v>45140</v>
      </c>
      <c r="H336" s="190">
        <v>45140</v>
      </c>
      <c r="I336" s="190">
        <v>45147</v>
      </c>
      <c r="J336" s="190">
        <v>45147</v>
      </c>
      <c r="K336" s="190">
        <v>45148</v>
      </c>
      <c r="L336" s="190">
        <v>45148</v>
      </c>
      <c r="M336" s="191">
        <f t="shared" si="25"/>
        <v>45147</v>
      </c>
      <c r="N336" s="192">
        <f t="shared" si="23"/>
        <v>6</v>
      </c>
      <c r="O336" s="192" t="str">
        <f t="shared" si="24"/>
        <v>ENVIADO</v>
      </c>
      <c r="P336" s="193"/>
      <c r="Q336" s="207"/>
    </row>
    <row r="337" spans="1:17" x14ac:dyDescent="0.25">
      <c r="A337" s="14">
        <v>231634</v>
      </c>
      <c r="B337" s="2" t="s">
        <v>508</v>
      </c>
      <c r="C337" s="4">
        <v>45139</v>
      </c>
      <c r="D337" s="223"/>
      <c r="E337" s="223"/>
      <c r="F337" s="223"/>
      <c r="G337" s="223"/>
      <c r="H337" s="223"/>
      <c r="I337" s="223"/>
      <c r="J337" s="223"/>
      <c r="K337" s="223"/>
      <c r="L337" s="223"/>
      <c r="M337" s="94" t="str">
        <f t="shared" si="25"/>
        <v xml:space="preserve"> </v>
      </c>
      <c r="N337" s="95" t="str">
        <f t="shared" si="23"/>
        <v xml:space="preserve"> </v>
      </c>
      <c r="O337" s="95" t="str">
        <f t="shared" si="24"/>
        <v xml:space="preserve"> </v>
      </c>
      <c r="P337" s="118" t="s">
        <v>25</v>
      </c>
      <c r="Q337" s="207"/>
    </row>
    <row r="338" spans="1:17" s="194" customFormat="1" x14ac:dyDescent="0.25">
      <c r="A338" s="222">
        <v>836</v>
      </c>
      <c r="B338" s="189" t="s">
        <v>510</v>
      </c>
      <c r="C338" s="190">
        <v>45140</v>
      </c>
      <c r="D338" s="105"/>
      <c r="E338" s="105"/>
      <c r="F338" s="105"/>
      <c r="G338" s="105"/>
      <c r="H338" s="105"/>
      <c r="I338" s="105"/>
      <c r="J338" s="105"/>
      <c r="K338" s="105"/>
      <c r="L338" s="105"/>
      <c r="M338" s="191" t="str">
        <f t="shared" si="25"/>
        <v xml:space="preserve"> </v>
      </c>
      <c r="N338" s="192" t="str">
        <f t="shared" ref="N338:N401" si="26">IF($D338=0," ",(IF($L338=0,((NETWORKDAYS($D338,$R$1))-1),((NETWORKDAYS($D338,$L338))-1))))</f>
        <v xml:space="preserve"> </v>
      </c>
      <c r="O338" s="192" t="str">
        <f t="shared" ref="O338:O401" si="27">IF($D338=0," ",(IF($L338=0,(IF($N338&gt;5,"ATRASADO","Andamento")),"ENVIADO")))</f>
        <v xml:space="preserve"> </v>
      </c>
      <c r="P338" s="193" t="s">
        <v>25</v>
      </c>
      <c r="Q338" s="207"/>
    </row>
    <row r="339" spans="1:17" x14ac:dyDescent="0.25">
      <c r="A339" s="221">
        <v>231796</v>
      </c>
      <c r="B339" s="2" t="s">
        <v>508</v>
      </c>
      <c r="C339" s="4">
        <v>45141</v>
      </c>
      <c r="D339" s="4">
        <v>45148</v>
      </c>
      <c r="E339" s="4">
        <v>45148</v>
      </c>
      <c r="F339" s="5"/>
      <c r="G339" s="4">
        <v>45149</v>
      </c>
      <c r="H339" s="4">
        <v>45149</v>
      </c>
      <c r="I339" s="4">
        <v>45156</v>
      </c>
      <c r="J339" s="4">
        <v>45156</v>
      </c>
      <c r="K339" s="4">
        <v>45159</v>
      </c>
      <c r="L339" s="4">
        <v>45159</v>
      </c>
      <c r="M339" s="94">
        <f t="shared" si="25"/>
        <v>45155</v>
      </c>
      <c r="N339" s="146">
        <f t="shared" si="26"/>
        <v>7</v>
      </c>
      <c r="O339" s="95" t="str">
        <f t="shared" si="27"/>
        <v>ENVIADO</v>
      </c>
      <c r="P339" s="118"/>
      <c r="Q339" s="207"/>
    </row>
    <row r="340" spans="1:17" s="194" customFormat="1" x14ac:dyDescent="0.25">
      <c r="A340" s="188">
        <v>231811</v>
      </c>
      <c r="B340" s="189" t="s">
        <v>508</v>
      </c>
      <c r="C340" s="190">
        <v>45141</v>
      </c>
      <c r="D340" s="190">
        <v>45147</v>
      </c>
      <c r="E340" s="190">
        <v>45147</v>
      </c>
      <c r="F340" s="5"/>
      <c r="G340" s="227">
        <v>45148</v>
      </c>
      <c r="H340" s="190">
        <v>45148</v>
      </c>
      <c r="I340" s="190">
        <v>45155</v>
      </c>
      <c r="J340" s="190">
        <v>45155</v>
      </c>
      <c r="K340" s="190">
        <v>45155</v>
      </c>
      <c r="L340" s="190">
        <v>45156</v>
      </c>
      <c r="M340" s="191">
        <f t="shared" si="25"/>
        <v>45154</v>
      </c>
      <c r="N340" s="146">
        <f t="shared" si="26"/>
        <v>7</v>
      </c>
      <c r="O340" s="192" t="str">
        <f t="shared" si="27"/>
        <v>ENVIADO</v>
      </c>
      <c r="P340" s="193"/>
      <c r="Q340" s="207"/>
    </row>
    <row r="341" spans="1:17" x14ac:dyDescent="0.25">
      <c r="A341" s="14">
        <v>232557</v>
      </c>
      <c r="B341" s="2" t="s">
        <v>508</v>
      </c>
      <c r="C341" s="4">
        <v>45142</v>
      </c>
      <c r="D341" s="4">
        <v>45149</v>
      </c>
      <c r="E341" s="4">
        <v>45149</v>
      </c>
      <c r="F341" s="225">
        <v>45152</v>
      </c>
      <c r="G341" s="130">
        <v>45152</v>
      </c>
      <c r="H341" s="33">
        <v>45152</v>
      </c>
      <c r="I341" s="4"/>
      <c r="J341" s="4"/>
      <c r="K341" s="4"/>
      <c r="L341" s="4"/>
      <c r="M341" s="94">
        <f t="shared" si="25"/>
        <v>45156</v>
      </c>
      <c r="N341" s="146">
        <f t="shared" ca="1" si="26"/>
        <v>480</v>
      </c>
      <c r="O341" s="95" t="str">
        <f t="shared" ca="1" si="27"/>
        <v>ATRASADO</v>
      </c>
      <c r="P341" s="118" t="s">
        <v>252</v>
      </c>
      <c r="Q341" s="207"/>
    </row>
    <row r="342" spans="1:17" s="194" customFormat="1" x14ac:dyDescent="0.25">
      <c r="A342" s="188">
        <v>232735</v>
      </c>
      <c r="B342" s="189" t="s">
        <v>508</v>
      </c>
      <c r="C342" s="190">
        <v>45142</v>
      </c>
      <c r="D342" s="190">
        <v>45148</v>
      </c>
      <c r="E342" s="190">
        <v>45148</v>
      </c>
      <c r="F342" s="225">
        <v>45152</v>
      </c>
      <c r="G342" s="130">
        <v>45152</v>
      </c>
      <c r="H342" s="226">
        <v>45152</v>
      </c>
      <c r="I342" s="190"/>
      <c r="J342" s="190"/>
      <c r="K342" s="190"/>
      <c r="L342" s="190"/>
      <c r="M342" s="191">
        <f t="shared" si="25"/>
        <v>45155</v>
      </c>
      <c r="N342" s="146">
        <f t="shared" ca="1" si="26"/>
        <v>481</v>
      </c>
      <c r="O342" s="192" t="str">
        <f t="shared" ca="1" si="27"/>
        <v>ATRASADO</v>
      </c>
      <c r="P342" s="193" t="s">
        <v>253</v>
      </c>
      <c r="Q342" s="207"/>
    </row>
    <row r="343" spans="1:17" x14ac:dyDescent="0.25">
      <c r="A343" s="215">
        <v>838</v>
      </c>
      <c r="B343" s="2" t="s">
        <v>510</v>
      </c>
      <c r="C343" s="4">
        <v>45145</v>
      </c>
      <c r="D343" s="4">
        <v>45145</v>
      </c>
      <c r="E343" s="4">
        <v>45145</v>
      </c>
      <c r="F343" s="84">
        <v>45148</v>
      </c>
      <c r="G343" s="36">
        <v>45148</v>
      </c>
      <c r="H343" s="4">
        <v>45148</v>
      </c>
      <c r="I343" s="4">
        <v>45153</v>
      </c>
      <c r="J343" s="4">
        <v>45153</v>
      </c>
      <c r="K343" s="4">
        <v>45154</v>
      </c>
      <c r="L343" s="4">
        <v>45154</v>
      </c>
      <c r="M343" s="94">
        <f t="shared" si="25"/>
        <v>45152</v>
      </c>
      <c r="N343" s="95">
        <f t="shared" si="26"/>
        <v>7</v>
      </c>
      <c r="O343" s="95" t="str">
        <f t="shared" si="27"/>
        <v>ENVIADO</v>
      </c>
      <c r="P343" s="118" t="s">
        <v>330</v>
      </c>
      <c r="Q343" s="207"/>
    </row>
    <row r="344" spans="1:17" s="194" customFormat="1" x14ac:dyDescent="0.25">
      <c r="A344" s="188">
        <v>232904</v>
      </c>
      <c r="B344" s="189" t="s">
        <v>508</v>
      </c>
      <c r="C344" s="190">
        <v>45145</v>
      </c>
      <c r="D344" s="190">
        <v>45148</v>
      </c>
      <c r="E344" s="190">
        <v>45148</v>
      </c>
      <c r="F344" s="224"/>
      <c r="G344" s="190">
        <v>45149</v>
      </c>
      <c r="H344" s="190">
        <v>45149</v>
      </c>
      <c r="I344" s="190"/>
      <c r="J344" s="190"/>
      <c r="K344" s="190"/>
      <c r="L344" s="190"/>
      <c r="M344" s="191">
        <f t="shared" si="25"/>
        <v>45155</v>
      </c>
      <c r="N344" s="146">
        <f t="shared" ca="1" si="26"/>
        <v>481</v>
      </c>
      <c r="O344" s="192" t="str">
        <f t="shared" ca="1" si="27"/>
        <v>ATRASADO</v>
      </c>
      <c r="P344" s="193"/>
      <c r="Q344" s="207"/>
    </row>
    <row r="345" spans="1:17" x14ac:dyDescent="0.25">
      <c r="A345" s="14">
        <v>232992</v>
      </c>
      <c r="B345" s="2" t="s">
        <v>508</v>
      </c>
      <c r="C345" s="4">
        <v>45145</v>
      </c>
      <c r="D345" s="4">
        <v>45147</v>
      </c>
      <c r="E345" s="4">
        <v>45147</v>
      </c>
      <c r="F345" s="5"/>
      <c r="G345" s="4">
        <v>45148</v>
      </c>
      <c r="H345" s="4">
        <v>45148</v>
      </c>
      <c r="I345" s="4">
        <v>45155</v>
      </c>
      <c r="J345" s="4">
        <v>45155</v>
      </c>
      <c r="K345" s="4">
        <v>45155</v>
      </c>
      <c r="L345" s="4">
        <v>45156</v>
      </c>
      <c r="M345" s="94">
        <f t="shared" si="25"/>
        <v>45154</v>
      </c>
      <c r="N345" s="146">
        <f t="shared" si="26"/>
        <v>7</v>
      </c>
      <c r="O345" s="95" t="str">
        <f t="shared" si="27"/>
        <v>ENVIADO</v>
      </c>
      <c r="P345" s="118"/>
      <c r="Q345" s="207"/>
    </row>
    <row r="346" spans="1:17" s="194" customFormat="1" x14ac:dyDescent="0.25">
      <c r="A346" s="188">
        <v>233355</v>
      </c>
      <c r="B346" s="189" t="s">
        <v>508</v>
      </c>
      <c r="C346" s="190">
        <v>45146</v>
      </c>
      <c r="D346" s="105"/>
      <c r="E346" s="105"/>
      <c r="F346" s="105"/>
      <c r="G346" s="105"/>
      <c r="H346" s="105"/>
      <c r="I346" s="105"/>
      <c r="J346" s="105"/>
      <c r="K346" s="105"/>
      <c r="L346" s="105"/>
      <c r="M346" s="191" t="str">
        <f t="shared" si="25"/>
        <v xml:space="preserve"> </v>
      </c>
      <c r="N346" s="146" t="str">
        <f t="shared" si="26"/>
        <v xml:space="preserve"> </v>
      </c>
      <c r="O346" s="192" t="str">
        <f t="shared" si="27"/>
        <v xml:space="preserve"> </v>
      </c>
      <c r="P346" s="193" t="s">
        <v>25</v>
      </c>
      <c r="Q346" s="207"/>
    </row>
    <row r="347" spans="1:17" x14ac:dyDescent="0.25">
      <c r="A347" s="14">
        <v>233366</v>
      </c>
      <c r="B347" s="2" t="s">
        <v>508</v>
      </c>
      <c r="C347" s="4">
        <v>45146</v>
      </c>
      <c r="D347" s="4">
        <v>45153</v>
      </c>
      <c r="E347" s="4">
        <v>45153</v>
      </c>
      <c r="F347" s="5"/>
      <c r="G347" s="4">
        <v>45153</v>
      </c>
      <c r="H347" s="4">
        <v>45154</v>
      </c>
      <c r="I347" s="4"/>
      <c r="J347" s="4"/>
      <c r="K347" s="4"/>
      <c r="L347" s="4"/>
      <c r="M347" s="94">
        <f t="shared" si="25"/>
        <v>45160</v>
      </c>
      <c r="N347" s="146">
        <f t="shared" ca="1" si="26"/>
        <v>478</v>
      </c>
      <c r="O347" s="95" t="str">
        <f t="shared" ca="1" si="27"/>
        <v>ATRASADO</v>
      </c>
      <c r="P347" s="118"/>
      <c r="Q347" s="207"/>
    </row>
    <row r="348" spans="1:17" s="148" customFormat="1" x14ac:dyDescent="0.25">
      <c r="A348" s="228">
        <v>839</v>
      </c>
      <c r="B348" s="143" t="s">
        <v>510</v>
      </c>
      <c r="C348" s="11">
        <v>45147</v>
      </c>
      <c r="D348" s="11">
        <v>45147</v>
      </c>
      <c r="E348" s="11">
        <v>45147</v>
      </c>
      <c r="F348" s="5"/>
      <c r="G348" s="11">
        <v>41496</v>
      </c>
      <c r="H348" s="11">
        <v>45148</v>
      </c>
      <c r="I348" s="11">
        <v>45155</v>
      </c>
      <c r="J348" s="11">
        <v>45155</v>
      </c>
      <c r="K348" s="11">
        <v>45155</v>
      </c>
      <c r="L348" s="11">
        <v>45156</v>
      </c>
      <c r="M348" s="145">
        <f t="shared" ref="M348:M356" si="28">IF($D348=0," ",(WORKDAY($D348,5)))</f>
        <v>45154</v>
      </c>
      <c r="N348" s="146">
        <f t="shared" si="26"/>
        <v>7</v>
      </c>
      <c r="O348" s="146" t="str">
        <f t="shared" si="27"/>
        <v>ENVIADO</v>
      </c>
      <c r="P348" s="147"/>
      <c r="Q348" s="211"/>
    </row>
    <row r="349" spans="1:17" s="154" customFormat="1" x14ac:dyDescent="0.25">
      <c r="A349" s="230">
        <v>840</v>
      </c>
      <c r="B349" s="161" t="s">
        <v>510</v>
      </c>
      <c r="C349" s="37">
        <v>45147</v>
      </c>
      <c r="D349" s="37">
        <v>45147</v>
      </c>
      <c r="E349" s="37">
        <v>45147</v>
      </c>
      <c r="F349" s="5"/>
      <c r="G349" s="37">
        <v>45148</v>
      </c>
      <c r="H349" s="37">
        <v>45149</v>
      </c>
      <c r="I349" s="37">
        <v>45156</v>
      </c>
      <c r="J349" s="37">
        <v>45156</v>
      </c>
      <c r="K349" s="37">
        <v>45159</v>
      </c>
      <c r="L349" s="37">
        <v>45159</v>
      </c>
      <c r="M349" s="162">
        <f t="shared" si="28"/>
        <v>45154</v>
      </c>
      <c r="N349" s="146">
        <f t="shared" si="26"/>
        <v>8</v>
      </c>
      <c r="O349" s="133" t="str">
        <f t="shared" si="27"/>
        <v>ENVIADO</v>
      </c>
      <c r="P349" s="122"/>
      <c r="Q349" s="229"/>
    </row>
    <row r="350" spans="1:17" s="148" customFormat="1" x14ac:dyDescent="0.25">
      <c r="A350" s="228">
        <v>841</v>
      </c>
      <c r="B350" s="143" t="s">
        <v>510</v>
      </c>
      <c r="C350" s="11">
        <v>45147</v>
      </c>
      <c r="D350" s="11">
        <v>45147</v>
      </c>
      <c r="E350" s="11">
        <v>45147</v>
      </c>
      <c r="F350" s="5"/>
      <c r="G350" s="11">
        <v>45149</v>
      </c>
      <c r="H350" s="11">
        <v>45149</v>
      </c>
      <c r="I350" s="11"/>
      <c r="J350" s="11"/>
      <c r="K350" s="11"/>
      <c r="L350" s="11"/>
      <c r="M350" s="145">
        <f t="shared" si="28"/>
        <v>45154</v>
      </c>
      <c r="N350" s="146">
        <f t="shared" ca="1" si="26"/>
        <v>482</v>
      </c>
      <c r="O350" s="146" t="str">
        <f t="shared" ca="1" si="27"/>
        <v>ATRASADO</v>
      </c>
      <c r="P350" s="147"/>
      <c r="Q350" s="211"/>
    </row>
    <row r="351" spans="1:17" s="154" customFormat="1" x14ac:dyDescent="0.25">
      <c r="A351" s="230">
        <v>842</v>
      </c>
      <c r="B351" s="161" t="s">
        <v>510</v>
      </c>
      <c r="C351" s="37">
        <v>45148</v>
      </c>
      <c r="D351" s="37">
        <v>45148</v>
      </c>
      <c r="E351" s="37">
        <v>45148</v>
      </c>
      <c r="F351" s="5"/>
      <c r="G351" s="37">
        <v>45149</v>
      </c>
      <c r="H351" s="37">
        <v>45149</v>
      </c>
      <c r="I351" s="37">
        <v>45156</v>
      </c>
      <c r="J351" s="37">
        <v>45156</v>
      </c>
      <c r="K351" s="37">
        <v>45159</v>
      </c>
      <c r="L351" s="37">
        <v>45159</v>
      </c>
      <c r="M351" s="162">
        <f t="shared" si="28"/>
        <v>45155</v>
      </c>
      <c r="N351" s="146">
        <f t="shared" si="26"/>
        <v>7</v>
      </c>
      <c r="O351" s="133" t="str">
        <f t="shared" si="27"/>
        <v>ENVIADO</v>
      </c>
      <c r="P351" s="122"/>
      <c r="Q351" s="229"/>
    </row>
    <row r="352" spans="1:17" s="148" customFormat="1" x14ac:dyDescent="0.25">
      <c r="A352" s="228">
        <v>843</v>
      </c>
      <c r="B352" s="143" t="s">
        <v>510</v>
      </c>
      <c r="C352" s="11">
        <v>45152</v>
      </c>
      <c r="D352" s="11">
        <v>45152</v>
      </c>
      <c r="E352" s="11">
        <v>45153</v>
      </c>
      <c r="F352" s="84">
        <v>45154</v>
      </c>
      <c r="G352" s="11"/>
      <c r="H352" s="11">
        <v>45154</v>
      </c>
      <c r="I352" s="11"/>
      <c r="J352" s="11"/>
      <c r="K352" s="11"/>
      <c r="L352" s="11"/>
      <c r="M352" s="145">
        <f t="shared" si="28"/>
        <v>45159</v>
      </c>
      <c r="N352" s="146">
        <f t="shared" ca="1" si="26"/>
        <v>479</v>
      </c>
      <c r="O352" s="146" t="str">
        <f t="shared" ca="1" si="27"/>
        <v>ATRASADO</v>
      </c>
      <c r="P352" s="147" t="s">
        <v>331</v>
      </c>
      <c r="Q352" s="211"/>
    </row>
    <row r="353" spans="1:17" s="154" customFormat="1" x14ac:dyDescent="0.25">
      <c r="A353" s="160">
        <v>234127</v>
      </c>
      <c r="B353" s="161" t="s">
        <v>508</v>
      </c>
      <c r="C353" s="37">
        <v>45153</v>
      </c>
      <c r="D353" s="37">
        <v>45154</v>
      </c>
      <c r="E353" s="37">
        <v>45154</v>
      </c>
      <c r="F353" s="5"/>
      <c r="G353" s="37">
        <v>45154</v>
      </c>
      <c r="H353" s="37">
        <v>45155</v>
      </c>
      <c r="I353" s="37"/>
      <c r="J353" s="37"/>
      <c r="K353" s="37"/>
      <c r="L353" s="37"/>
      <c r="M353" s="162">
        <f t="shared" si="28"/>
        <v>45161</v>
      </c>
      <c r="N353" s="146">
        <f t="shared" ca="1" si="26"/>
        <v>477</v>
      </c>
      <c r="O353" s="133" t="str">
        <f t="shared" ca="1" si="27"/>
        <v>ATRASADO</v>
      </c>
      <c r="P353" s="122"/>
      <c r="Q353" s="229"/>
    </row>
    <row r="354" spans="1:17" s="148" customFormat="1" x14ac:dyDescent="0.25">
      <c r="A354" s="142">
        <v>35528</v>
      </c>
      <c r="B354" s="143" t="s">
        <v>511</v>
      </c>
      <c r="C354" s="11">
        <v>45153</v>
      </c>
      <c r="D354" s="11">
        <v>45159</v>
      </c>
      <c r="E354" s="11">
        <v>45159</v>
      </c>
      <c r="F354" s="5"/>
      <c r="G354" s="11"/>
      <c r="H354" s="11"/>
      <c r="I354" s="11"/>
      <c r="J354" s="11"/>
      <c r="K354" s="11"/>
      <c r="L354" s="11"/>
      <c r="M354" s="145">
        <f t="shared" si="28"/>
        <v>45166</v>
      </c>
      <c r="N354" s="146">
        <f t="shared" ca="1" si="26"/>
        <v>474</v>
      </c>
      <c r="O354" s="146" t="str">
        <f t="shared" ca="1" si="27"/>
        <v>ATRASADO</v>
      </c>
      <c r="P354" s="147"/>
      <c r="Q354" s="211"/>
    </row>
    <row r="355" spans="1:17" s="154" customFormat="1" x14ac:dyDescent="0.25">
      <c r="A355" s="230">
        <v>846</v>
      </c>
      <c r="B355" s="161" t="s">
        <v>510</v>
      </c>
      <c r="C355" s="37">
        <v>45154</v>
      </c>
      <c r="D355" s="37">
        <v>45156</v>
      </c>
      <c r="E355" s="37">
        <v>45156</v>
      </c>
      <c r="F355" s="5"/>
      <c r="G355" s="37">
        <v>45156</v>
      </c>
      <c r="H355" s="37">
        <v>45156</v>
      </c>
      <c r="I355" s="37"/>
      <c r="J355" s="37"/>
      <c r="K355" s="37"/>
      <c r="L355" s="37"/>
      <c r="M355" s="162">
        <f t="shared" si="28"/>
        <v>45163</v>
      </c>
      <c r="N355" s="146">
        <f t="shared" ca="1" si="26"/>
        <v>475</v>
      </c>
      <c r="O355" s="133" t="str">
        <f t="shared" ca="1" si="27"/>
        <v>ATRASADO</v>
      </c>
      <c r="P355" s="122"/>
      <c r="Q355" s="229"/>
    </row>
    <row r="356" spans="1:17" s="148" customFormat="1" x14ac:dyDescent="0.25">
      <c r="A356" s="142">
        <v>233484</v>
      </c>
      <c r="B356" s="231" t="s">
        <v>508</v>
      </c>
      <c r="C356" s="11">
        <v>45147</v>
      </c>
      <c r="D356" s="11">
        <v>45154</v>
      </c>
      <c r="E356" s="11">
        <v>45093</v>
      </c>
      <c r="F356" s="5"/>
      <c r="G356" s="11">
        <v>45154</v>
      </c>
      <c r="H356" s="11">
        <v>45155</v>
      </c>
      <c r="I356" s="11"/>
      <c r="J356" s="11"/>
      <c r="K356" s="11"/>
      <c r="L356" s="11"/>
      <c r="M356" s="145">
        <f t="shared" si="28"/>
        <v>45161</v>
      </c>
      <c r="N356" s="146">
        <f t="shared" ca="1" si="26"/>
        <v>477</v>
      </c>
      <c r="O356" s="146" t="str">
        <f t="shared" ca="1" si="27"/>
        <v>ATRASADO</v>
      </c>
      <c r="P356" s="147"/>
      <c r="Q356" s="211"/>
    </row>
    <row r="357" spans="1:17" s="154" customFormat="1" x14ac:dyDescent="0.25">
      <c r="A357" s="160">
        <v>234272</v>
      </c>
      <c r="B357" s="161" t="s">
        <v>508</v>
      </c>
      <c r="C357" s="37">
        <v>45155</v>
      </c>
      <c r="D357" s="37">
        <v>45160</v>
      </c>
      <c r="E357" s="37">
        <v>45160</v>
      </c>
      <c r="F357" s="5"/>
      <c r="G357" s="37"/>
      <c r="H357" s="37"/>
      <c r="I357" s="37"/>
      <c r="J357" s="37"/>
      <c r="K357" s="37"/>
      <c r="L357" s="37"/>
      <c r="M357" s="162">
        <f t="shared" si="25"/>
        <v>45167</v>
      </c>
      <c r="N357" s="133">
        <f t="shared" ca="1" si="26"/>
        <v>473</v>
      </c>
      <c r="O357" s="133" t="str">
        <f t="shared" ca="1" si="27"/>
        <v>ATRASADO</v>
      </c>
      <c r="P357" s="122"/>
      <c r="Q357" s="229"/>
    </row>
    <row r="358" spans="1:17" s="148" customFormat="1" x14ac:dyDescent="0.25">
      <c r="A358" s="228">
        <v>847</v>
      </c>
      <c r="B358" s="143" t="s">
        <v>510</v>
      </c>
      <c r="C358" s="11">
        <v>45156</v>
      </c>
      <c r="D358" s="11">
        <v>45156</v>
      </c>
      <c r="E358" s="11">
        <v>45156</v>
      </c>
      <c r="F358" s="5"/>
      <c r="G358" s="11"/>
      <c r="H358" s="11">
        <v>45160</v>
      </c>
      <c r="I358" s="11"/>
      <c r="J358" s="11"/>
      <c r="K358" s="11"/>
      <c r="L358" s="11"/>
      <c r="M358" s="145">
        <f t="shared" si="25"/>
        <v>45163</v>
      </c>
      <c r="N358" s="146">
        <f t="shared" ca="1" si="26"/>
        <v>475</v>
      </c>
      <c r="O358" s="146" t="str">
        <f t="shared" ca="1" si="27"/>
        <v>ATRASADO</v>
      </c>
      <c r="P358" s="147"/>
      <c r="Q358" s="211"/>
    </row>
    <row r="359" spans="1:17" s="154" customFormat="1" x14ac:dyDescent="0.25">
      <c r="A359" s="230">
        <v>848</v>
      </c>
      <c r="B359" s="161" t="s">
        <v>510</v>
      </c>
      <c r="C359" s="37">
        <v>45159</v>
      </c>
      <c r="D359" s="37">
        <v>45159</v>
      </c>
      <c r="E359" s="37">
        <v>45159</v>
      </c>
      <c r="F359" s="5"/>
      <c r="G359" s="37"/>
      <c r="H359" s="37"/>
      <c r="I359" s="37"/>
      <c r="J359" s="37"/>
      <c r="K359" s="37"/>
      <c r="L359" s="37"/>
      <c r="M359" s="162">
        <f t="shared" si="25"/>
        <v>45166</v>
      </c>
      <c r="N359" s="133">
        <f t="shared" ca="1" si="26"/>
        <v>474</v>
      </c>
      <c r="O359" s="133" t="str">
        <f t="shared" ca="1" si="27"/>
        <v>ATRASADO</v>
      </c>
      <c r="P359" s="122"/>
      <c r="Q359" s="229"/>
    </row>
    <row r="360" spans="1:17" s="148" customFormat="1" x14ac:dyDescent="0.25">
      <c r="A360" s="228">
        <v>849</v>
      </c>
      <c r="B360" s="143" t="s">
        <v>510</v>
      </c>
      <c r="C360" s="11">
        <v>45159</v>
      </c>
      <c r="D360" s="11">
        <v>45159</v>
      </c>
      <c r="E360" s="11">
        <v>45159</v>
      </c>
      <c r="F360" s="5"/>
      <c r="G360" s="11"/>
      <c r="H360" s="11"/>
      <c r="I360" s="11"/>
      <c r="J360" s="11"/>
      <c r="K360" s="11"/>
      <c r="L360" s="11"/>
      <c r="M360" s="145">
        <f t="shared" si="25"/>
        <v>45166</v>
      </c>
      <c r="N360" s="146">
        <f t="shared" ca="1" si="26"/>
        <v>474</v>
      </c>
      <c r="O360" s="146" t="str">
        <f t="shared" ca="1" si="27"/>
        <v>ATRASADO</v>
      </c>
      <c r="P360" s="147"/>
      <c r="Q360" s="211"/>
    </row>
    <row r="361" spans="1:17" s="154" customFormat="1" x14ac:dyDescent="0.25">
      <c r="A361" s="160">
        <v>35830</v>
      </c>
      <c r="B361" s="161" t="s">
        <v>511</v>
      </c>
      <c r="C361" s="37">
        <v>45159</v>
      </c>
      <c r="D361" s="37"/>
      <c r="E361" s="37"/>
      <c r="F361" s="37"/>
      <c r="G361" s="37"/>
      <c r="H361" s="37"/>
      <c r="I361" s="37"/>
      <c r="J361" s="37"/>
      <c r="K361" s="37"/>
      <c r="L361" s="37"/>
      <c r="M361" s="162" t="str">
        <f t="shared" si="25"/>
        <v xml:space="preserve"> </v>
      </c>
      <c r="N361" s="133" t="str">
        <f t="shared" si="26"/>
        <v xml:space="preserve"> </v>
      </c>
      <c r="O361" s="133" t="str">
        <f t="shared" si="27"/>
        <v xml:space="preserve"> </v>
      </c>
      <c r="P361" s="122"/>
      <c r="Q361" s="229"/>
    </row>
    <row r="362" spans="1:17" s="148" customFormat="1" x14ac:dyDescent="0.25">
      <c r="A362" s="142">
        <v>234359</v>
      </c>
      <c r="B362" s="143" t="s">
        <v>508</v>
      </c>
      <c r="C362" s="11">
        <v>45159</v>
      </c>
      <c r="D362" s="11"/>
      <c r="E362" s="11"/>
      <c r="F362" s="11"/>
      <c r="G362" s="11"/>
      <c r="H362" s="11"/>
      <c r="I362" s="11"/>
      <c r="J362" s="11"/>
      <c r="K362" s="11"/>
      <c r="L362" s="11"/>
      <c r="M362" s="145" t="str">
        <f t="shared" ref="M362:M425" si="29">IF($D362=0," ",(WORKDAY($D362,5)))</f>
        <v xml:space="preserve"> </v>
      </c>
      <c r="N362" s="146" t="str">
        <f t="shared" si="26"/>
        <v xml:space="preserve"> </v>
      </c>
      <c r="O362" s="146" t="str">
        <f t="shared" si="27"/>
        <v xml:space="preserve"> </v>
      </c>
      <c r="P362" s="147"/>
      <c r="Q362" s="211"/>
    </row>
    <row r="363" spans="1:17" s="154" customFormat="1" x14ac:dyDescent="0.25">
      <c r="A363" s="160">
        <v>234583</v>
      </c>
      <c r="B363" s="161" t="s">
        <v>508</v>
      </c>
      <c r="C363" s="37">
        <v>45160</v>
      </c>
      <c r="D363" s="37"/>
      <c r="E363" s="37"/>
      <c r="F363" s="37"/>
      <c r="G363" s="37"/>
      <c r="H363" s="37"/>
      <c r="I363" s="37"/>
      <c r="J363" s="37"/>
      <c r="K363" s="37"/>
      <c r="L363" s="37"/>
      <c r="M363" s="162" t="str">
        <f t="shared" si="29"/>
        <v xml:space="preserve"> </v>
      </c>
      <c r="N363" s="133" t="str">
        <f t="shared" si="26"/>
        <v xml:space="preserve"> </v>
      </c>
      <c r="O363" s="133" t="str">
        <f t="shared" si="27"/>
        <v xml:space="preserve"> </v>
      </c>
      <c r="P363" s="122"/>
      <c r="Q363" s="229"/>
    </row>
    <row r="364" spans="1:17" s="148" customFormat="1" x14ac:dyDescent="0.25">
      <c r="A364" s="142">
        <v>35862</v>
      </c>
      <c r="B364" s="143" t="s">
        <v>511</v>
      </c>
      <c r="C364" s="11">
        <v>45160</v>
      </c>
      <c r="D364" s="11"/>
      <c r="E364" s="11"/>
      <c r="F364" s="11"/>
      <c r="G364" s="11"/>
      <c r="H364" s="11"/>
      <c r="I364" s="11"/>
      <c r="J364" s="11"/>
      <c r="K364" s="11"/>
      <c r="L364" s="11"/>
      <c r="M364" s="145" t="str">
        <f t="shared" si="29"/>
        <v xml:space="preserve"> </v>
      </c>
      <c r="N364" s="146" t="str">
        <f t="shared" si="26"/>
        <v xml:space="preserve"> </v>
      </c>
      <c r="O364" s="146" t="str">
        <f t="shared" si="27"/>
        <v xml:space="preserve"> </v>
      </c>
      <c r="P364" s="147"/>
      <c r="Q364" s="211"/>
    </row>
    <row r="365" spans="1:17" s="154" customFormat="1" x14ac:dyDescent="0.25">
      <c r="A365" s="160"/>
      <c r="B365" s="161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162" t="str">
        <f t="shared" si="29"/>
        <v xml:space="preserve"> </v>
      </c>
      <c r="N365" s="133" t="str">
        <f t="shared" si="26"/>
        <v xml:space="preserve"> </v>
      </c>
      <c r="O365" s="133" t="str">
        <f t="shared" si="27"/>
        <v xml:space="preserve"> </v>
      </c>
      <c r="P365" s="122"/>
      <c r="Q365" s="229"/>
    </row>
    <row r="366" spans="1:17" x14ac:dyDescent="0.25">
      <c r="A366" s="14"/>
      <c r="B366" s="2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94" t="str">
        <f t="shared" si="29"/>
        <v xml:space="preserve"> </v>
      </c>
      <c r="N366" s="95" t="str">
        <f t="shared" si="26"/>
        <v xml:space="preserve"> </v>
      </c>
      <c r="O366" s="95" t="str">
        <f t="shared" si="27"/>
        <v xml:space="preserve"> </v>
      </c>
      <c r="P366" s="118"/>
      <c r="Q366" s="9"/>
    </row>
    <row r="367" spans="1:17" s="154" customFormat="1" x14ac:dyDescent="0.25">
      <c r="A367" s="160"/>
      <c r="B367" s="161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162" t="str">
        <f t="shared" si="29"/>
        <v xml:space="preserve"> </v>
      </c>
      <c r="N367" s="133" t="str">
        <f t="shared" si="26"/>
        <v xml:space="preserve"> </v>
      </c>
      <c r="O367" s="133" t="str">
        <f t="shared" si="27"/>
        <v xml:space="preserve"> </v>
      </c>
      <c r="P367" s="122"/>
      <c r="Q367" s="229"/>
    </row>
    <row r="368" spans="1:17" x14ac:dyDescent="0.25">
      <c r="A368" s="14"/>
      <c r="B368" s="2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94" t="str">
        <f t="shared" si="29"/>
        <v xml:space="preserve"> </v>
      </c>
      <c r="N368" s="95" t="str">
        <f t="shared" si="26"/>
        <v xml:space="preserve"> </v>
      </c>
      <c r="O368" s="95" t="str">
        <f t="shared" si="27"/>
        <v xml:space="preserve"> </v>
      </c>
      <c r="P368" s="118"/>
      <c r="Q368" s="9"/>
    </row>
    <row r="369" spans="1:17" s="154" customFormat="1" x14ac:dyDescent="0.25">
      <c r="A369" s="160"/>
      <c r="B369" s="161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162" t="str">
        <f t="shared" si="29"/>
        <v xml:space="preserve"> </v>
      </c>
      <c r="N369" s="133" t="str">
        <f t="shared" si="26"/>
        <v xml:space="preserve"> </v>
      </c>
      <c r="O369" s="133" t="str">
        <f t="shared" si="27"/>
        <v xml:space="preserve"> </v>
      </c>
      <c r="P369" s="122"/>
      <c r="Q369" s="229"/>
    </row>
    <row r="370" spans="1:17" x14ac:dyDescent="0.25">
      <c r="A370" s="14"/>
      <c r="B370" s="2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94" t="str">
        <f t="shared" si="29"/>
        <v xml:space="preserve"> </v>
      </c>
      <c r="N370" s="95" t="str">
        <f t="shared" si="26"/>
        <v xml:space="preserve"> </v>
      </c>
      <c r="O370" s="95" t="str">
        <f t="shared" si="27"/>
        <v xml:space="preserve"> </v>
      </c>
      <c r="P370" s="118"/>
      <c r="Q370" s="9"/>
    </row>
    <row r="371" spans="1:17" s="154" customFormat="1" x14ac:dyDescent="0.25">
      <c r="A371" s="160"/>
      <c r="B371" s="161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162" t="str">
        <f t="shared" si="29"/>
        <v xml:space="preserve"> </v>
      </c>
      <c r="N371" s="133" t="str">
        <f t="shared" si="26"/>
        <v xml:space="preserve"> </v>
      </c>
      <c r="O371" s="133" t="str">
        <f t="shared" si="27"/>
        <v xml:space="preserve"> </v>
      </c>
      <c r="P371" s="122"/>
      <c r="Q371" s="229"/>
    </row>
    <row r="372" spans="1:17" x14ac:dyDescent="0.25">
      <c r="A372" s="14"/>
      <c r="B372" s="2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94" t="str">
        <f t="shared" si="29"/>
        <v xml:space="preserve"> </v>
      </c>
      <c r="N372" s="95" t="str">
        <f t="shared" si="26"/>
        <v xml:space="preserve"> </v>
      </c>
      <c r="O372" s="95" t="str">
        <f t="shared" si="27"/>
        <v xml:space="preserve"> </v>
      </c>
      <c r="P372" s="118"/>
      <c r="Q372" s="9"/>
    </row>
    <row r="373" spans="1:17" s="154" customFormat="1" x14ac:dyDescent="0.25">
      <c r="A373" s="160"/>
      <c r="B373" s="161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162" t="str">
        <f t="shared" si="29"/>
        <v xml:space="preserve"> </v>
      </c>
      <c r="N373" s="133" t="str">
        <f t="shared" si="26"/>
        <v xml:space="preserve"> </v>
      </c>
      <c r="O373" s="133" t="str">
        <f t="shared" si="27"/>
        <v xml:space="preserve"> </v>
      </c>
      <c r="P373" s="122"/>
      <c r="Q373" s="229"/>
    </row>
    <row r="374" spans="1:17" x14ac:dyDescent="0.25">
      <c r="A374" s="14"/>
      <c r="B374" s="2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94" t="str">
        <f t="shared" si="29"/>
        <v xml:space="preserve"> </v>
      </c>
      <c r="N374" s="95" t="str">
        <f t="shared" si="26"/>
        <v xml:space="preserve"> </v>
      </c>
      <c r="O374" s="95" t="str">
        <f t="shared" si="27"/>
        <v xml:space="preserve"> </v>
      </c>
      <c r="P374" s="118"/>
      <c r="Q374" s="9"/>
    </row>
    <row r="375" spans="1:17" s="154" customFormat="1" x14ac:dyDescent="0.25">
      <c r="A375" s="160"/>
      <c r="B375" s="161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162" t="str">
        <f t="shared" si="29"/>
        <v xml:space="preserve"> </v>
      </c>
      <c r="N375" s="133" t="str">
        <f t="shared" si="26"/>
        <v xml:space="preserve"> </v>
      </c>
      <c r="O375" s="133" t="str">
        <f t="shared" si="27"/>
        <v xml:space="preserve"> </v>
      </c>
      <c r="P375" s="122"/>
      <c r="Q375" s="229"/>
    </row>
    <row r="376" spans="1:17" x14ac:dyDescent="0.25">
      <c r="A376" s="14"/>
      <c r="B376" s="2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94" t="str">
        <f t="shared" si="29"/>
        <v xml:space="preserve"> </v>
      </c>
      <c r="N376" s="95" t="str">
        <f t="shared" si="26"/>
        <v xml:space="preserve"> </v>
      </c>
      <c r="O376" s="95" t="str">
        <f t="shared" si="27"/>
        <v xml:space="preserve"> </v>
      </c>
      <c r="P376" s="118"/>
      <c r="Q376" s="9"/>
    </row>
    <row r="377" spans="1:17" x14ac:dyDescent="0.25">
      <c r="A377" s="14"/>
      <c r="B377" s="2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94" t="str">
        <f t="shared" si="29"/>
        <v xml:space="preserve"> </v>
      </c>
      <c r="N377" s="95" t="str">
        <f t="shared" si="26"/>
        <v xml:space="preserve"> </v>
      </c>
      <c r="O377" s="95" t="str">
        <f t="shared" si="27"/>
        <v xml:space="preserve"> </v>
      </c>
      <c r="P377" s="118"/>
      <c r="Q377" s="9"/>
    </row>
    <row r="378" spans="1:17" x14ac:dyDescent="0.25">
      <c r="A378" s="14"/>
      <c r="B378" s="2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94" t="str">
        <f t="shared" si="29"/>
        <v xml:space="preserve"> </v>
      </c>
      <c r="N378" s="95" t="str">
        <f t="shared" si="26"/>
        <v xml:space="preserve"> </v>
      </c>
      <c r="O378" s="95" t="str">
        <f t="shared" si="27"/>
        <v xml:space="preserve"> </v>
      </c>
      <c r="P378" s="118"/>
      <c r="Q378" s="9"/>
    </row>
    <row r="379" spans="1:17" x14ac:dyDescent="0.25">
      <c r="A379" s="14"/>
      <c r="B379" s="2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94" t="str">
        <f t="shared" si="29"/>
        <v xml:space="preserve"> </v>
      </c>
      <c r="N379" s="95" t="str">
        <f t="shared" si="26"/>
        <v xml:space="preserve"> </v>
      </c>
      <c r="O379" s="95" t="str">
        <f t="shared" si="27"/>
        <v xml:space="preserve"> </v>
      </c>
      <c r="P379" s="118"/>
      <c r="Q379" s="9"/>
    </row>
    <row r="380" spans="1:17" x14ac:dyDescent="0.25">
      <c r="A380" s="14"/>
      <c r="B380" s="2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94" t="str">
        <f t="shared" si="29"/>
        <v xml:space="preserve"> </v>
      </c>
      <c r="N380" s="95" t="str">
        <f t="shared" si="26"/>
        <v xml:space="preserve"> </v>
      </c>
      <c r="O380" s="95" t="str">
        <f t="shared" si="27"/>
        <v xml:space="preserve"> </v>
      </c>
      <c r="P380" s="118"/>
      <c r="Q380" s="9"/>
    </row>
    <row r="381" spans="1:17" x14ac:dyDescent="0.25">
      <c r="A381" s="14"/>
      <c r="B381" s="2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94" t="str">
        <f t="shared" si="29"/>
        <v xml:space="preserve"> </v>
      </c>
      <c r="N381" s="95" t="str">
        <f t="shared" si="26"/>
        <v xml:space="preserve"> </v>
      </c>
      <c r="O381" s="95" t="str">
        <f t="shared" si="27"/>
        <v xml:space="preserve"> </v>
      </c>
      <c r="P381" s="118"/>
      <c r="Q381" s="9"/>
    </row>
    <row r="382" spans="1:17" x14ac:dyDescent="0.25">
      <c r="A382" s="14"/>
      <c r="B382" s="2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94" t="str">
        <f t="shared" si="29"/>
        <v xml:space="preserve"> </v>
      </c>
      <c r="N382" s="95" t="str">
        <f t="shared" si="26"/>
        <v xml:space="preserve"> </v>
      </c>
      <c r="O382" s="95" t="str">
        <f t="shared" si="27"/>
        <v xml:space="preserve"> </v>
      </c>
      <c r="P382" s="118"/>
      <c r="Q382" s="9"/>
    </row>
    <row r="383" spans="1:17" x14ac:dyDescent="0.25">
      <c r="A383" s="14"/>
      <c r="B383" s="2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94" t="str">
        <f t="shared" si="29"/>
        <v xml:space="preserve"> </v>
      </c>
      <c r="N383" s="95" t="str">
        <f t="shared" si="26"/>
        <v xml:space="preserve"> </v>
      </c>
      <c r="O383" s="95" t="str">
        <f t="shared" si="27"/>
        <v xml:space="preserve"> </v>
      </c>
      <c r="P383" s="118"/>
      <c r="Q383" s="9"/>
    </row>
    <row r="384" spans="1:17" x14ac:dyDescent="0.25">
      <c r="A384" s="14"/>
      <c r="B384" s="2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94" t="str">
        <f t="shared" si="29"/>
        <v xml:space="preserve"> </v>
      </c>
      <c r="N384" s="95" t="str">
        <f t="shared" si="26"/>
        <v xml:space="preserve"> </v>
      </c>
      <c r="O384" s="95" t="str">
        <f t="shared" si="27"/>
        <v xml:space="preserve"> </v>
      </c>
      <c r="P384" s="118"/>
      <c r="Q384" s="9"/>
    </row>
    <row r="385" spans="1:17" x14ac:dyDescent="0.25">
      <c r="A385" s="14"/>
      <c r="B385" s="2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94" t="str">
        <f t="shared" si="29"/>
        <v xml:space="preserve"> </v>
      </c>
      <c r="N385" s="95" t="str">
        <f t="shared" si="26"/>
        <v xml:space="preserve"> </v>
      </c>
      <c r="O385" s="95" t="str">
        <f t="shared" si="27"/>
        <v xml:space="preserve"> </v>
      </c>
      <c r="P385" s="118"/>
      <c r="Q385" s="9"/>
    </row>
    <row r="386" spans="1:17" x14ac:dyDescent="0.25">
      <c r="A386" s="14"/>
      <c r="B386" s="2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94" t="str">
        <f t="shared" si="29"/>
        <v xml:space="preserve"> </v>
      </c>
      <c r="N386" s="95" t="str">
        <f t="shared" si="26"/>
        <v xml:space="preserve"> </v>
      </c>
      <c r="O386" s="95" t="str">
        <f t="shared" si="27"/>
        <v xml:space="preserve"> </v>
      </c>
      <c r="P386" s="118"/>
      <c r="Q386" s="9"/>
    </row>
    <row r="387" spans="1:17" x14ac:dyDescent="0.25">
      <c r="A387" s="14"/>
      <c r="B387" s="2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94" t="str">
        <f t="shared" si="29"/>
        <v xml:space="preserve"> </v>
      </c>
      <c r="N387" s="95" t="str">
        <f t="shared" si="26"/>
        <v xml:space="preserve"> </v>
      </c>
      <c r="O387" s="95" t="str">
        <f t="shared" si="27"/>
        <v xml:space="preserve"> </v>
      </c>
      <c r="P387" s="118"/>
      <c r="Q387" s="9"/>
    </row>
    <row r="388" spans="1:17" x14ac:dyDescent="0.25">
      <c r="A388" s="14"/>
      <c r="B388" s="2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94" t="str">
        <f t="shared" si="29"/>
        <v xml:space="preserve"> </v>
      </c>
      <c r="N388" s="95" t="str">
        <f t="shared" si="26"/>
        <v xml:space="preserve"> </v>
      </c>
      <c r="O388" s="95" t="str">
        <f t="shared" si="27"/>
        <v xml:space="preserve"> </v>
      </c>
      <c r="P388" s="118"/>
      <c r="Q388" s="9"/>
    </row>
    <row r="389" spans="1:17" x14ac:dyDescent="0.25">
      <c r="A389" s="14"/>
      <c r="B389" s="2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94" t="str">
        <f t="shared" si="29"/>
        <v xml:space="preserve"> </v>
      </c>
      <c r="N389" s="95" t="str">
        <f t="shared" si="26"/>
        <v xml:space="preserve"> </v>
      </c>
      <c r="O389" s="95" t="str">
        <f t="shared" si="27"/>
        <v xml:space="preserve"> </v>
      </c>
      <c r="P389" s="118"/>
      <c r="Q389" s="9"/>
    </row>
    <row r="390" spans="1:17" x14ac:dyDescent="0.25">
      <c r="A390" s="14"/>
      <c r="B390" s="2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94" t="str">
        <f t="shared" si="29"/>
        <v xml:space="preserve"> </v>
      </c>
      <c r="N390" s="95" t="str">
        <f t="shared" si="26"/>
        <v xml:space="preserve"> </v>
      </c>
      <c r="O390" s="95" t="str">
        <f t="shared" si="27"/>
        <v xml:space="preserve"> </v>
      </c>
      <c r="P390" s="118"/>
      <c r="Q390" s="9"/>
    </row>
    <row r="391" spans="1:17" x14ac:dyDescent="0.25">
      <c r="A391" s="14"/>
      <c r="B391" s="2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94" t="str">
        <f t="shared" si="29"/>
        <v xml:space="preserve"> </v>
      </c>
      <c r="N391" s="95" t="str">
        <f t="shared" si="26"/>
        <v xml:space="preserve"> </v>
      </c>
      <c r="O391" s="95" t="str">
        <f t="shared" si="27"/>
        <v xml:space="preserve"> </v>
      </c>
      <c r="P391" s="118"/>
      <c r="Q391" s="9"/>
    </row>
    <row r="392" spans="1:17" x14ac:dyDescent="0.25">
      <c r="A392" s="14"/>
      <c r="B392" s="2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94" t="str">
        <f t="shared" si="29"/>
        <v xml:space="preserve"> </v>
      </c>
      <c r="N392" s="95" t="str">
        <f t="shared" si="26"/>
        <v xml:space="preserve"> </v>
      </c>
      <c r="O392" s="95" t="str">
        <f t="shared" si="27"/>
        <v xml:space="preserve"> </v>
      </c>
      <c r="P392" s="118"/>
      <c r="Q392" s="9"/>
    </row>
    <row r="393" spans="1:17" x14ac:dyDescent="0.25">
      <c r="A393" s="14"/>
      <c r="B393" s="2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94" t="str">
        <f t="shared" si="29"/>
        <v xml:space="preserve"> </v>
      </c>
      <c r="N393" s="95" t="str">
        <f t="shared" si="26"/>
        <v xml:space="preserve"> </v>
      </c>
      <c r="O393" s="95" t="str">
        <f t="shared" si="27"/>
        <v xml:space="preserve"> </v>
      </c>
      <c r="P393" s="118"/>
      <c r="Q393" s="9"/>
    </row>
    <row r="394" spans="1:17" x14ac:dyDescent="0.25">
      <c r="A394" s="14"/>
      <c r="B394" s="2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94" t="str">
        <f t="shared" si="29"/>
        <v xml:space="preserve"> </v>
      </c>
      <c r="N394" s="95" t="str">
        <f t="shared" si="26"/>
        <v xml:space="preserve"> </v>
      </c>
      <c r="O394" s="95" t="str">
        <f t="shared" si="27"/>
        <v xml:space="preserve"> </v>
      </c>
      <c r="P394" s="118"/>
      <c r="Q394" s="9"/>
    </row>
    <row r="395" spans="1:17" x14ac:dyDescent="0.25">
      <c r="A395" s="14"/>
      <c r="B395" s="2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94" t="str">
        <f t="shared" si="29"/>
        <v xml:space="preserve"> </v>
      </c>
      <c r="N395" s="95" t="str">
        <f t="shared" si="26"/>
        <v xml:space="preserve"> </v>
      </c>
      <c r="O395" s="95" t="str">
        <f t="shared" si="27"/>
        <v xml:space="preserve"> </v>
      </c>
      <c r="P395" s="118"/>
      <c r="Q395" s="9"/>
    </row>
    <row r="396" spans="1:17" x14ac:dyDescent="0.25">
      <c r="A396" s="14"/>
      <c r="B396" s="2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94" t="str">
        <f t="shared" si="29"/>
        <v xml:space="preserve"> </v>
      </c>
      <c r="N396" s="95" t="str">
        <f t="shared" si="26"/>
        <v xml:space="preserve"> </v>
      </c>
      <c r="O396" s="95" t="str">
        <f t="shared" si="27"/>
        <v xml:space="preserve"> </v>
      </c>
      <c r="P396" s="118"/>
      <c r="Q396" s="9"/>
    </row>
    <row r="397" spans="1:17" x14ac:dyDescent="0.25">
      <c r="A397" s="14"/>
      <c r="B397" s="2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94" t="str">
        <f t="shared" si="29"/>
        <v xml:space="preserve"> </v>
      </c>
      <c r="N397" s="95" t="str">
        <f t="shared" si="26"/>
        <v xml:space="preserve"> </v>
      </c>
      <c r="O397" s="95" t="str">
        <f t="shared" si="27"/>
        <v xml:space="preserve"> </v>
      </c>
      <c r="P397" s="118"/>
      <c r="Q397" s="9"/>
    </row>
    <row r="398" spans="1:17" x14ac:dyDescent="0.25">
      <c r="A398" s="14"/>
      <c r="B398" s="2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94" t="str">
        <f t="shared" si="29"/>
        <v xml:space="preserve"> </v>
      </c>
      <c r="N398" s="95" t="str">
        <f t="shared" si="26"/>
        <v xml:space="preserve"> </v>
      </c>
      <c r="O398" s="95" t="str">
        <f t="shared" si="27"/>
        <v xml:space="preserve"> </v>
      </c>
      <c r="P398" s="118"/>
      <c r="Q398" s="9"/>
    </row>
    <row r="399" spans="1:17" x14ac:dyDescent="0.25">
      <c r="A399" s="14"/>
      <c r="B399" s="2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94" t="str">
        <f t="shared" si="29"/>
        <v xml:space="preserve"> </v>
      </c>
      <c r="N399" s="95" t="str">
        <f t="shared" si="26"/>
        <v xml:space="preserve"> </v>
      </c>
      <c r="O399" s="95" t="str">
        <f t="shared" si="27"/>
        <v xml:space="preserve"> </v>
      </c>
      <c r="P399" s="118"/>
      <c r="Q399" s="9"/>
    </row>
    <row r="400" spans="1:17" x14ac:dyDescent="0.25">
      <c r="A400" s="14"/>
      <c r="B400" s="2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94" t="str">
        <f t="shared" si="29"/>
        <v xml:space="preserve"> </v>
      </c>
      <c r="N400" s="95" t="str">
        <f t="shared" si="26"/>
        <v xml:space="preserve"> </v>
      </c>
      <c r="O400" s="95" t="str">
        <f t="shared" si="27"/>
        <v xml:space="preserve"> </v>
      </c>
      <c r="P400" s="118"/>
      <c r="Q400" s="9"/>
    </row>
    <row r="401" spans="1:17" x14ac:dyDescent="0.25">
      <c r="A401" s="14"/>
      <c r="B401" s="2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94" t="str">
        <f t="shared" si="29"/>
        <v xml:space="preserve"> </v>
      </c>
      <c r="N401" s="95" t="str">
        <f t="shared" si="26"/>
        <v xml:space="preserve"> </v>
      </c>
      <c r="O401" s="95" t="str">
        <f t="shared" si="27"/>
        <v xml:space="preserve"> </v>
      </c>
      <c r="P401" s="118"/>
      <c r="Q401" s="9"/>
    </row>
    <row r="402" spans="1:17" x14ac:dyDescent="0.25">
      <c r="A402" s="14"/>
      <c r="B402" s="2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94" t="str">
        <f t="shared" si="29"/>
        <v xml:space="preserve"> </v>
      </c>
      <c r="N402" s="95" t="str">
        <f t="shared" ref="N402:N465" si="30">IF($D402=0," ",(IF($L402=0,((NETWORKDAYS($D402,$R$1))-1),((NETWORKDAYS($D402,$L402))-1))))</f>
        <v xml:space="preserve"> </v>
      </c>
      <c r="O402" s="95" t="str">
        <f t="shared" ref="O402:O465" si="31">IF($D402=0," ",(IF($L402=0,(IF($N402&gt;5,"ATRASADO","Andamento")),"ENVIADO")))</f>
        <v xml:space="preserve"> </v>
      </c>
      <c r="P402" s="118"/>
      <c r="Q402" s="9"/>
    </row>
    <row r="403" spans="1:17" x14ac:dyDescent="0.25">
      <c r="A403" s="14"/>
      <c r="B403" s="2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94" t="str">
        <f t="shared" si="29"/>
        <v xml:space="preserve"> </v>
      </c>
      <c r="N403" s="95" t="str">
        <f t="shared" si="30"/>
        <v xml:space="preserve"> </v>
      </c>
      <c r="O403" s="95" t="str">
        <f t="shared" si="31"/>
        <v xml:space="preserve"> </v>
      </c>
      <c r="P403" s="118"/>
      <c r="Q403" s="9"/>
    </row>
    <row r="404" spans="1:17" x14ac:dyDescent="0.25">
      <c r="A404" s="14"/>
      <c r="B404" s="2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94" t="str">
        <f t="shared" si="29"/>
        <v xml:space="preserve"> </v>
      </c>
      <c r="N404" s="95" t="str">
        <f t="shared" si="30"/>
        <v xml:space="preserve"> </v>
      </c>
      <c r="O404" s="95" t="str">
        <f t="shared" si="31"/>
        <v xml:space="preserve"> </v>
      </c>
      <c r="P404" s="118"/>
      <c r="Q404" s="9"/>
    </row>
    <row r="405" spans="1:17" x14ac:dyDescent="0.25">
      <c r="A405" s="14"/>
      <c r="B405" s="2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94" t="str">
        <f t="shared" si="29"/>
        <v xml:space="preserve"> </v>
      </c>
      <c r="N405" s="95" t="str">
        <f t="shared" si="30"/>
        <v xml:space="preserve"> </v>
      </c>
      <c r="O405" s="95" t="str">
        <f t="shared" si="31"/>
        <v xml:space="preserve"> </v>
      </c>
      <c r="P405" s="118"/>
      <c r="Q405" s="9"/>
    </row>
    <row r="406" spans="1:17" x14ac:dyDescent="0.25">
      <c r="A406" s="14"/>
      <c r="B406" s="2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94" t="str">
        <f t="shared" si="29"/>
        <v xml:space="preserve"> </v>
      </c>
      <c r="N406" s="95" t="str">
        <f t="shared" si="30"/>
        <v xml:space="preserve"> </v>
      </c>
      <c r="O406" s="95" t="str">
        <f t="shared" si="31"/>
        <v xml:space="preserve"> </v>
      </c>
      <c r="P406" s="118"/>
      <c r="Q406" s="9"/>
    </row>
    <row r="407" spans="1:17" x14ac:dyDescent="0.25">
      <c r="A407" s="14"/>
      <c r="B407" s="2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94" t="str">
        <f t="shared" si="29"/>
        <v xml:space="preserve"> </v>
      </c>
      <c r="N407" s="95" t="str">
        <f t="shared" si="30"/>
        <v xml:space="preserve"> </v>
      </c>
      <c r="O407" s="95" t="str">
        <f t="shared" si="31"/>
        <v xml:space="preserve"> </v>
      </c>
      <c r="P407" s="118"/>
      <c r="Q407" s="9"/>
    </row>
    <row r="408" spans="1:17" x14ac:dyDescent="0.25">
      <c r="A408" s="14"/>
      <c r="B408" s="2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94" t="str">
        <f t="shared" si="29"/>
        <v xml:space="preserve"> </v>
      </c>
      <c r="N408" s="95" t="str">
        <f t="shared" si="30"/>
        <v xml:space="preserve"> </v>
      </c>
      <c r="O408" s="95" t="str">
        <f t="shared" si="31"/>
        <v xml:space="preserve"> </v>
      </c>
      <c r="P408" s="118"/>
      <c r="Q408" s="9"/>
    </row>
    <row r="409" spans="1:17" x14ac:dyDescent="0.25">
      <c r="A409" s="14"/>
      <c r="B409" s="2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94" t="str">
        <f t="shared" si="29"/>
        <v xml:space="preserve"> </v>
      </c>
      <c r="N409" s="95" t="str">
        <f t="shared" si="30"/>
        <v xml:space="preserve"> </v>
      </c>
      <c r="O409" s="95" t="str">
        <f t="shared" si="31"/>
        <v xml:space="preserve"> </v>
      </c>
      <c r="P409" s="118"/>
      <c r="Q409" s="9"/>
    </row>
    <row r="410" spans="1:17" x14ac:dyDescent="0.25">
      <c r="A410" s="14"/>
      <c r="B410" s="2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94" t="str">
        <f t="shared" si="29"/>
        <v xml:space="preserve"> </v>
      </c>
      <c r="N410" s="95" t="str">
        <f t="shared" si="30"/>
        <v xml:space="preserve"> </v>
      </c>
      <c r="O410" s="95" t="str">
        <f t="shared" si="31"/>
        <v xml:space="preserve"> </v>
      </c>
      <c r="P410" s="118"/>
      <c r="Q410" s="9"/>
    </row>
    <row r="411" spans="1:17" x14ac:dyDescent="0.25">
      <c r="A411" s="14"/>
      <c r="B411" s="2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94" t="str">
        <f t="shared" si="29"/>
        <v xml:space="preserve"> </v>
      </c>
      <c r="N411" s="95" t="str">
        <f t="shared" si="30"/>
        <v xml:space="preserve"> </v>
      </c>
      <c r="O411" s="95" t="str">
        <f t="shared" si="31"/>
        <v xml:space="preserve"> </v>
      </c>
      <c r="P411" s="118"/>
      <c r="Q411" s="9"/>
    </row>
    <row r="412" spans="1:17" x14ac:dyDescent="0.25">
      <c r="A412" s="14"/>
      <c r="B412" s="2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94" t="str">
        <f t="shared" si="29"/>
        <v xml:space="preserve"> </v>
      </c>
      <c r="N412" s="95" t="str">
        <f t="shared" si="30"/>
        <v xml:space="preserve"> </v>
      </c>
      <c r="O412" s="95" t="str">
        <f t="shared" si="31"/>
        <v xml:space="preserve"> </v>
      </c>
      <c r="P412" s="118"/>
      <c r="Q412" s="9"/>
    </row>
    <row r="413" spans="1:17" x14ac:dyDescent="0.25">
      <c r="A413" s="14"/>
      <c r="B413" s="2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94" t="str">
        <f t="shared" si="29"/>
        <v xml:space="preserve"> </v>
      </c>
      <c r="N413" s="95" t="str">
        <f t="shared" si="30"/>
        <v xml:space="preserve"> </v>
      </c>
      <c r="O413" s="95" t="str">
        <f t="shared" si="31"/>
        <v xml:space="preserve"> </v>
      </c>
      <c r="P413" s="118"/>
      <c r="Q413" s="9"/>
    </row>
    <row r="414" spans="1:17" x14ac:dyDescent="0.25">
      <c r="A414" s="14"/>
      <c r="B414" s="2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94" t="str">
        <f t="shared" si="29"/>
        <v xml:space="preserve"> </v>
      </c>
      <c r="N414" s="95" t="str">
        <f t="shared" si="30"/>
        <v xml:space="preserve"> </v>
      </c>
      <c r="O414" s="95" t="str">
        <f t="shared" si="31"/>
        <v xml:space="preserve"> </v>
      </c>
      <c r="P414" s="118"/>
      <c r="Q414" s="9"/>
    </row>
    <row r="415" spans="1:17" x14ac:dyDescent="0.25">
      <c r="A415" s="14"/>
      <c r="B415" s="2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94" t="str">
        <f t="shared" si="29"/>
        <v xml:space="preserve"> </v>
      </c>
      <c r="N415" s="95" t="str">
        <f t="shared" si="30"/>
        <v xml:space="preserve"> </v>
      </c>
      <c r="O415" s="95" t="str">
        <f t="shared" si="31"/>
        <v xml:space="preserve"> </v>
      </c>
      <c r="P415" s="118"/>
      <c r="Q415" s="9"/>
    </row>
    <row r="416" spans="1:17" x14ac:dyDescent="0.25">
      <c r="A416" s="14"/>
      <c r="B416" s="2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94" t="str">
        <f t="shared" si="29"/>
        <v xml:space="preserve"> </v>
      </c>
      <c r="N416" s="95" t="str">
        <f t="shared" si="30"/>
        <v xml:space="preserve"> </v>
      </c>
      <c r="O416" s="95" t="str">
        <f t="shared" si="31"/>
        <v xml:space="preserve"> </v>
      </c>
      <c r="P416" s="118"/>
      <c r="Q416" s="9"/>
    </row>
    <row r="417" spans="1:17" x14ac:dyDescent="0.25">
      <c r="A417" s="14"/>
      <c r="B417" s="2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94" t="str">
        <f t="shared" si="29"/>
        <v xml:space="preserve"> </v>
      </c>
      <c r="N417" s="95" t="str">
        <f t="shared" si="30"/>
        <v xml:space="preserve"> </v>
      </c>
      <c r="O417" s="95" t="str">
        <f t="shared" si="31"/>
        <v xml:space="preserve"> </v>
      </c>
      <c r="P417" s="118"/>
      <c r="Q417" s="9"/>
    </row>
    <row r="418" spans="1:17" x14ac:dyDescent="0.25">
      <c r="A418" s="14"/>
      <c r="B418" s="2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94" t="str">
        <f t="shared" si="29"/>
        <v xml:space="preserve"> </v>
      </c>
      <c r="N418" s="95" t="str">
        <f t="shared" si="30"/>
        <v xml:space="preserve"> </v>
      </c>
      <c r="O418" s="95" t="str">
        <f t="shared" si="31"/>
        <v xml:space="preserve"> </v>
      </c>
      <c r="P418" s="118"/>
      <c r="Q418" s="9"/>
    </row>
    <row r="419" spans="1:17" x14ac:dyDescent="0.25">
      <c r="A419" s="14"/>
      <c r="B419" s="2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94" t="str">
        <f t="shared" si="29"/>
        <v xml:space="preserve"> </v>
      </c>
      <c r="N419" s="95" t="str">
        <f t="shared" si="30"/>
        <v xml:space="preserve"> </v>
      </c>
      <c r="O419" s="95" t="str">
        <f t="shared" si="31"/>
        <v xml:space="preserve"> </v>
      </c>
      <c r="P419" s="118"/>
      <c r="Q419" s="9"/>
    </row>
    <row r="420" spans="1:17" x14ac:dyDescent="0.25">
      <c r="A420" s="14"/>
      <c r="B420" s="2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94" t="str">
        <f t="shared" si="29"/>
        <v xml:space="preserve"> </v>
      </c>
      <c r="N420" s="95" t="str">
        <f t="shared" si="30"/>
        <v xml:space="preserve"> </v>
      </c>
      <c r="O420" s="95" t="str">
        <f t="shared" si="31"/>
        <v xml:space="preserve"> </v>
      </c>
      <c r="P420" s="118"/>
      <c r="Q420" s="9"/>
    </row>
    <row r="421" spans="1:17" x14ac:dyDescent="0.25">
      <c r="A421" s="14"/>
      <c r="B421" s="2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94" t="str">
        <f t="shared" si="29"/>
        <v xml:space="preserve"> </v>
      </c>
      <c r="N421" s="95" t="str">
        <f t="shared" si="30"/>
        <v xml:space="preserve"> </v>
      </c>
      <c r="O421" s="95" t="str">
        <f t="shared" si="31"/>
        <v xml:space="preserve"> </v>
      </c>
      <c r="P421" s="118"/>
      <c r="Q421" s="9"/>
    </row>
    <row r="422" spans="1:17" x14ac:dyDescent="0.25">
      <c r="A422" s="14"/>
      <c r="B422" s="2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94" t="str">
        <f t="shared" si="29"/>
        <v xml:space="preserve"> </v>
      </c>
      <c r="N422" s="95" t="str">
        <f t="shared" si="30"/>
        <v xml:space="preserve"> </v>
      </c>
      <c r="O422" s="95" t="str">
        <f t="shared" si="31"/>
        <v xml:space="preserve"> </v>
      </c>
      <c r="P422" s="118"/>
      <c r="Q422" s="9"/>
    </row>
    <row r="423" spans="1:17" x14ac:dyDescent="0.25">
      <c r="A423" s="14"/>
      <c r="B423" s="2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94" t="str">
        <f t="shared" si="29"/>
        <v xml:space="preserve"> </v>
      </c>
      <c r="N423" s="95" t="str">
        <f t="shared" si="30"/>
        <v xml:space="preserve"> </v>
      </c>
      <c r="O423" s="95" t="str">
        <f t="shared" si="31"/>
        <v xml:space="preserve"> </v>
      </c>
      <c r="P423" s="118"/>
      <c r="Q423" s="9"/>
    </row>
    <row r="424" spans="1:17" x14ac:dyDescent="0.25">
      <c r="A424" s="14"/>
      <c r="B424" s="2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94" t="str">
        <f t="shared" si="29"/>
        <v xml:space="preserve"> </v>
      </c>
      <c r="N424" s="95" t="str">
        <f t="shared" si="30"/>
        <v xml:space="preserve"> </v>
      </c>
      <c r="O424" s="95" t="str">
        <f t="shared" si="31"/>
        <v xml:space="preserve"> </v>
      </c>
      <c r="P424" s="118"/>
      <c r="Q424" s="9"/>
    </row>
    <row r="425" spans="1:17" x14ac:dyDescent="0.25">
      <c r="A425" s="14"/>
      <c r="B425" s="2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94" t="str">
        <f t="shared" si="29"/>
        <v xml:space="preserve"> </v>
      </c>
      <c r="N425" s="95" t="str">
        <f t="shared" si="30"/>
        <v xml:space="preserve"> </v>
      </c>
      <c r="O425" s="95" t="str">
        <f t="shared" si="31"/>
        <v xml:space="preserve"> </v>
      </c>
      <c r="P425" s="118"/>
      <c r="Q425" s="9"/>
    </row>
    <row r="426" spans="1:17" x14ac:dyDescent="0.25">
      <c r="A426" s="14"/>
      <c r="B426" s="2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94" t="str">
        <f t="shared" ref="M426:M489" si="32">IF($D426=0," ",(WORKDAY($D426,5)))</f>
        <v xml:space="preserve"> </v>
      </c>
      <c r="N426" s="95" t="str">
        <f t="shared" si="30"/>
        <v xml:space="preserve"> </v>
      </c>
      <c r="O426" s="95" t="str">
        <f t="shared" si="31"/>
        <v xml:space="preserve"> </v>
      </c>
      <c r="P426" s="118"/>
      <c r="Q426" s="9"/>
    </row>
    <row r="427" spans="1:17" x14ac:dyDescent="0.25">
      <c r="A427" s="14"/>
      <c r="B427" s="2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94" t="str">
        <f t="shared" si="32"/>
        <v xml:space="preserve"> </v>
      </c>
      <c r="N427" s="95" t="str">
        <f t="shared" si="30"/>
        <v xml:space="preserve"> </v>
      </c>
      <c r="O427" s="95" t="str">
        <f t="shared" si="31"/>
        <v xml:space="preserve"> </v>
      </c>
      <c r="P427" s="118"/>
      <c r="Q427" s="9"/>
    </row>
    <row r="428" spans="1:17" x14ac:dyDescent="0.25">
      <c r="A428" s="14"/>
      <c r="B428" s="2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94" t="str">
        <f t="shared" si="32"/>
        <v xml:space="preserve"> </v>
      </c>
      <c r="N428" s="95" t="str">
        <f t="shared" si="30"/>
        <v xml:space="preserve"> </v>
      </c>
      <c r="O428" s="95" t="str">
        <f t="shared" si="31"/>
        <v xml:space="preserve"> </v>
      </c>
      <c r="P428" s="118"/>
      <c r="Q428" s="9"/>
    </row>
    <row r="429" spans="1:17" x14ac:dyDescent="0.25">
      <c r="A429" s="14"/>
      <c r="B429" s="2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94" t="str">
        <f t="shared" si="32"/>
        <v xml:space="preserve"> </v>
      </c>
      <c r="N429" s="95" t="str">
        <f t="shared" si="30"/>
        <v xml:space="preserve"> </v>
      </c>
      <c r="O429" s="95" t="str">
        <f t="shared" si="31"/>
        <v xml:space="preserve"> </v>
      </c>
      <c r="P429" s="118"/>
      <c r="Q429" s="9"/>
    </row>
    <row r="430" spans="1:17" x14ac:dyDescent="0.25">
      <c r="A430" s="14"/>
      <c r="B430" s="2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94" t="str">
        <f t="shared" si="32"/>
        <v xml:space="preserve"> </v>
      </c>
      <c r="N430" s="95" t="str">
        <f t="shared" si="30"/>
        <v xml:space="preserve"> </v>
      </c>
      <c r="O430" s="95" t="str">
        <f t="shared" si="31"/>
        <v xml:space="preserve"> </v>
      </c>
      <c r="P430" s="118"/>
      <c r="Q430" s="9"/>
    </row>
    <row r="431" spans="1:17" x14ac:dyDescent="0.25">
      <c r="A431" s="14"/>
      <c r="B431" s="2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94" t="str">
        <f t="shared" si="32"/>
        <v xml:space="preserve"> </v>
      </c>
      <c r="N431" s="95" t="str">
        <f t="shared" si="30"/>
        <v xml:space="preserve"> </v>
      </c>
      <c r="O431" s="95" t="str">
        <f t="shared" si="31"/>
        <v xml:space="preserve"> </v>
      </c>
      <c r="P431" s="118"/>
      <c r="Q431" s="9"/>
    </row>
    <row r="432" spans="1:17" x14ac:dyDescent="0.25">
      <c r="A432" s="14"/>
      <c r="B432" s="2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94" t="str">
        <f t="shared" si="32"/>
        <v xml:space="preserve"> </v>
      </c>
      <c r="N432" s="95" t="str">
        <f t="shared" si="30"/>
        <v xml:space="preserve"> </v>
      </c>
      <c r="O432" s="95" t="str">
        <f t="shared" si="31"/>
        <v xml:space="preserve"> </v>
      </c>
      <c r="P432" s="118"/>
      <c r="Q432" s="9"/>
    </row>
    <row r="433" spans="1:17" x14ac:dyDescent="0.25">
      <c r="A433" s="14"/>
      <c r="B433" s="2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94" t="str">
        <f t="shared" si="32"/>
        <v xml:space="preserve"> </v>
      </c>
      <c r="N433" s="95" t="str">
        <f t="shared" si="30"/>
        <v xml:space="preserve"> </v>
      </c>
      <c r="O433" s="95" t="str">
        <f t="shared" si="31"/>
        <v xml:space="preserve"> </v>
      </c>
      <c r="P433" s="118"/>
      <c r="Q433" s="9"/>
    </row>
    <row r="434" spans="1:17" x14ac:dyDescent="0.25">
      <c r="A434" s="14"/>
      <c r="B434" s="2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94" t="str">
        <f t="shared" si="32"/>
        <v xml:space="preserve"> </v>
      </c>
      <c r="N434" s="95" t="str">
        <f t="shared" si="30"/>
        <v xml:space="preserve"> </v>
      </c>
      <c r="O434" s="95" t="str">
        <f t="shared" si="31"/>
        <v xml:space="preserve"> </v>
      </c>
      <c r="P434" s="118"/>
      <c r="Q434" s="9"/>
    </row>
    <row r="435" spans="1:17" x14ac:dyDescent="0.25">
      <c r="A435" s="14"/>
      <c r="B435" s="2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94" t="str">
        <f t="shared" si="32"/>
        <v xml:space="preserve"> </v>
      </c>
      <c r="N435" s="95" t="str">
        <f t="shared" si="30"/>
        <v xml:space="preserve"> </v>
      </c>
      <c r="O435" s="95" t="str">
        <f t="shared" si="31"/>
        <v xml:space="preserve"> </v>
      </c>
      <c r="P435" s="118"/>
      <c r="Q435" s="9"/>
    </row>
    <row r="436" spans="1:17" x14ac:dyDescent="0.25">
      <c r="A436" s="14"/>
      <c r="B436" s="2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94" t="str">
        <f t="shared" si="32"/>
        <v xml:space="preserve"> </v>
      </c>
      <c r="N436" s="95" t="str">
        <f t="shared" si="30"/>
        <v xml:space="preserve"> </v>
      </c>
      <c r="O436" s="95" t="str">
        <f t="shared" si="31"/>
        <v xml:space="preserve"> </v>
      </c>
      <c r="P436" s="118"/>
      <c r="Q436" s="9"/>
    </row>
    <row r="437" spans="1:17" x14ac:dyDescent="0.25">
      <c r="A437" s="14"/>
      <c r="B437" s="2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94" t="str">
        <f t="shared" si="32"/>
        <v xml:space="preserve"> </v>
      </c>
      <c r="N437" s="95" t="str">
        <f t="shared" si="30"/>
        <v xml:space="preserve"> </v>
      </c>
      <c r="O437" s="95" t="str">
        <f t="shared" si="31"/>
        <v xml:space="preserve"> </v>
      </c>
      <c r="P437" s="118"/>
      <c r="Q437" s="9"/>
    </row>
    <row r="438" spans="1:17" x14ac:dyDescent="0.25">
      <c r="A438" s="14"/>
      <c r="B438" s="2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94" t="str">
        <f t="shared" si="32"/>
        <v xml:space="preserve"> </v>
      </c>
      <c r="N438" s="95" t="str">
        <f t="shared" si="30"/>
        <v xml:space="preserve"> </v>
      </c>
      <c r="O438" s="95" t="str">
        <f t="shared" si="31"/>
        <v xml:space="preserve"> </v>
      </c>
      <c r="P438" s="118"/>
      <c r="Q438" s="9"/>
    </row>
    <row r="439" spans="1:17" x14ac:dyDescent="0.25">
      <c r="A439" s="14"/>
      <c r="B439" s="2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94" t="str">
        <f t="shared" si="32"/>
        <v xml:space="preserve"> </v>
      </c>
      <c r="N439" s="95" t="str">
        <f t="shared" si="30"/>
        <v xml:space="preserve"> </v>
      </c>
      <c r="O439" s="95" t="str">
        <f t="shared" si="31"/>
        <v xml:space="preserve"> </v>
      </c>
      <c r="P439" s="118"/>
      <c r="Q439" s="9"/>
    </row>
    <row r="440" spans="1:17" x14ac:dyDescent="0.25">
      <c r="A440" s="14"/>
      <c r="B440" s="2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94" t="str">
        <f t="shared" si="32"/>
        <v xml:space="preserve"> </v>
      </c>
      <c r="N440" s="95" t="str">
        <f t="shared" si="30"/>
        <v xml:space="preserve"> </v>
      </c>
      <c r="O440" s="95" t="str">
        <f t="shared" si="31"/>
        <v xml:space="preserve"> </v>
      </c>
      <c r="P440" s="118"/>
      <c r="Q440" s="9"/>
    </row>
    <row r="441" spans="1:17" x14ac:dyDescent="0.25">
      <c r="A441" s="14"/>
      <c r="B441" s="2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94" t="str">
        <f t="shared" si="32"/>
        <v xml:space="preserve"> </v>
      </c>
      <c r="N441" s="95" t="str">
        <f t="shared" si="30"/>
        <v xml:space="preserve"> </v>
      </c>
      <c r="O441" s="95" t="str">
        <f t="shared" si="31"/>
        <v xml:space="preserve"> </v>
      </c>
      <c r="P441" s="118"/>
      <c r="Q441" s="9"/>
    </row>
    <row r="442" spans="1:17" x14ac:dyDescent="0.25">
      <c r="A442" s="14"/>
      <c r="B442" s="2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94" t="str">
        <f t="shared" si="32"/>
        <v xml:space="preserve"> </v>
      </c>
      <c r="N442" s="95" t="str">
        <f t="shared" si="30"/>
        <v xml:space="preserve"> </v>
      </c>
      <c r="O442" s="95" t="str">
        <f t="shared" si="31"/>
        <v xml:space="preserve"> </v>
      </c>
      <c r="P442" s="118"/>
      <c r="Q442" s="9"/>
    </row>
    <row r="443" spans="1:17" x14ac:dyDescent="0.25">
      <c r="A443" s="14"/>
      <c r="B443" s="2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94" t="str">
        <f t="shared" si="32"/>
        <v xml:space="preserve"> </v>
      </c>
      <c r="N443" s="95" t="str">
        <f t="shared" si="30"/>
        <v xml:space="preserve"> </v>
      </c>
      <c r="O443" s="95" t="str">
        <f t="shared" si="31"/>
        <v xml:space="preserve"> </v>
      </c>
      <c r="P443" s="118"/>
      <c r="Q443" s="9"/>
    </row>
    <row r="444" spans="1:17" x14ac:dyDescent="0.25">
      <c r="A444" s="14"/>
      <c r="B444" s="2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94" t="str">
        <f t="shared" si="32"/>
        <v xml:space="preserve"> </v>
      </c>
      <c r="N444" s="95" t="str">
        <f t="shared" si="30"/>
        <v xml:space="preserve"> </v>
      </c>
      <c r="O444" s="95" t="str">
        <f t="shared" si="31"/>
        <v xml:space="preserve"> </v>
      </c>
      <c r="P444" s="118"/>
      <c r="Q444" s="9"/>
    </row>
    <row r="445" spans="1:17" x14ac:dyDescent="0.25">
      <c r="A445" s="14"/>
      <c r="B445" s="2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94" t="str">
        <f t="shared" si="32"/>
        <v xml:space="preserve"> </v>
      </c>
      <c r="N445" s="95" t="str">
        <f t="shared" si="30"/>
        <v xml:space="preserve"> </v>
      </c>
      <c r="O445" s="95" t="str">
        <f t="shared" si="31"/>
        <v xml:space="preserve"> </v>
      </c>
      <c r="P445" s="118"/>
      <c r="Q445" s="9"/>
    </row>
    <row r="446" spans="1:17" x14ac:dyDescent="0.25">
      <c r="A446" s="14"/>
      <c r="B446" s="2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94" t="str">
        <f t="shared" si="32"/>
        <v xml:space="preserve"> </v>
      </c>
      <c r="N446" s="95" t="str">
        <f t="shared" si="30"/>
        <v xml:space="preserve"> </v>
      </c>
      <c r="O446" s="95" t="str">
        <f t="shared" si="31"/>
        <v xml:space="preserve"> </v>
      </c>
      <c r="P446" s="118"/>
      <c r="Q446" s="9"/>
    </row>
    <row r="447" spans="1:17" x14ac:dyDescent="0.25">
      <c r="A447" s="14"/>
      <c r="B447" s="2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94" t="str">
        <f t="shared" si="32"/>
        <v xml:space="preserve"> </v>
      </c>
      <c r="N447" s="95" t="str">
        <f t="shared" si="30"/>
        <v xml:space="preserve"> </v>
      </c>
      <c r="O447" s="95" t="str">
        <f t="shared" si="31"/>
        <v xml:space="preserve"> </v>
      </c>
      <c r="P447" s="118"/>
      <c r="Q447" s="9"/>
    </row>
    <row r="448" spans="1:17" x14ac:dyDescent="0.25">
      <c r="A448" s="14"/>
      <c r="B448" s="2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94" t="str">
        <f t="shared" si="32"/>
        <v xml:space="preserve"> </v>
      </c>
      <c r="N448" s="95" t="str">
        <f t="shared" si="30"/>
        <v xml:space="preserve"> </v>
      </c>
      <c r="O448" s="95" t="str">
        <f t="shared" si="31"/>
        <v xml:space="preserve"> </v>
      </c>
      <c r="P448" s="118"/>
      <c r="Q448" s="9"/>
    </row>
    <row r="449" spans="1:17" x14ac:dyDescent="0.25">
      <c r="A449" s="14"/>
      <c r="B449" s="2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94" t="str">
        <f t="shared" si="32"/>
        <v xml:space="preserve"> </v>
      </c>
      <c r="N449" s="95" t="str">
        <f t="shared" si="30"/>
        <v xml:space="preserve"> </v>
      </c>
      <c r="O449" s="95" t="str">
        <f t="shared" si="31"/>
        <v xml:space="preserve"> </v>
      </c>
      <c r="P449" s="118"/>
      <c r="Q449" s="9"/>
    </row>
    <row r="450" spans="1:17" x14ac:dyDescent="0.25">
      <c r="A450" s="14"/>
      <c r="B450" s="2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94" t="str">
        <f t="shared" si="32"/>
        <v xml:space="preserve"> </v>
      </c>
      <c r="N450" s="95" t="str">
        <f t="shared" si="30"/>
        <v xml:space="preserve"> </v>
      </c>
      <c r="O450" s="95" t="str">
        <f t="shared" si="31"/>
        <v xml:space="preserve"> </v>
      </c>
      <c r="P450" s="118"/>
      <c r="Q450" s="9"/>
    </row>
    <row r="451" spans="1:17" x14ac:dyDescent="0.25">
      <c r="A451" s="14"/>
      <c r="B451" s="2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94" t="str">
        <f t="shared" si="32"/>
        <v xml:space="preserve"> </v>
      </c>
      <c r="N451" s="95" t="str">
        <f t="shared" si="30"/>
        <v xml:space="preserve"> </v>
      </c>
      <c r="O451" s="95" t="str">
        <f t="shared" si="31"/>
        <v xml:space="preserve"> </v>
      </c>
      <c r="P451" s="118"/>
      <c r="Q451" s="9"/>
    </row>
    <row r="452" spans="1:17" x14ac:dyDescent="0.25">
      <c r="A452" s="14"/>
      <c r="B452" s="2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94" t="str">
        <f t="shared" si="32"/>
        <v xml:space="preserve"> </v>
      </c>
      <c r="N452" s="95" t="str">
        <f t="shared" si="30"/>
        <v xml:space="preserve"> </v>
      </c>
      <c r="O452" s="95" t="str">
        <f t="shared" si="31"/>
        <v xml:space="preserve"> </v>
      </c>
      <c r="P452" s="118"/>
      <c r="Q452" s="9"/>
    </row>
    <row r="453" spans="1:17" x14ac:dyDescent="0.25">
      <c r="A453" s="14"/>
      <c r="B453" s="2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94" t="str">
        <f t="shared" si="32"/>
        <v xml:space="preserve"> </v>
      </c>
      <c r="N453" s="95" t="str">
        <f t="shared" si="30"/>
        <v xml:space="preserve"> </v>
      </c>
      <c r="O453" s="95" t="str">
        <f t="shared" si="31"/>
        <v xml:space="preserve"> </v>
      </c>
      <c r="P453" s="118"/>
      <c r="Q453" s="9"/>
    </row>
    <row r="454" spans="1:17" x14ac:dyDescent="0.25">
      <c r="A454" s="14"/>
      <c r="B454" s="2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94" t="str">
        <f t="shared" si="32"/>
        <v xml:space="preserve"> </v>
      </c>
      <c r="N454" s="95" t="str">
        <f t="shared" si="30"/>
        <v xml:space="preserve"> </v>
      </c>
      <c r="O454" s="95" t="str">
        <f t="shared" si="31"/>
        <v xml:space="preserve"> </v>
      </c>
      <c r="P454" s="118"/>
      <c r="Q454" s="9"/>
    </row>
    <row r="455" spans="1:17" x14ac:dyDescent="0.25">
      <c r="A455" s="14"/>
      <c r="B455" s="2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94" t="str">
        <f t="shared" si="32"/>
        <v xml:space="preserve"> </v>
      </c>
      <c r="N455" s="95" t="str">
        <f t="shared" si="30"/>
        <v xml:space="preserve"> </v>
      </c>
      <c r="O455" s="95" t="str">
        <f t="shared" si="31"/>
        <v xml:space="preserve"> </v>
      </c>
      <c r="P455" s="118"/>
      <c r="Q455" s="9"/>
    </row>
    <row r="456" spans="1:17" x14ac:dyDescent="0.25">
      <c r="A456" s="14"/>
      <c r="B456" s="2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94" t="str">
        <f t="shared" si="32"/>
        <v xml:space="preserve"> </v>
      </c>
      <c r="N456" s="95" t="str">
        <f t="shared" si="30"/>
        <v xml:space="preserve"> </v>
      </c>
      <c r="O456" s="95" t="str">
        <f t="shared" si="31"/>
        <v xml:space="preserve"> </v>
      </c>
      <c r="P456" s="118"/>
      <c r="Q456" s="9"/>
    </row>
    <row r="457" spans="1:17" x14ac:dyDescent="0.25">
      <c r="A457" s="14"/>
      <c r="B457" s="2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94" t="str">
        <f t="shared" si="32"/>
        <v xml:space="preserve"> </v>
      </c>
      <c r="N457" s="95" t="str">
        <f t="shared" si="30"/>
        <v xml:space="preserve"> </v>
      </c>
      <c r="O457" s="95" t="str">
        <f t="shared" si="31"/>
        <v xml:space="preserve"> </v>
      </c>
      <c r="P457" s="118"/>
      <c r="Q457" s="9"/>
    </row>
    <row r="458" spans="1:17" x14ac:dyDescent="0.25">
      <c r="A458" s="14"/>
      <c r="B458" s="2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94" t="str">
        <f t="shared" si="32"/>
        <v xml:space="preserve"> </v>
      </c>
      <c r="N458" s="95" t="str">
        <f t="shared" si="30"/>
        <v xml:space="preserve"> </v>
      </c>
      <c r="O458" s="95" t="str">
        <f t="shared" si="31"/>
        <v xml:space="preserve"> </v>
      </c>
      <c r="P458" s="118"/>
      <c r="Q458" s="9"/>
    </row>
    <row r="459" spans="1:17" x14ac:dyDescent="0.25">
      <c r="A459" s="14"/>
      <c r="B459" s="2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94" t="str">
        <f t="shared" si="32"/>
        <v xml:space="preserve"> </v>
      </c>
      <c r="N459" s="95" t="str">
        <f t="shared" si="30"/>
        <v xml:space="preserve"> </v>
      </c>
      <c r="O459" s="95" t="str">
        <f t="shared" si="31"/>
        <v xml:space="preserve"> </v>
      </c>
      <c r="P459" s="118"/>
      <c r="Q459" s="9"/>
    </row>
    <row r="460" spans="1:17" x14ac:dyDescent="0.25">
      <c r="A460" s="14"/>
      <c r="B460" s="2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94" t="str">
        <f t="shared" si="32"/>
        <v xml:space="preserve"> </v>
      </c>
      <c r="N460" s="95" t="str">
        <f t="shared" si="30"/>
        <v xml:space="preserve"> </v>
      </c>
      <c r="O460" s="95" t="str">
        <f t="shared" si="31"/>
        <v xml:space="preserve"> </v>
      </c>
      <c r="P460" s="118"/>
      <c r="Q460" s="9"/>
    </row>
    <row r="461" spans="1:17" x14ac:dyDescent="0.25">
      <c r="A461" s="14"/>
      <c r="B461" s="2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94" t="str">
        <f t="shared" si="32"/>
        <v xml:space="preserve"> </v>
      </c>
      <c r="N461" s="95" t="str">
        <f t="shared" si="30"/>
        <v xml:space="preserve"> </v>
      </c>
      <c r="O461" s="95" t="str">
        <f t="shared" si="31"/>
        <v xml:space="preserve"> </v>
      </c>
      <c r="P461" s="118"/>
      <c r="Q461" s="9"/>
    </row>
    <row r="462" spans="1:17" x14ac:dyDescent="0.25">
      <c r="A462" s="14"/>
      <c r="B462" s="2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94" t="str">
        <f t="shared" si="32"/>
        <v xml:space="preserve"> </v>
      </c>
      <c r="N462" s="95" t="str">
        <f t="shared" si="30"/>
        <v xml:space="preserve"> </v>
      </c>
      <c r="O462" s="95" t="str">
        <f t="shared" si="31"/>
        <v xml:space="preserve"> </v>
      </c>
      <c r="P462" s="118"/>
      <c r="Q462" s="9"/>
    </row>
    <row r="463" spans="1:17" x14ac:dyDescent="0.25">
      <c r="A463" s="14"/>
      <c r="B463" s="2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94" t="str">
        <f t="shared" si="32"/>
        <v xml:space="preserve"> </v>
      </c>
      <c r="N463" s="95" t="str">
        <f t="shared" si="30"/>
        <v xml:space="preserve"> </v>
      </c>
      <c r="O463" s="95" t="str">
        <f t="shared" si="31"/>
        <v xml:space="preserve"> </v>
      </c>
      <c r="P463" s="118"/>
      <c r="Q463" s="9"/>
    </row>
    <row r="464" spans="1:17" x14ac:dyDescent="0.25">
      <c r="A464" s="14"/>
      <c r="B464" s="2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94" t="str">
        <f t="shared" si="32"/>
        <v xml:space="preserve"> </v>
      </c>
      <c r="N464" s="95" t="str">
        <f t="shared" si="30"/>
        <v xml:space="preserve"> </v>
      </c>
      <c r="O464" s="95" t="str">
        <f t="shared" si="31"/>
        <v xml:space="preserve"> </v>
      </c>
      <c r="P464" s="118"/>
      <c r="Q464" s="9"/>
    </row>
    <row r="465" spans="1:17" x14ac:dyDescent="0.25">
      <c r="A465" s="14"/>
      <c r="B465" s="2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94" t="str">
        <f t="shared" si="32"/>
        <v xml:space="preserve"> </v>
      </c>
      <c r="N465" s="95" t="str">
        <f t="shared" si="30"/>
        <v xml:space="preserve"> </v>
      </c>
      <c r="O465" s="95" t="str">
        <f t="shared" si="31"/>
        <v xml:space="preserve"> </v>
      </c>
      <c r="P465" s="118"/>
      <c r="Q465" s="9"/>
    </row>
    <row r="466" spans="1:17" x14ac:dyDescent="0.25">
      <c r="A466" s="14"/>
      <c r="B466" s="2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94" t="str">
        <f t="shared" si="32"/>
        <v xml:space="preserve"> </v>
      </c>
      <c r="N466" s="95" t="str">
        <f t="shared" ref="N466:N506" si="33">IF($D466=0," ",(IF($L466=0,((NETWORKDAYS($D466,$R$1))-1),((NETWORKDAYS($D466,$L466))-1))))</f>
        <v xml:space="preserve"> </v>
      </c>
      <c r="O466" s="95" t="str">
        <f t="shared" ref="O466:O506" si="34">IF($D466=0," ",(IF($L466=0,(IF($N466&gt;5,"ATRASADO","Andamento")),"ENVIADO")))</f>
        <v xml:space="preserve"> </v>
      </c>
      <c r="P466" s="118"/>
      <c r="Q466" s="9"/>
    </row>
    <row r="467" spans="1:17" x14ac:dyDescent="0.25">
      <c r="A467" s="14"/>
      <c r="B467" s="2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94" t="str">
        <f t="shared" si="32"/>
        <v xml:space="preserve"> </v>
      </c>
      <c r="N467" s="95" t="str">
        <f t="shared" si="33"/>
        <v xml:space="preserve"> </v>
      </c>
      <c r="O467" s="95" t="str">
        <f t="shared" si="34"/>
        <v xml:space="preserve"> </v>
      </c>
      <c r="P467" s="118"/>
      <c r="Q467" s="9"/>
    </row>
    <row r="468" spans="1:17" x14ac:dyDescent="0.25">
      <c r="A468" s="14"/>
      <c r="B468" s="2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94" t="str">
        <f t="shared" si="32"/>
        <v xml:space="preserve"> </v>
      </c>
      <c r="N468" s="95" t="str">
        <f t="shared" si="33"/>
        <v xml:space="preserve"> </v>
      </c>
      <c r="O468" s="95" t="str">
        <f t="shared" si="34"/>
        <v xml:space="preserve"> </v>
      </c>
      <c r="P468" s="118"/>
      <c r="Q468" s="9"/>
    </row>
    <row r="469" spans="1:17" x14ac:dyDescent="0.25">
      <c r="A469" s="14"/>
      <c r="B469" s="2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94" t="str">
        <f t="shared" si="32"/>
        <v xml:space="preserve"> </v>
      </c>
      <c r="N469" s="95" t="str">
        <f t="shared" si="33"/>
        <v xml:space="preserve"> </v>
      </c>
      <c r="O469" s="95" t="str">
        <f t="shared" si="34"/>
        <v xml:space="preserve"> </v>
      </c>
      <c r="P469" s="118"/>
      <c r="Q469" s="9"/>
    </row>
    <row r="470" spans="1:17" x14ac:dyDescent="0.25">
      <c r="A470" s="14"/>
      <c r="B470" s="2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94" t="str">
        <f t="shared" si="32"/>
        <v xml:space="preserve"> </v>
      </c>
      <c r="N470" s="95" t="str">
        <f t="shared" si="33"/>
        <v xml:space="preserve"> </v>
      </c>
      <c r="O470" s="95" t="str">
        <f t="shared" si="34"/>
        <v xml:space="preserve"> </v>
      </c>
      <c r="P470" s="118"/>
      <c r="Q470" s="9"/>
    </row>
    <row r="471" spans="1:17" x14ac:dyDescent="0.25">
      <c r="A471" s="14"/>
      <c r="B471" s="2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94" t="str">
        <f t="shared" si="32"/>
        <v xml:space="preserve"> </v>
      </c>
      <c r="N471" s="95" t="str">
        <f t="shared" si="33"/>
        <v xml:space="preserve"> </v>
      </c>
      <c r="O471" s="95" t="str">
        <f t="shared" si="34"/>
        <v xml:space="preserve"> </v>
      </c>
      <c r="P471" s="118"/>
      <c r="Q471" s="9"/>
    </row>
    <row r="472" spans="1:17" x14ac:dyDescent="0.25">
      <c r="A472" s="14"/>
      <c r="B472" s="2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94" t="str">
        <f t="shared" si="32"/>
        <v xml:space="preserve"> </v>
      </c>
      <c r="N472" s="95" t="str">
        <f t="shared" si="33"/>
        <v xml:space="preserve"> </v>
      </c>
      <c r="O472" s="95" t="str">
        <f t="shared" si="34"/>
        <v xml:space="preserve"> </v>
      </c>
      <c r="P472" s="118"/>
      <c r="Q472" s="9"/>
    </row>
    <row r="473" spans="1:17" x14ac:dyDescent="0.25">
      <c r="A473" s="14"/>
      <c r="B473" s="2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94" t="str">
        <f t="shared" si="32"/>
        <v xml:space="preserve"> </v>
      </c>
      <c r="N473" s="95" t="str">
        <f t="shared" si="33"/>
        <v xml:space="preserve"> </v>
      </c>
      <c r="O473" s="95" t="str">
        <f t="shared" si="34"/>
        <v xml:space="preserve"> </v>
      </c>
      <c r="P473" s="118"/>
      <c r="Q473" s="9"/>
    </row>
    <row r="474" spans="1:17" x14ac:dyDescent="0.25">
      <c r="A474" s="14"/>
      <c r="B474" s="2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94" t="str">
        <f t="shared" si="32"/>
        <v xml:space="preserve"> </v>
      </c>
      <c r="N474" s="95" t="str">
        <f t="shared" si="33"/>
        <v xml:space="preserve"> </v>
      </c>
      <c r="O474" s="95" t="str">
        <f t="shared" si="34"/>
        <v xml:space="preserve"> </v>
      </c>
      <c r="P474" s="118"/>
      <c r="Q474" s="9"/>
    </row>
    <row r="475" spans="1:17" x14ac:dyDescent="0.25">
      <c r="A475" s="14"/>
      <c r="B475" s="2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94" t="str">
        <f t="shared" si="32"/>
        <v xml:space="preserve"> </v>
      </c>
      <c r="N475" s="95" t="str">
        <f t="shared" si="33"/>
        <v xml:space="preserve"> </v>
      </c>
      <c r="O475" s="95" t="str">
        <f t="shared" si="34"/>
        <v xml:space="preserve"> </v>
      </c>
      <c r="P475" s="118"/>
      <c r="Q475" s="9"/>
    </row>
    <row r="476" spans="1:17" x14ac:dyDescent="0.25">
      <c r="A476" s="14"/>
      <c r="B476" s="2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94" t="str">
        <f t="shared" si="32"/>
        <v xml:space="preserve"> </v>
      </c>
      <c r="N476" s="95" t="str">
        <f t="shared" si="33"/>
        <v xml:space="preserve"> </v>
      </c>
      <c r="O476" s="95" t="str">
        <f t="shared" si="34"/>
        <v xml:space="preserve"> </v>
      </c>
      <c r="P476" s="118"/>
      <c r="Q476" s="9"/>
    </row>
    <row r="477" spans="1:17" x14ac:dyDescent="0.25">
      <c r="A477" s="14"/>
      <c r="B477" s="2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94" t="str">
        <f t="shared" si="32"/>
        <v xml:space="preserve"> </v>
      </c>
      <c r="N477" s="95" t="str">
        <f t="shared" si="33"/>
        <v xml:space="preserve"> </v>
      </c>
      <c r="O477" s="95" t="str">
        <f t="shared" si="34"/>
        <v xml:space="preserve"> </v>
      </c>
      <c r="P477" s="118"/>
      <c r="Q477" s="9"/>
    </row>
    <row r="478" spans="1:17" x14ac:dyDescent="0.25">
      <c r="A478" s="14"/>
      <c r="B478" s="2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94" t="str">
        <f t="shared" si="32"/>
        <v xml:space="preserve"> </v>
      </c>
      <c r="N478" s="95" t="str">
        <f t="shared" si="33"/>
        <v xml:space="preserve"> </v>
      </c>
      <c r="O478" s="95" t="str">
        <f t="shared" si="34"/>
        <v xml:space="preserve"> </v>
      </c>
      <c r="P478" s="118"/>
      <c r="Q478" s="9"/>
    </row>
    <row r="479" spans="1:17" x14ac:dyDescent="0.25">
      <c r="A479" s="14"/>
      <c r="B479" s="2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94" t="str">
        <f t="shared" si="32"/>
        <v xml:space="preserve"> </v>
      </c>
      <c r="N479" s="95" t="str">
        <f t="shared" si="33"/>
        <v xml:space="preserve"> </v>
      </c>
      <c r="O479" s="95" t="str">
        <f t="shared" si="34"/>
        <v xml:space="preserve"> </v>
      </c>
      <c r="P479" s="118"/>
      <c r="Q479" s="9"/>
    </row>
    <row r="480" spans="1:17" x14ac:dyDescent="0.25">
      <c r="A480" s="14"/>
      <c r="B480" s="2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94" t="str">
        <f t="shared" si="32"/>
        <v xml:space="preserve"> </v>
      </c>
      <c r="N480" s="95" t="str">
        <f t="shared" si="33"/>
        <v xml:space="preserve"> </v>
      </c>
      <c r="O480" s="95" t="str">
        <f t="shared" si="34"/>
        <v xml:space="preserve"> </v>
      </c>
      <c r="P480" s="118"/>
      <c r="Q480" s="9"/>
    </row>
    <row r="481" spans="1:17" x14ac:dyDescent="0.25">
      <c r="A481" s="14"/>
      <c r="B481" s="2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94" t="str">
        <f t="shared" si="32"/>
        <v xml:space="preserve"> </v>
      </c>
      <c r="N481" s="95" t="str">
        <f t="shared" si="33"/>
        <v xml:space="preserve"> </v>
      </c>
      <c r="O481" s="95" t="str">
        <f t="shared" si="34"/>
        <v xml:space="preserve"> </v>
      </c>
      <c r="P481" s="118"/>
      <c r="Q481" s="9"/>
    </row>
    <row r="482" spans="1:17" x14ac:dyDescent="0.25">
      <c r="A482" s="14"/>
      <c r="B482" s="2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94" t="str">
        <f t="shared" si="32"/>
        <v xml:space="preserve"> </v>
      </c>
      <c r="N482" s="95" t="str">
        <f t="shared" si="33"/>
        <v xml:space="preserve"> </v>
      </c>
      <c r="O482" s="95" t="str">
        <f t="shared" si="34"/>
        <v xml:space="preserve"> </v>
      </c>
      <c r="P482" s="118"/>
      <c r="Q482" s="9"/>
    </row>
    <row r="483" spans="1:17" x14ac:dyDescent="0.25">
      <c r="A483" s="14"/>
      <c r="B483" s="2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94" t="str">
        <f t="shared" si="32"/>
        <v xml:space="preserve"> </v>
      </c>
      <c r="N483" s="95" t="str">
        <f t="shared" si="33"/>
        <v xml:space="preserve"> </v>
      </c>
      <c r="O483" s="95" t="str">
        <f t="shared" si="34"/>
        <v xml:space="preserve"> </v>
      </c>
      <c r="P483" s="118"/>
      <c r="Q483" s="9"/>
    </row>
    <row r="484" spans="1:17" x14ac:dyDescent="0.25">
      <c r="A484" s="14"/>
      <c r="B484" s="2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94" t="str">
        <f t="shared" si="32"/>
        <v xml:space="preserve"> </v>
      </c>
      <c r="N484" s="95" t="str">
        <f t="shared" si="33"/>
        <v xml:space="preserve"> </v>
      </c>
      <c r="O484" s="95" t="str">
        <f t="shared" si="34"/>
        <v xml:space="preserve"> </v>
      </c>
      <c r="P484" s="118"/>
      <c r="Q484" s="9"/>
    </row>
    <row r="485" spans="1:17" x14ac:dyDescent="0.25">
      <c r="A485" s="14"/>
      <c r="B485" s="2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94" t="str">
        <f t="shared" si="32"/>
        <v xml:space="preserve"> </v>
      </c>
      <c r="N485" s="95" t="str">
        <f t="shared" si="33"/>
        <v xml:space="preserve"> </v>
      </c>
      <c r="O485" s="95" t="str">
        <f t="shared" si="34"/>
        <v xml:space="preserve"> </v>
      </c>
      <c r="P485" s="118"/>
      <c r="Q485" s="9"/>
    </row>
    <row r="486" spans="1:17" x14ac:dyDescent="0.25">
      <c r="A486" s="14"/>
      <c r="B486" s="2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94" t="str">
        <f t="shared" si="32"/>
        <v xml:space="preserve"> </v>
      </c>
      <c r="N486" s="95" t="str">
        <f t="shared" si="33"/>
        <v xml:space="preserve"> </v>
      </c>
      <c r="O486" s="95" t="str">
        <f t="shared" si="34"/>
        <v xml:space="preserve"> </v>
      </c>
      <c r="P486" s="118"/>
      <c r="Q486" s="9"/>
    </row>
    <row r="487" spans="1:17" x14ac:dyDescent="0.25">
      <c r="A487" s="14"/>
      <c r="B487" s="2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94" t="str">
        <f t="shared" si="32"/>
        <v xml:space="preserve"> </v>
      </c>
      <c r="N487" s="95" t="str">
        <f t="shared" si="33"/>
        <v xml:space="preserve"> </v>
      </c>
      <c r="O487" s="95" t="str">
        <f t="shared" si="34"/>
        <v xml:space="preserve"> </v>
      </c>
      <c r="P487" s="118"/>
      <c r="Q487" s="9"/>
    </row>
    <row r="488" spans="1:17" x14ac:dyDescent="0.25">
      <c r="A488" s="14"/>
      <c r="B488" s="2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94" t="str">
        <f t="shared" si="32"/>
        <v xml:space="preserve"> </v>
      </c>
      <c r="N488" s="95" t="str">
        <f t="shared" si="33"/>
        <v xml:space="preserve"> </v>
      </c>
      <c r="O488" s="95" t="str">
        <f t="shared" si="34"/>
        <v xml:space="preserve"> </v>
      </c>
      <c r="P488" s="118"/>
      <c r="Q488" s="9"/>
    </row>
    <row r="489" spans="1:17" x14ac:dyDescent="0.25">
      <c r="A489" s="14"/>
      <c r="B489" s="2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94" t="str">
        <f t="shared" si="32"/>
        <v xml:space="preserve"> </v>
      </c>
      <c r="N489" s="95" t="str">
        <f t="shared" si="33"/>
        <v xml:space="preserve"> </v>
      </c>
      <c r="O489" s="95" t="str">
        <f t="shared" si="34"/>
        <v xml:space="preserve"> </v>
      </c>
      <c r="P489" s="118"/>
      <c r="Q489" s="9"/>
    </row>
    <row r="490" spans="1:17" x14ac:dyDescent="0.25">
      <c r="A490" s="14"/>
      <c r="B490" s="2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94" t="str">
        <f t="shared" ref="M490:M504" si="35">IF($D490=0," ",(WORKDAY($D490,5)))</f>
        <v xml:space="preserve"> </v>
      </c>
      <c r="N490" s="95" t="str">
        <f t="shared" si="33"/>
        <v xml:space="preserve"> </v>
      </c>
      <c r="O490" s="95" t="str">
        <f t="shared" si="34"/>
        <v xml:space="preserve"> </v>
      </c>
      <c r="P490" s="118"/>
      <c r="Q490" s="9"/>
    </row>
    <row r="491" spans="1:17" x14ac:dyDescent="0.25">
      <c r="A491" s="14"/>
      <c r="B491" s="2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94" t="str">
        <f t="shared" si="35"/>
        <v xml:space="preserve"> </v>
      </c>
      <c r="N491" s="95" t="str">
        <f t="shared" si="33"/>
        <v xml:space="preserve"> </v>
      </c>
      <c r="O491" s="95" t="str">
        <f t="shared" si="34"/>
        <v xml:space="preserve"> </v>
      </c>
      <c r="P491" s="118"/>
      <c r="Q491" s="9"/>
    </row>
    <row r="492" spans="1:17" x14ac:dyDescent="0.25">
      <c r="A492" s="14"/>
      <c r="B492" s="2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94" t="str">
        <f t="shared" si="35"/>
        <v xml:space="preserve"> </v>
      </c>
      <c r="N492" s="95" t="str">
        <f t="shared" si="33"/>
        <v xml:space="preserve"> </v>
      </c>
      <c r="O492" s="95" t="str">
        <f t="shared" si="34"/>
        <v xml:space="preserve"> </v>
      </c>
      <c r="P492" s="118"/>
      <c r="Q492" s="9"/>
    </row>
    <row r="493" spans="1:17" x14ac:dyDescent="0.25">
      <c r="A493" s="14"/>
      <c r="B493" s="2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94" t="str">
        <f t="shared" si="35"/>
        <v xml:space="preserve"> </v>
      </c>
      <c r="N493" s="95" t="str">
        <f t="shared" si="33"/>
        <v xml:space="preserve"> </v>
      </c>
      <c r="O493" s="95" t="str">
        <f t="shared" si="34"/>
        <v xml:space="preserve"> </v>
      </c>
      <c r="P493" s="118"/>
      <c r="Q493" s="9"/>
    </row>
    <row r="494" spans="1:17" x14ac:dyDescent="0.25">
      <c r="A494" s="14"/>
      <c r="B494" s="2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94" t="str">
        <f t="shared" si="35"/>
        <v xml:space="preserve"> </v>
      </c>
      <c r="N494" s="95" t="str">
        <f t="shared" si="33"/>
        <v xml:space="preserve"> </v>
      </c>
      <c r="O494" s="95" t="str">
        <f t="shared" si="34"/>
        <v xml:space="preserve"> </v>
      </c>
      <c r="P494" s="118"/>
      <c r="Q494" s="9"/>
    </row>
    <row r="495" spans="1:17" x14ac:dyDescent="0.25">
      <c r="A495" s="14"/>
      <c r="B495" s="2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94" t="str">
        <f t="shared" si="35"/>
        <v xml:space="preserve"> </v>
      </c>
      <c r="N495" s="95" t="str">
        <f t="shared" si="33"/>
        <v xml:space="preserve"> </v>
      </c>
      <c r="O495" s="95" t="str">
        <f t="shared" si="34"/>
        <v xml:space="preserve"> </v>
      </c>
      <c r="P495" s="118"/>
      <c r="Q495" s="9"/>
    </row>
    <row r="496" spans="1:17" x14ac:dyDescent="0.25">
      <c r="A496" s="14"/>
      <c r="B496" s="2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94" t="str">
        <f t="shared" si="35"/>
        <v xml:space="preserve"> </v>
      </c>
      <c r="N496" s="95" t="str">
        <f t="shared" si="33"/>
        <v xml:space="preserve"> </v>
      </c>
      <c r="O496" s="95" t="str">
        <f t="shared" si="34"/>
        <v xml:space="preserve"> </v>
      </c>
      <c r="P496" s="118"/>
      <c r="Q496" s="9"/>
    </row>
    <row r="497" spans="1:17" x14ac:dyDescent="0.25">
      <c r="A497" s="14"/>
      <c r="B497" s="2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94" t="str">
        <f t="shared" si="35"/>
        <v xml:space="preserve"> </v>
      </c>
      <c r="N497" s="95" t="str">
        <f t="shared" si="33"/>
        <v xml:space="preserve"> </v>
      </c>
      <c r="O497" s="95" t="str">
        <f t="shared" si="34"/>
        <v xml:space="preserve"> </v>
      </c>
      <c r="P497" s="118"/>
      <c r="Q497" s="9"/>
    </row>
    <row r="498" spans="1:17" x14ac:dyDescent="0.25">
      <c r="A498" s="14"/>
      <c r="B498" s="2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94" t="str">
        <f t="shared" si="35"/>
        <v xml:space="preserve"> </v>
      </c>
      <c r="N498" s="95" t="str">
        <f t="shared" si="33"/>
        <v xml:space="preserve"> </v>
      </c>
      <c r="O498" s="95" t="str">
        <f t="shared" si="34"/>
        <v xml:space="preserve"> </v>
      </c>
      <c r="P498" s="118"/>
      <c r="Q498" s="9"/>
    </row>
    <row r="499" spans="1:17" x14ac:dyDescent="0.25">
      <c r="A499" s="14"/>
      <c r="B499" s="2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94" t="str">
        <f t="shared" si="35"/>
        <v xml:space="preserve"> </v>
      </c>
      <c r="N499" s="95" t="str">
        <f t="shared" si="33"/>
        <v xml:space="preserve"> </v>
      </c>
      <c r="O499" s="95" t="str">
        <f t="shared" si="34"/>
        <v xml:space="preserve"> </v>
      </c>
      <c r="P499" s="118"/>
      <c r="Q499" s="9"/>
    </row>
    <row r="500" spans="1:17" x14ac:dyDescent="0.25">
      <c r="A500" s="14"/>
      <c r="B500" s="2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94" t="str">
        <f t="shared" si="35"/>
        <v xml:space="preserve"> </v>
      </c>
      <c r="N500" s="95" t="str">
        <f t="shared" si="33"/>
        <v xml:space="preserve"> </v>
      </c>
      <c r="O500" s="95" t="str">
        <f t="shared" si="34"/>
        <v xml:space="preserve"> </v>
      </c>
      <c r="P500" s="118"/>
      <c r="Q500" s="9"/>
    </row>
    <row r="501" spans="1:17" x14ac:dyDescent="0.25">
      <c r="A501" s="14"/>
      <c r="B501" s="2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94" t="str">
        <f t="shared" si="35"/>
        <v xml:space="preserve"> </v>
      </c>
      <c r="N501" s="95" t="str">
        <f t="shared" si="33"/>
        <v xml:space="preserve"> </v>
      </c>
      <c r="O501" s="95" t="str">
        <f t="shared" si="34"/>
        <v xml:space="preserve"> </v>
      </c>
      <c r="P501" s="118"/>
      <c r="Q501" s="9"/>
    </row>
    <row r="502" spans="1:17" x14ac:dyDescent="0.25">
      <c r="A502" s="14"/>
      <c r="B502" s="2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94" t="str">
        <f t="shared" si="35"/>
        <v xml:space="preserve"> </v>
      </c>
      <c r="N502" s="95" t="str">
        <f t="shared" si="33"/>
        <v xml:space="preserve"> </v>
      </c>
      <c r="O502" s="95" t="str">
        <f t="shared" si="34"/>
        <v xml:space="preserve"> </v>
      </c>
      <c r="P502" s="118"/>
      <c r="Q502" s="9"/>
    </row>
    <row r="503" spans="1:17" x14ac:dyDescent="0.25">
      <c r="A503" s="14"/>
      <c r="B503" s="2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94" t="str">
        <f t="shared" si="35"/>
        <v xml:space="preserve"> </v>
      </c>
      <c r="N503" s="95" t="str">
        <f t="shared" si="33"/>
        <v xml:space="preserve"> </v>
      </c>
      <c r="O503" s="95" t="str">
        <f t="shared" si="34"/>
        <v xml:space="preserve"> </v>
      </c>
      <c r="P503" s="118"/>
      <c r="Q503" s="9"/>
    </row>
    <row r="504" spans="1:17" x14ac:dyDescent="0.25">
      <c r="A504" s="14"/>
      <c r="B504" s="2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94" t="str">
        <f t="shared" si="35"/>
        <v xml:space="preserve"> </v>
      </c>
      <c r="N504" s="95" t="str">
        <f t="shared" si="33"/>
        <v xml:space="preserve"> </v>
      </c>
      <c r="O504" s="95" t="str">
        <f t="shared" si="34"/>
        <v xml:space="preserve"> </v>
      </c>
      <c r="P504" s="118"/>
      <c r="Q504" s="9"/>
    </row>
    <row r="505" spans="1:17" x14ac:dyDescent="0.25">
      <c r="A505" s="14"/>
      <c r="B505" s="2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94" t="str">
        <f>IF($D505=0," ",(WORKDAY($D505,5)))</f>
        <v xml:space="preserve"> </v>
      </c>
      <c r="N505" s="95" t="str">
        <f t="shared" si="33"/>
        <v xml:space="preserve"> </v>
      </c>
      <c r="O505" s="95" t="str">
        <f t="shared" si="34"/>
        <v xml:space="preserve"> </v>
      </c>
      <c r="P505" s="118"/>
      <c r="Q505" s="9"/>
    </row>
    <row r="506" spans="1:17" x14ac:dyDescent="0.25">
      <c r="A506" s="14"/>
      <c r="B506" s="2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94" t="str">
        <f>IF($D506=0," ",(WORKDAY($D506,5)))</f>
        <v xml:space="preserve"> </v>
      </c>
      <c r="N506" s="95" t="str">
        <f t="shared" si="33"/>
        <v xml:space="preserve"> </v>
      </c>
      <c r="O506" s="95" t="str">
        <f t="shared" si="34"/>
        <v xml:space="preserve"> </v>
      </c>
      <c r="P506" s="118"/>
      <c r="Q506" s="9"/>
    </row>
  </sheetData>
  <sheetProtection sheet="1" objects="1" scenarios="1"/>
  <protectedRanges>
    <protectedRange sqref="D186" name="Range2"/>
    <protectedRange sqref="E180 G180 E182 C201 C190 G182 K202:K230 K232:K247 L202:L247 C202:J247 C191:L200 C186:L189" name="Range3"/>
    <protectedRange sqref="P5:P245" name="Range4"/>
  </protectedRanges>
  <autoFilter ref="A4:O506" xr:uid="{00000000-0001-0000-0000-000000000000}"/>
  <mergeCells count="2">
    <mergeCell ref="P3:P4"/>
    <mergeCell ref="A1:P2"/>
  </mergeCells>
  <conditionalFormatting sqref="A1:A97 A340:A1048576 A99:A338">
    <cfRule type="duplicateValues" dxfId="7" priority="20"/>
  </conditionalFormatting>
  <conditionalFormatting sqref="B5:B97 B99:B1048576">
    <cfRule type="containsText" dxfId="6" priority="4" operator="containsText" text="Atacado">
      <formula>NOT(ISERROR(SEARCH("Atacado",B5)))</formula>
    </cfRule>
  </conditionalFormatting>
  <conditionalFormatting sqref="N5:N1048576 N1:N2">
    <cfRule type="cellIs" dxfId="5" priority="8" operator="greaterThan">
      <formula>5</formula>
    </cfRule>
  </conditionalFormatting>
  <conditionalFormatting sqref="N5:N1048576">
    <cfRule type="expression" dxfId="4" priority="2">
      <formula>($D5=0)</formula>
    </cfRule>
  </conditionalFormatting>
  <conditionalFormatting sqref="N171">
    <cfRule type="expression" dxfId="3" priority="19">
      <formula>(#REF!=0)</formula>
    </cfRule>
  </conditionalFormatting>
  <conditionalFormatting sqref="N172">
    <cfRule type="expression" dxfId="2" priority="18">
      <formula>($D171=0)</formula>
    </cfRule>
  </conditionalFormatting>
  <conditionalFormatting sqref="O1:O2 O5:O1048576">
    <cfRule type="containsText" dxfId="1" priority="6" operator="containsText" text="ENVIADO">
      <formula>NOT(ISERROR(SEARCH("ENVIADO",O1)))</formula>
    </cfRule>
    <cfRule type="containsText" dxfId="0" priority="7" operator="containsText" text="ATRASADO">
      <formula>NOT(ISERROR(SEARCH("ATRASADO",O1)))</formula>
    </cfRule>
  </conditionalFormatting>
  <dataValidations count="4">
    <dataValidation type="date" allowBlank="1" showInputMessage="1" showErrorMessage="1" sqref="D5:F5 F125 H125 J125 D126:H126 F136 J136:L136 F146 J146:L146 F156 J156:L156 F201 J201:L201 E190:F190 H190:I190 J46:K46 K190 J176:K176 J126:K126" xr:uid="{E97FCADC-74AD-418B-8780-784BCC8EB277}">
      <formula1>44936</formula1>
      <formula2>45290</formula2>
    </dataValidation>
    <dataValidation allowBlank="1" showInputMessage="1" showErrorMessage="1" sqref="C5:C6 M5:O506" xr:uid="{D117516D-DC1F-43D6-A300-386985B326C5}"/>
    <dataValidation type="date" allowBlank="1" showInputMessage="1" showErrorMessage="1" sqref="F7:F42 C9:E42 L27:L36 L5:L25 E52 I125:I126 F153 G125 G136:I136 D136:E136 G146:I146 D146:E146 G156:I156 D156:E156 F151 F160:F163 D137:F145 E55:E122 D123:E125 D98:D122 C99:C150 D147:J150 F123:J124 K124:K125 K143:K145 L147:L150 F168 G139:G145 I98:I122 G137 H137:I145 J137:J144 F171 K137:K141 L137 L140:L145 I176 L176 G201:I201 D201:E201 I46:I96 F46:H122 L39:L44 L46:L133 C45:D97 E45:E50 D190 G190 J190 L190 K148:K150 J47:K122 G5:K42 D127:K133 C43:K44 F45:L45 D134:L135" xr:uid="{4F1DDD3B-1939-48AB-BA8C-9AB25BD9684B}">
      <formula1>36526</formula1>
      <formula2>47484</formula2>
    </dataValidation>
    <dataValidation type="date" allowBlank="1" showInputMessage="1" showErrorMessage="1" sqref="D6:F6" xr:uid="{993C80A1-464E-448C-AD6D-2D903C7B48E7}">
      <formula1>44927</formula1>
      <formula2>45290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AT 2025</vt:lpstr>
      <vt:lpstr>Varejo (Evellin)</vt:lpstr>
      <vt:lpstr>Inter e Atacado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Transtore Packers</dc:creator>
  <cp:keywords/>
  <dc:description/>
  <cp:lastModifiedBy>Transtore Packers</cp:lastModifiedBy>
  <cp:revision/>
  <dcterms:created xsi:type="dcterms:W3CDTF">2023-01-10T19:33:55Z</dcterms:created>
  <dcterms:modified xsi:type="dcterms:W3CDTF">2025-06-13T20:50:33Z</dcterms:modified>
  <cp:category/>
  <cp:contentStatus/>
</cp:coreProperties>
</file>