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157307_ad_unsw_edu_au/Documents/Year 4, Sem 1/Project - Thesis/Testing/Initial Testing/"/>
    </mc:Choice>
  </mc:AlternateContent>
  <xr:revisionPtr revIDLastSave="2088" documentId="8_{015E3AB5-1165-4A2E-AEA0-5A96E8B21CE8}" xr6:coauthVersionLast="45" xr6:coauthVersionMax="45" xr10:uidLastSave="{3E4B7B2E-2104-4F0E-B421-7E1662D5DC2B}"/>
  <bookViews>
    <workbookView xWindow="-98" yWindow="-98" windowWidth="22695" windowHeight="14595" activeTab="1" xr2:uid="{8CBF2FE7-416A-4C79-B86D-AEA8CCBFD4D5}"/>
  </bookViews>
  <sheets>
    <sheet name="power usage estimates" sheetId="5" r:id="rId1"/>
    <sheet name="total current consumption" sheetId="9" r:id="rId2"/>
    <sheet name="Regulator checks" sheetId="8" r:id="rId3"/>
    <sheet name="solar panel check" sheetId="7" r:id="rId4"/>
    <sheet name="Solar panel and Regulator" sheetId="6" r:id="rId5"/>
    <sheet name="processor power mode" sheetId="1" r:id="rId6"/>
    <sheet name="radio power mode" sheetId="3" r:id="rId7"/>
    <sheet name="Radio Tx power" sheetId="2" r:id="rId8"/>
    <sheet name="Radio TX size power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9" l="1"/>
  <c r="M8" i="9" s="1"/>
  <c r="I16" i="9"/>
  <c r="M7" i="9" s="1"/>
  <c r="I15" i="9"/>
  <c r="M6" i="9" s="1"/>
  <c r="I14" i="9"/>
  <c r="M5" i="9" s="1"/>
  <c r="I13" i="9"/>
  <c r="M4" i="9" s="1"/>
  <c r="I12" i="9"/>
  <c r="M3" i="9" s="1"/>
  <c r="I9" i="9"/>
  <c r="L8" i="9" s="1"/>
  <c r="I8" i="9"/>
  <c r="L7" i="9" s="1"/>
  <c r="I7" i="9"/>
  <c r="L6" i="9" s="1"/>
  <c r="I6" i="9"/>
  <c r="L5" i="9" s="1"/>
  <c r="I5" i="9"/>
  <c r="L4" i="9" s="1"/>
  <c r="I4" i="9"/>
  <c r="L3" i="9"/>
  <c r="I4" i="7"/>
  <c r="L3" i="7" s="1"/>
  <c r="I12" i="7"/>
  <c r="M3" i="7" s="1"/>
  <c r="N6" i="9" l="1"/>
  <c r="N8" i="9"/>
  <c r="N7" i="9"/>
  <c r="N5" i="9"/>
  <c r="N4" i="9"/>
  <c r="N3" i="9"/>
  <c r="N3" i="7"/>
  <c r="T5" i="8"/>
  <c r="W4" i="8" s="1"/>
  <c r="T6" i="8"/>
  <c r="T7" i="8"/>
  <c r="J6" i="8"/>
  <c r="T29" i="8"/>
  <c r="T28" i="8"/>
  <c r="T27" i="8"/>
  <c r="T26" i="8"/>
  <c r="T25" i="8"/>
  <c r="T22" i="8"/>
  <c r="T21" i="8"/>
  <c r="T20" i="8"/>
  <c r="T19" i="8"/>
  <c r="T18" i="8"/>
  <c r="T15" i="8"/>
  <c r="T14" i="8"/>
  <c r="T13" i="8"/>
  <c r="T12" i="8"/>
  <c r="T11" i="8"/>
  <c r="T8" i="8"/>
  <c r="T4" i="8"/>
  <c r="J27" i="8"/>
  <c r="J28" i="8"/>
  <c r="J29" i="8"/>
  <c r="J26" i="8"/>
  <c r="J20" i="8"/>
  <c r="J21" i="8"/>
  <c r="J22" i="8"/>
  <c r="J19" i="8"/>
  <c r="J13" i="8"/>
  <c r="J14" i="8"/>
  <c r="J15" i="8"/>
  <c r="J12" i="8"/>
  <c r="J7" i="8"/>
  <c r="J8" i="8"/>
  <c r="J5" i="8"/>
  <c r="J25" i="8"/>
  <c r="J18" i="8"/>
  <c r="J11" i="8"/>
  <c r="J4" i="8"/>
  <c r="Y6" i="8" l="1"/>
  <c r="Z6" i="8"/>
  <c r="Z7" i="8"/>
  <c r="Y7" i="8"/>
  <c r="X3" i="8"/>
  <c r="Z5" i="8"/>
  <c r="Y4" i="8"/>
  <c r="Z4" i="8"/>
  <c r="X7" i="8"/>
  <c r="Y5" i="8"/>
  <c r="Z3" i="8"/>
  <c r="Y3" i="8"/>
  <c r="W7" i="8"/>
  <c r="W3" i="8"/>
  <c r="W5" i="8"/>
  <c r="W6" i="8"/>
  <c r="X4" i="8"/>
  <c r="X5" i="8"/>
  <c r="X6" i="8"/>
  <c r="I17" i="7"/>
  <c r="M8" i="7" s="1"/>
  <c r="I16" i="7"/>
  <c r="M7" i="7" s="1"/>
  <c r="I15" i="7"/>
  <c r="M6" i="7" s="1"/>
  <c r="I14" i="7"/>
  <c r="M5" i="7" s="1"/>
  <c r="I13" i="7"/>
  <c r="M4" i="7" s="1"/>
  <c r="I9" i="7"/>
  <c r="L8" i="7" s="1"/>
  <c r="I8" i="7"/>
  <c r="L7" i="7" s="1"/>
  <c r="I7" i="7"/>
  <c r="L6" i="7" s="1"/>
  <c r="I6" i="7"/>
  <c r="L5" i="7" s="1"/>
  <c r="I5" i="7"/>
  <c r="L4" i="7" s="1"/>
  <c r="N4" i="7" l="1"/>
  <c r="N8" i="7"/>
  <c r="N7" i="7"/>
  <c r="N6" i="7"/>
  <c r="N5" i="7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I16" i="1" l="1"/>
  <c r="I15" i="1"/>
  <c r="I14" i="1"/>
  <c r="I13" i="1"/>
  <c r="I12" i="1"/>
  <c r="I25" i="1"/>
  <c r="I24" i="1"/>
  <c r="I23" i="1"/>
  <c r="I22" i="1"/>
  <c r="I21" i="1"/>
  <c r="I20" i="1"/>
  <c r="W3" i="1" s="1"/>
  <c r="I33" i="1"/>
  <c r="I32" i="1"/>
  <c r="I31" i="1"/>
  <c r="I30" i="1"/>
  <c r="I29" i="1"/>
  <c r="I28" i="1"/>
  <c r="R6" i="6" l="1"/>
  <c r="W5" i="6" s="1"/>
  <c r="R5" i="6"/>
  <c r="W4" i="6" s="1"/>
  <c r="R13" i="6"/>
  <c r="X4" i="6" s="1"/>
  <c r="R12" i="6"/>
  <c r="X3" i="6" s="1"/>
  <c r="R4" i="6"/>
  <c r="W3" i="6" s="1"/>
  <c r="I13" i="6"/>
  <c r="V4" i="6" s="1"/>
  <c r="I12" i="6"/>
  <c r="V3" i="6" s="1"/>
  <c r="I5" i="6"/>
  <c r="U4" i="6" s="1"/>
  <c r="I4" i="6"/>
  <c r="U3" i="6" s="1"/>
  <c r="R17" i="6"/>
  <c r="X8" i="6" s="1"/>
  <c r="R16" i="6"/>
  <c r="X7" i="6" s="1"/>
  <c r="R15" i="6"/>
  <c r="X6" i="6" s="1"/>
  <c r="R14" i="6"/>
  <c r="X5" i="6" s="1"/>
  <c r="R9" i="6"/>
  <c r="W8" i="6" s="1"/>
  <c r="R8" i="6"/>
  <c r="W7" i="6" s="1"/>
  <c r="R7" i="6"/>
  <c r="W6" i="6" s="1"/>
  <c r="I17" i="6"/>
  <c r="V8" i="6" s="1"/>
  <c r="I16" i="6"/>
  <c r="V7" i="6" s="1"/>
  <c r="I15" i="6"/>
  <c r="V6" i="6" s="1"/>
  <c r="I14" i="6"/>
  <c r="V5" i="6" s="1"/>
  <c r="I9" i="6"/>
  <c r="U8" i="6" s="1"/>
  <c r="I8" i="6"/>
  <c r="U7" i="6" s="1"/>
  <c r="I7" i="6"/>
  <c r="U6" i="6" s="1"/>
  <c r="I6" i="6"/>
  <c r="U5" i="6" s="1"/>
  <c r="F4" i="5" l="1"/>
  <c r="H4" i="5" s="1"/>
  <c r="F5" i="5"/>
  <c r="H5" i="5" s="1"/>
  <c r="F6" i="5"/>
  <c r="H6" i="5" s="1"/>
  <c r="F3" i="5"/>
  <c r="H3" i="5" s="1"/>
  <c r="H7" i="5" l="1"/>
  <c r="K27" i="3"/>
  <c r="B24" i="3"/>
  <c r="K24" i="3" s="1"/>
  <c r="K39" i="3"/>
  <c r="K38" i="3"/>
  <c r="K37" i="3"/>
  <c r="K36" i="3"/>
  <c r="K33" i="3"/>
  <c r="K32" i="3"/>
  <c r="K31" i="3"/>
  <c r="K30" i="3"/>
  <c r="K26" i="3"/>
  <c r="K25" i="3"/>
  <c r="W8" i="1" l="1"/>
  <c r="W7" i="1"/>
  <c r="W6" i="1"/>
  <c r="W5" i="1"/>
  <c r="W4" i="1"/>
  <c r="K17" i="3" l="1"/>
  <c r="P6" i="3" s="1"/>
  <c r="K18" i="3"/>
  <c r="P7" i="3" s="1"/>
  <c r="K19" i="3"/>
  <c r="P8" i="3" s="1"/>
  <c r="K16" i="3"/>
  <c r="P5" i="3" s="1"/>
  <c r="K13" i="3"/>
  <c r="O8" i="3" s="1"/>
  <c r="K12" i="3"/>
  <c r="O7" i="3" s="1"/>
  <c r="K11" i="3"/>
  <c r="O6" i="3" s="1"/>
  <c r="K10" i="3"/>
  <c r="O5" i="3" s="1"/>
  <c r="K5" i="3"/>
  <c r="N6" i="3" s="1"/>
  <c r="K6" i="3"/>
  <c r="N7" i="3" s="1"/>
  <c r="K7" i="3"/>
  <c r="N8" i="3" s="1"/>
  <c r="K4" i="3"/>
  <c r="N5" i="3" s="1"/>
  <c r="P4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4" i="2"/>
  <c r="R13" i="1"/>
  <c r="Y4" i="1" s="1"/>
  <c r="R14" i="1"/>
  <c r="Y5" i="1" s="1"/>
  <c r="R15" i="1"/>
  <c r="Y6" i="1" s="1"/>
  <c r="R16" i="1"/>
  <c r="Y7" i="1" s="1"/>
  <c r="R17" i="1"/>
  <c r="Y8" i="1" s="1"/>
  <c r="R12" i="1"/>
  <c r="Y3" i="1" s="1"/>
  <c r="R5" i="1"/>
  <c r="X4" i="1" s="1"/>
  <c r="R6" i="1"/>
  <c r="X5" i="1" s="1"/>
  <c r="R7" i="1"/>
  <c r="X6" i="1" s="1"/>
  <c r="R8" i="1"/>
  <c r="X7" i="1" s="1"/>
  <c r="R9" i="1"/>
  <c r="X8" i="1" s="1"/>
  <c r="R4" i="1"/>
  <c r="X3" i="1" s="1"/>
  <c r="V4" i="1"/>
  <c r="V5" i="1"/>
  <c r="V6" i="1"/>
  <c r="V7" i="1"/>
  <c r="I17" i="1"/>
  <c r="V8" i="1" s="1"/>
  <c r="V3" i="1"/>
  <c r="I5" i="1"/>
  <c r="U4" i="1" s="1"/>
  <c r="I6" i="1"/>
  <c r="U5" i="1" s="1"/>
  <c r="I7" i="1"/>
  <c r="U6" i="1" s="1"/>
  <c r="I8" i="1"/>
  <c r="U7" i="1" s="1"/>
  <c r="I9" i="1"/>
  <c r="U8" i="1" s="1"/>
  <c r="I4" i="1"/>
  <c r="U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McKee</author>
  </authors>
  <commentList>
    <comment ref="A6" authorId="0" shapeId="0" xr:uid="{B5923CA7-2B45-48E7-8957-EA94C4C2C182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spike present at transition to transmit between 0.07A and 0.122A</t>
        </r>
      </text>
    </comment>
    <comment ref="A12" authorId="0" shapeId="0" xr:uid="{2421E59D-AE70-4F76-90F6-73D5991B1295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spike present at transition to transmit between 0.07A and 0.113A</t>
        </r>
      </text>
    </comment>
    <comment ref="E18" authorId="0" shapeId="0" xr:uid="{899DC5E0-5E54-418C-950F-D6AF4F44FCAC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0.083A spike at transistion</t>
        </r>
      </text>
    </comment>
    <comment ref="F18" authorId="0" shapeId="0" xr:uid="{DF63B9C9-9A1F-4FC0-A9A5-053836C3AE9C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No spike
</t>
        </r>
      </text>
    </comment>
    <comment ref="A26" authorId="0" shapeId="0" xr:uid="{FDBD7E3F-733F-4EBB-A2D2-B875F06CC7FD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spike present at transition to transmit between 0.07A and 0.122A</t>
        </r>
      </text>
    </comment>
    <comment ref="A32" authorId="0" shapeId="0" xr:uid="{27C3757D-5C53-4B07-B941-B1D9B3B4C4D0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spike present at transition to transmit between 0.07A and 0.113A</t>
        </r>
      </text>
    </comment>
    <comment ref="E38" authorId="0" shapeId="0" xr:uid="{2F4EF4E7-0B89-40A2-8556-38446A9697E1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0.083A spike at transistion</t>
        </r>
      </text>
    </comment>
    <comment ref="F38" authorId="0" shapeId="0" xr:uid="{AFCD2C43-3063-4920-A0A1-6F2621A57D26}">
      <text>
        <r>
          <rPr>
            <b/>
            <sz val="9"/>
            <color indexed="81"/>
            <rFont val="Tahoma"/>
            <family val="2"/>
          </rPr>
          <t>Travis McKee:</t>
        </r>
        <r>
          <rPr>
            <sz val="9"/>
            <color indexed="81"/>
            <rFont val="Tahoma"/>
            <family val="2"/>
          </rPr>
          <t xml:space="preserve">
No spike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McKee</author>
  </authors>
  <commentList>
    <comment ref="S10" authorId="0" shapeId="0" xr:uid="{609C8A81-A823-4056-9F24-700D17F16A31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radio stops work from this point</t>
        </r>
      </text>
    </comment>
    <comment ref="T10" authorId="0" shapeId="0" xr:uid="{5AC69EF3-DE7C-468B-A8E4-BB7AE30FC2C6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radio stops work from this point</t>
        </r>
      </text>
    </comment>
    <comment ref="R11" authorId="0" shapeId="0" xr:uid="{2B20518A-324F-48FD-AC6C-1A9117CDDE6B}">
      <text>
        <r>
          <rPr>
            <b/>
            <sz val="9"/>
            <color indexed="81"/>
            <rFont val="Tahoma"/>
            <charset val="1"/>
          </rPr>
          <t>Travis McKee:</t>
        </r>
        <r>
          <rPr>
            <sz val="9"/>
            <color indexed="81"/>
            <rFont val="Tahoma"/>
            <charset val="1"/>
          </rPr>
          <t xml:space="preserve">
radio stops work from this point
</t>
        </r>
      </text>
    </comment>
  </commentList>
</comments>
</file>

<file path=xl/sharedStrings.xml><?xml version="1.0" encoding="utf-8"?>
<sst xmlns="http://schemas.openxmlformats.org/spreadsheetml/2006/main" count="409" uniqueCount="124">
  <si>
    <t>Cycle number</t>
  </si>
  <si>
    <t>power on current (mA)</t>
  </si>
  <si>
    <t>powerDown current (mA)</t>
  </si>
  <si>
    <t>powerSave current (mA)</t>
  </si>
  <si>
    <t>powerStandby current (mA)</t>
  </si>
  <si>
    <t>powerExtStandby (mA)</t>
  </si>
  <si>
    <t>10 Ohm Resistor measurement</t>
  </si>
  <si>
    <t>20 Ohm Resistor measurement</t>
  </si>
  <si>
    <t>LoRa Radio power mode currents</t>
  </si>
  <si>
    <t>Sleep current (mA)</t>
  </si>
  <si>
    <t>Recieve current (mA)</t>
  </si>
  <si>
    <t>No data transmit current (mA)</t>
  </si>
  <si>
    <t>Idle current (mA)</t>
  </si>
  <si>
    <t>1 Ohm Resistor measurement</t>
  </si>
  <si>
    <t>5dB</t>
  </si>
  <si>
    <t>6dB</t>
  </si>
  <si>
    <t>7dB</t>
  </si>
  <si>
    <t>8dB</t>
  </si>
  <si>
    <t>9dB</t>
  </si>
  <si>
    <t>10dB</t>
  </si>
  <si>
    <t>11dB</t>
  </si>
  <si>
    <t>12dB</t>
  </si>
  <si>
    <t>13dB</t>
  </si>
  <si>
    <t>14dB</t>
  </si>
  <si>
    <t>15dB</t>
  </si>
  <si>
    <t>16dB</t>
  </si>
  <si>
    <t>17dB</t>
  </si>
  <si>
    <t>18dB</t>
  </si>
  <si>
    <t>19dB</t>
  </si>
  <si>
    <t>20dB</t>
  </si>
  <si>
    <t>21dB</t>
  </si>
  <si>
    <t>22dB</t>
  </si>
  <si>
    <t>23dB</t>
  </si>
  <si>
    <t>Power</t>
  </si>
  <si>
    <t>5dBm</t>
  </si>
  <si>
    <t>10dBm</t>
  </si>
  <si>
    <t>15dBm</t>
  </si>
  <si>
    <t>20dBm</t>
  </si>
  <si>
    <t xml:space="preserve">Current (Amps) </t>
  </si>
  <si>
    <t xml:space="preserve">Byte Size </t>
  </si>
  <si>
    <t>0.047 Ohm Resistor measurement</t>
  </si>
  <si>
    <t>idle (mA)</t>
  </si>
  <si>
    <t>Avg</t>
  </si>
  <si>
    <t>AVG</t>
  </si>
  <si>
    <t>TX time (Sec)</t>
  </si>
  <si>
    <t>1 Ohm Resistor measurement with Unregulated voltage (5V) on RAW pin</t>
  </si>
  <si>
    <t>1 Ohm Resistor measurement with Regulated voltage (3.3V) on RAW pin</t>
  </si>
  <si>
    <t>1 Ohm Resistor measurement with Regulated voltage (3.3V) on Vcc pin</t>
  </si>
  <si>
    <t>Input Voltage and resistor</t>
  </si>
  <si>
    <r>
      <t>Series resistor value 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)</t>
    </r>
  </si>
  <si>
    <t>Sleep current (A)</t>
  </si>
  <si>
    <t>Recieve current (A)</t>
  </si>
  <si>
    <t>No data transmit current (A)</t>
  </si>
  <si>
    <t>Idle current (A)</t>
  </si>
  <si>
    <t>Software phase</t>
  </si>
  <si>
    <t>Collect Data</t>
  </si>
  <si>
    <t>Transmit Data</t>
  </si>
  <si>
    <t>Receive Command</t>
  </si>
  <si>
    <t>Low Power mode</t>
  </si>
  <si>
    <t>Cycle time (s)</t>
  </si>
  <si>
    <t>Processor (mA)</t>
  </si>
  <si>
    <t>Regulation (mA)</t>
  </si>
  <si>
    <t>RFM 95 (mA)</t>
  </si>
  <si>
    <t>Total current (mA)</t>
  </si>
  <si>
    <t>Estimated current consumption of the sub-systems</t>
  </si>
  <si>
    <t xml:space="preserve">total  </t>
  </si>
  <si>
    <t>supply voltage (V)</t>
  </si>
  <si>
    <t>Energy required (Joules)</t>
  </si>
  <si>
    <t>3 Solar panels connected - Solar panel current</t>
  </si>
  <si>
    <t>Initialisation (mA)</t>
  </si>
  <si>
    <t>Launch (mA)</t>
  </si>
  <si>
    <t>Collect Data (mA)</t>
  </si>
  <si>
    <t>Receive mode (mA)</t>
  </si>
  <si>
    <t>Transmit data (mA)</t>
  </si>
  <si>
    <t>low-power mode (mA)</t>
  </si>
  <si>
    <t>2 Solar panels connected - Solar panel current</t>
  </si>
  <si>
    <t>3 Solar panels connected - Regulator current</t>
  </si>
  <si>
    <t>2 Solar panels connected - Regulator current</t>
  </si>
  <si>
    <t>Solar panel generation and regulator current measurements</t>
  </si>
  <si>
    <t>Software cycle</t>
  </si>
  <si>
    <t>3 Solar panel current</t>
  </si>
  <si>
    <t>3 panel regulator current</t>
  </si>
  <si>
    <t>2 Solar panel current</t>
  </si>
  <si>
    <t>2 panel regulator current</t>
  </si>
  <si>
    <t>Arduino Pro Mini power mode current consumption measurements and averages</t>
  </si>
  <si>
    <r>
      <t>Vcc=3.3V,1</t>
    </r>
    <r>
      <rPr>
        <b/>
        <sz val="11"/>
        <color theme="1"/>
        <rFont val="Calibri"/>
        <family val="2"/>
      </rPr>
      <t>Ω</t>
    </r>
  </si>
  <si>
    <r>
      <t>Vcc=3.3V,10</t>
    </r>
    <r>
      <rPr>
        <b/>
        <sz val="11"/>
        <color theme="1"/>
        <rFont val="Calibri"/>
        <family val="2"/>
      </rPr>
      <t>Ω</t>
    </r>
  </si>
  <si>
    <r>
      <t>Vcc=3.3V,20</t>
    </r>
    <r>
      <rPr>
        <b/>
        <sz val="11"/>
        <color theme="1"/>
        <rFont val="Calibri"/>
        <family val="2"/>
      </rPr>
      <t>Ω</t>
    </r>
  </si>
  <si>
    <r>
      <t>RAW=3.3V,1</t>
    </r>
    <r>
      <rPr>
        <b/>
        <sz val="11"/>
        <color theme="1"/>
        <rFont val="Calibri"/>
        <family val="2"/>
      </rPr>
      <t>Ω</t>
    </r>
  </si>
  <si>
    <r>
      <t>RAW=5.0V,1</t>
    </r>
    <r>
      <rPr>
        <b/>
        <sz val="11"/>
        <color theme="1"/>
        <rFont val="Calibri"/>
        <family val="2"/>
      </rPr>
      <t>Ω</t>
    </r>
  </si>
  <si>
    <t>Average current consumption for APM module power modes</t>
  </si>
  <si>
    <t>RFM96 LoRa radio module power mode current consumption measurements</t>
  </si>
  <si>
    <t>Cycle no.</t>
  </si>
  <si>
    <t>RFM96 LoRa radio module transmit power current consumption measurements</t>
  </si>
  <si>
    <t>1 Ohm Resistor - Current (Amps)</t>
  </si>
  <si>
    <t>10 Ohm Resistor - Current (Amps)</t>
  </si>
  <si>
    <t>20 Ohm Resistor - Current (Amps)</t>
  </si>
  <si>
    <t>RFM 96 LoRa Radio tranmsission time measurements</t>
  </si>
  <si>
    <t>RFM96 LoRa module current measurements for each mode</t>
  </si>
  <si>
    <t>Receive current (mA)</t>
  </si>
  <si>
    <t>3 panels</t>
  </si>
  <si>
    <t>2 panels</t>
  </si>
  <si>
    <t>Average</t>
  </si>
  <si>
    <t>Idle mode (mA)</t>
  </si>
  <si>
    <t>MC5205 in-built regulator - 1 Ohm resistor</t>
  </si>
  <si>
    <t>MC5205 in-built regulator - 2 Ohm resistor</t>
  </si>
  <si>
    <t>LM1086 external regulator - 1 Ohm resistor</t>
  </si>
  <si>
    <t>LM1086 external regulator - 2 Ohm resistor</t>
  </si>
  <si>
    <t>LM3671 external regulator - 1 Ohm resistor</t>
  </si>
  <si>
    <t>LM3671 external regulator - 2 Ohm resistor</t>
  </si>
  <si>
    <t>Satellite beacon current consumption using different regulators</t>
  </si>
  <si>
    <t>MC5205</t>
  </si>
  <si>
    <t>LM1086</t>
  </si>
  <si>
    <t>LM3671</t>
  </si>
  <si>
    <t>0..4</t>
  </si>
  <si>
    <t>TS2940CZ external regulator - 1 Ohm resistor</t>
  </si>
  <si>
    <t>TS2940CZ external regulator - 2 Ohm resistor</t>
  </si>
  <si>
    <t>TS2940CZ</t>
  </si>
  <si>
    <r>
      <t>1</t>
    </r>
    <r>
      <rPr>
        <b/>
        <sz val="11"/>
        <color theme="1"/>
        <rFont val="Calibri"/>
        <family val="2"/>
      </rPr>
      <t>Ω tester resistor</t>
    </r>
  </si>
  <si>
    <t>Satellite beacon total current measurements</t>
  </si>
  <si>
    <t>`11.46</t>
  </si>
  <si>
    <t>2Ω tester resistor</t>
  </si>
  <si>
    <r>
      <t>1</t>
    </r>
    <r>
      <rPr>
        <b/>
        <sz val="11"/>
        <color theme="1"/>
        <rFont val="Calibri"/>
        <family val="2"/>
      </rPr>
      <t>Ω resistor</t>
    </r>
  </si>
  <si>
    <t>2Ω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</si>
</sst>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0" xfId="0" applyFont="1" applyBorder="1" applyAlignment="1"/>
    <xf numFmtId="164" fontId="0" fillId="0" borderId="0" xfId="0" applyNumberForma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9" xfId="0" applyBorder="1"/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0" fillId="0" borderId="0" xfId="0" applyBorder="1"/>
    <xf numFmtId="0" fontId="0" fillId="0" borderId="17" xfId="0" applyBorder="1"/>
    <xf numFmtId="2" fontId="0" fillId="0" borderId="18" xfId="0" applyNumberForma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0" fillId="0" borderId="2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4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Font="1" applyBorder="1"/>
    <xf numFmtId="0" fontId="0" fillId="0" borderId="1" xfId="0" applyFont="1" applyBorder="1"/>
    <xf numFmtId="0" fontId="1" fillId="0" borderId="6" xfId="0" applyFont="1" applyBorder="1" applyAlignment="1">
      <alignment horizontal="center"/>
    </xf>
    <xf numFmtId="0" fontId="0" fillId="0" borderId="18" xfId="0" applyBorder="1"/>
    <xf numFmtId="2" fontId="1" fillId="0" borderId="10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0" fillId="0" borderId="6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83EE-7E2F-4728-A19C-7B1D1097B237}">
  <dimension ref="A1:H7"/>
  <sheetViews>
    <sheetView workbookViewId="0">
      <selection activeCell="E2" sqref="E2"/>
    </sheetView>
  </sheetViews>
  <sheetFormatPr defaultRowHeight="14.25" x14ac:dyDescent="0.45"/>
  <cols>
    <col min="1" max="1" width="17.53125" customWidth="1"/>
    <col min="2" max="5" width="13.265625" customWidth="1"/>
    <col min="6" max="7" width="15.3984375" customWidth="1"/>
    <col min="8" max="8" width="20.265625" customWidth="1"/>
  </cols>
  <sheetData>
    <row r="1" spans="1:8" ht="23.25" x14ac:dyDescent="0.7">
      <c r="A1" s="97" t="s">
        <v>64</v>
      </c>
      <c r="B1" s="98"/>
      <c r="C1" s="98"/>
      <c r="D1" s="98"/>
      <c r="E1" s="98"/>
      <c r="F1" s="98"/>
      <c r="G1" s="99"/>
      <c r="H1" s="100"/>
    </row>
    <row r="2" spans="1:8" x14ac:dyDescent="0.45">
      <c r="A2" s="51" t="s">
        <v>54</v>
      </c>
      <c r="B2" s="50" t="s">
        <v>59</v>
      </c>
      <c r="C2" s="50" t="s">
        <v>61</v>
      </c>
      <c r="D2" s="50" t="s">
        <v>60</v>
      </c>
      <c r="E2" s="50" t="s">
        <v>62</v>
      </c>
      <c r="F2" s="50" t="s">
        <v>63</v>
      </c>
      <c r="G2" s="55" t="s">
        <v>66</v>
      </c>
      <c r="H2" s="56" t="s">
        <v>67</v>
      </c>
    </row>
    <row r="3" spans="1:8" x14ac:dyDescent="0.45">
      <c r="A3" s="52" t="s">
        <v>55</v>
      </c>
      <c r="B3" s="3">
        <v>5</v>
      </c>
      <c r="C3" s="3">
        <v>5</v>
      </c>
      <c r="D3" s="3">
        <v>40</v>
      </c>
      <c r="E3" s="3">
        <v>0.2</v>
      </c>
      <c r="F3" s="50">
        <f>SUM(C3:E3)</f>
        <v>45.2</v>
      </c>
      <c r="G3" s="55">
        <v>3.3</v>
      </c>
      <c r="H3" s="14">
        <f>G3*(F3/1000)*B3</f>
        <v>0.74580000000000002</v>
      </c>
    </row>
    <row r="4" spans="1:8" x14ac:dyDescent="0.45">
      <c r="A4" s="52" t="s">
        <v>56</v>
      </c>
      <c r="B4" s="3">
        <v>0.1</v>
      </c>
      <c r="C4" s="3">
        <v>5</v>
      </c>
      <c r="D4" s="3">
        <v>10</v>
      </c>
      <c r="E4" s="3">
        <v>73</v>
      </c>
      <c r="F4" s="50">
        <f t="shared" ref="F4:F6" si="0">SUM(C4:E4)</f>
        <v>88</v>
      </c>
      <c r="G4" s="55">
        <v>3.3</v>
      </c>
      <c r="H4" s="14">
        <f t="shared" ref="H4:H6" si="1">G4*(F4/1000)*B4</f>
        <v>2.904E-2</v>
      </c>
    </row>
    <row r="5" spans="1:8" x14ac:dyDescent="0.45">
      <c r="A5" s="52" t="s">
        <v>57</v>
      </c>
      <c r="B5" s="3">
        <v>60</v>
      </c>
      <c r="C5" s="3">
        <v>5</v>
      </c>
      <c r="D5" s="3">
        <v>10</v>
      </c>
      <c r="E5" s="3">
        <v>11</v>
      </c>
      <c r="F5" s="50">
        <f t="shared" si="0"/>
        <v>26</v>
      </c>
      <c r="G5" s="55">
        <v>3.3</v>
      </c>
      <c r="H5" s="14">
        <f t="shared" si="1"/>
        <v>5.1479999999999997</v>
      </c>
    </row>
    <row r="6" spans="1:8" ht="14.65" thickBot="1" x14ac:dyDescent="0.5">
      <c r="A6" s="53" t="s">
        <v>58</v>
      </c>
      <c r="B6" s="54">
        <v>300</v>
      </c>
      <c r="C6" s="54">
        <v>5</v>
      </c>
      <c r="D6" s="54">
        <v>1</v>
      </c>
      <c r="E6" s="54">
        <v>0.2</v>
      </c>
      <c r="F6" s="60">
        <f t="shared" si="0"/>
        <v>6.2</v>
      </c>
      <c r="G6" s="55">
        <v>3.3</v>
      </c>
      <c r="H6" s="14">
        <f t="shared" si="1"/>
        <v>6.1379999999999999</v>
      </c>
    </row>
    <row r="7" spans="1:8" ht="14.65" thickBot="1" x14ac:dyDescent="0.5">
      <c r="G7" s="58" t="s">
        <v>65</v>
      </c>
      <c r="H7" s="57">
        <f>SUM(H3:H6)</f>
        <v>12.060839999999999</v>
      </c>
    </row>
  </sheetData>
  <mergeCells count="1">
    <mergeCell ref="A1:H1"/>
  </mergeCells>
  <pageMargins left="0.7" right="0.7" top="0.75" bottom="0.75" header="0.3" footer="0.3"/>
  <pageSetup paperSize="9" orientation="portrait" r:id="rId1"/>
  <ignoredErrors>
    <ignoredError sqref="F3:F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408-7567-4A52-841F-14F92B31E2C7}">
  <dimension ref="A1:N17"/>
  <sheetViews>
    <sheetView tabSelected="1" workbookViewId="0">
      <selection activeCell="M17" sqref="M17"/>
    </sheetView>
  </sheetViews>
  <sheetFormatPr defaultRowHeight="14.25" x14ac:dyDescent="0.45"/>
  <cols>
    <col min="1" max="1" width="19" customWidth="1"/>
    <col min="2" max="9" width="6.9296875" customWidth="1"/>
    <col min="11" max="11" width="18.796875" customWidth="1"/>
    <col min="12" max="14" width="10.46484375" customWidth="1"/>
  </cols>
  <sheetData>
    <row r="1" spans="1:14" ht="21.4" thickBot="1" x14ac:dyDescent="0.7">
      <c r="A1" s="105" t="s">
        <v>119</v>
      </c>
      <c r="B1" s="106"/>
      <c r="C1" s="106"/>
      <c r="D1" s="106"/>
      <c r="E1" s="106"/>
      <c r="F1" s="106"/>
      <c r="G1" s="106"/>
      <c r="H1" s="106"/>
      <c r="I1" s="107"/>
      <c r="K1" s="101"/>
      <c r="L1" s="101"/>
      <c r="M1" s="101"/>
    </row>
    <row r="2" spans="1:14" x14ac:dyDescent="0.45">
      <c r="A2" s="102" t="s">
        <v>118</v>
      </c>
      <c r="B2" s="103"/>
      <c r="C2" s="103"/>
      <c r="D2" s="103"/>
      <c r="E2" s="103"/>
      <c r="F2" s="103"/>
      <c r="G2" s="103"/>
      <c r="H2" s="103"/>
      <c r="I2" s="104"/>
      <c r="K2" s="35" t="s">
        <v>79</v>
      </c>
      <c r="L2" s="36" t="s">
        <v>122</v>
      </c>
      <c r="M2" s="36" t="s">
        <v>123</v>
      </c>
      <c r="N2" s="67" t="s">
        <v>102</v>
      </c>
    </row>
    <row r="3" spans="1:14" x14ac:dyDescent="0.45">
      <c r="A3" s="13" t="s">
        <v>0</v>
      </c>
      <c r="B3" s="95">
        <v>1</v>
      </c>
      <c r="C3" s="95">
        <v>2</v>
      </c>
      <c r="D3" s="95">
        <v>3</v>
      </c>
      <c r="E3" s="95">
        <v>4</v>
      </c>
      <c r="F3" s="95">
        <v>5</v>
      </c>
      <c r="G3" s="95">
        <v>6</v>
      </c>
      <c r="H3" s="95">
        <v>7</v>
      </c>
      <c r="I3" s="96" t="s">
        <v>42</v>
      </c>
      <c r="K3" s="62" t="s">
        <v>69</v>
      </c>
      <c r="L3" s="5">
        <f>I4</f>
        <v>55.58</v>
      </c>
      <c r="M3" s="5">
        <f>I12</f>
        <v>55.4</v>
      </c>
      <c r="N3" s="38">
        <f>(L3+M3)/2</f>
        <v>55.489999999999995</v>
      </c>
    </row>
    <row r="4" spans="1:14" x14ac:dyDescent="0.45">
      <c r="A4" s="62" t="s">
        <v>69</v>
      </c>
      <c r="B4" s="95">
        <v>55.58</v>
      </c>
      <c r="C4" s="95"/>
      <c r="D4" s="95"/>
      <c r="E4" s="95"/>
      <c r="F4" s="95"/>
      <c r="G4" s="95"/>
      <c r="H4" s="95"/>
      <c r="I4" s="96">
        <f>B4</f>
        <v>55.58</v>
      </c>
      <c r="K4" s="15" t="s">
        <v>70</v>
      </c>
      <c r="L4" s="5">
        <f>I5</f>
        <v>1.5</v>
      </c>
      <c r="M4" s="5">
        <f>I13</f>
        <v>0.75</v>
      </c>
      <c r="N4" s="38">
        <f t="shared" ref="N4:N8" si="0">(L4+M4)/2</f>
        <v>1.125</v>
      </c>
    </row>
    <row r="5" spans="1:14" x14ac:dyDescent="0.45">
      <c r="A5" s="15" t="s">
        <v>70</v>
      </c>
      <c r="B5" s="5">
        <v>1.5</v>
      </c>
      <c r="C5" s="5"/>
      <c r="D5" s="5"/>
      <c r="E5" s="5"/>
      <c r="F5" s="5"/>
      <c r="G5" s="5"/>
      <c r="H5" s="5"/>
      <c r="I5" s="24">
        <f>B5</f>
        <v>1.5</v>
      </c>
      <c r="K5" s="15" t="s">
        <v>71</v>
      </c>
      <c r="L5" s="5">
        <f>I6</f>
        <v>5.4085714285714284</v>
      </c>
      <c r="M5" s="5">
        <f>I14</f>
        <v>4.887142857142857</v>
      </c>
      <c r="N5" s="38">
        <f t="shared" si="0"/>
        <v>5.1478571428571431</v>
      </c>
    </row>
    <row r="6" spans="1:14" x14ac:dyDescent="0.45">
      <c r="A6" s="15" t="s">
        <v>71</v>
      </c>
      <c r="B6" s="5">
        <v>5.44</v>
      </c>
      <c r="C6" s="5">
        <v>5.44</v>
      </c>
      <c r="D6" s="5">
        <v>5.14</v>
      </c>
      <c r="E6" s="5">
        <v>5.46</v>
      </c>
      <c r="F6" s="5">
        <v>5.46</v>
      </c>
      <c r="G6" s="5">
        <v>5.46</v>
      </c>
      <c r="H6" s="5">
        <v>5.46</v>
      </c>
      <c r="I6" s="24">
        <f t="shared" ref="I6:I9" si="1">SUM(B6:H6)/7</f>
        <v>5.4085714285714284</v>
      </c>
      <c r="K6" s="15" t="s">
        <v>73</v>
      </c>
      <c r="L6" s="5">
        <f>I7</f>
        <v>88.748571428571424</v>
      </c>
      <c r="M6" s="5">
        <f>I15</f>
        <v>88.657142857142873</v>
      </c>
      <c r="N6" s="38">
        <f t="shared" si="0"/>
        <v>88.702857142857141</v>
      </c>
    </row>
    <row r="7" spans="1:14" x14ac:dyDescent="0.45">
      <c r="A7" s="15" t="s">
        <v>73</v>
      </c>
      <c r="B7" s="5">
        <v>88.83</v>
      </c>
      <c r="C7" s="5">
        <v>88.88</v>
      </c>
      <c r="D7" s="5">
        <v>88.7</v>
      </c>
      <c r="E7" s="5">
        <v>88.56</v>
      </c>
      <c r="F7" s="5">
        <v>88.56</v>
      </c>
      <c r="G7" s="5">
        <v>88.83</v>
      </c>
      <c r="H7" s="5">
        <v>88.88</v>
      </c>
      <c r="I7" s="24">
        <f t="shared" si="1"/>
        <v>88.748571428571424</v>
      </c>
      <c r="K7" s="15" t="s">
        <v>72</v>
      </c>
      <c r="L7" s="5">
        <f>I8</f>
        <v>11.935714285714287</v>
      </c>
      <c r="M7" s="5">
        <f>I16</f>
        <v>9.8214285714285712</v>
      </c>
      <c r="N7" s="38">
        <f t="shared" si="0"/>
        <v>10.87857142857143</v>
      </c>
    </row>
    <row r="8" spans="1:14" ht="14.65" thickBot="1" x14ac:dyDescent="0.5">
      <c r="A8" s="15" t="s">
        <v>72</v>
      </c>
      <c r="B8" s="5">
        <v>12.17</v>
      </c>
      <c r="C8" s="5">
        <v>12.17</v>
      </c>
      <c r="D8" s="5">
        <v>11.83</v>
      </c>
      <c r="E8" s="5">
        <v>11.83</v>
      </c>
      <c r="F8" s="5">
        <v>11.84</v>
      </c>
      <c r="G8" s="5">
        <v>11.84</v>
      </c>
      <c r="H8" s="5">
        <v>11.87</v>
      </c>
      <c r="I8" s="24">
        <f t="shared" si="1"/>
        <v>11.935714285714287</v>
      </c>
      <c r="K8" s="16" t="s">
        <v>74</v>
      </c>
      <c r="L8" s="27">
        <f>I9</f>
        <v>1.4800000000000002</v>
      </c>
      <c r="M8" s="27">
        <f>I17</f>
        <v>1.1157142857142859</v>
      </c>
      <c r="N8" s="41">
        <f t="shared" si="0"/>
        <v>1.297857142857143</v>
      </c>
    </row>
    <row r="9" spans="1:14" x14ac:dyDescent="0.45">
      <c r="A9" s="15" t="s">
        <v>74</v>
      </c>
      <c r="B9" s="5">
        <v>1.48</v>
      </c>
      <c r="C9" s="5">
        <v>1.48</v>
      </c>
      <c r="D9" s="5">
        <v>1.48</v>
      </c>
      <c r="E9" s="5">
        <v>1.48</v>
      </c>
      <c r="F9" s="5">
        <v>1.48</v>
      </c>
      <c r="G9" s="5">
        <v>1.48</v>
      </c>
      <c r="H9" s="5">
        <v>1.48</v>
      </c>
      <c r="I9" s="24">
        <f t="shared" si="1"/>
        <v>1.4800000000000002</v>
      </c>
    </row>
    <row r="10" spans="1:14" x14ac:dyDescent="0.45">
      <c r="A10" s="102" t="s">
        <v>121</v>
      </c>
      <c r="B10" s="103"/>
      <c r="C10" s="103"/>
      <c r="D10" s="103"/>
      <c r="E10" s="103"/>
      <c r="F10" s="103"/>
      <c r="G10" s="103"/>
      <c r="H10" s="103"/>
      <c r="I10" s="104"/>
    </row>
    <row r="11" spans="1:14" x14ac:dyDescent="0.45">
      <c r="A11" s="13" t="s">
        <v>0</v>
      </c>
      <c r="B11" s="95">
        <v>1</v>
      </c>
      <c r="C11" s="95">
        <v>2</v>
      </c>
      <c r="D11" s="95">
        <v>3</v>
      </c>
      <c r="E11" s="95">
        <v>4</v>
      </c>
      <c r="F11" s="95">
        <v>5</v>
      </c>
      <c r="G11" s="95">
        <v>6</v>
      </c>
      <c r="H11" s="95">
        <v>7</v>
      </c>
      <c r="I11" s="96" t="s">
        <v>42</v>
      </c>
    </row>
    <row r="12" spans="1:14" x14ac:dyDescent="0.45">
      <c r="A12" s="62" t="s">
        <v>69</v>
      </c>
      <c r="B12" s="95">
        <v>55.4</v>
      </c>
      <c r="C12" s="95"/>
      <c r="D12" s="95"/>
      <c r="E12" s="95"/>
      <c r="F12" s="95"/>
      <c r="G12" s="95"/>
      <c r="H12" s="95"/>
      <c r="I12" s="96">
        <f>B12</f>
        <v>55.4</v>
      </c>
    </row>
    <row r="13" spans="1:14" x14ac:dyDescent="0.45">
      <c r="A13" s="15" t="s">
        <v>70</v>
      </c>
      <c r="B13" s="5">
        <v>0.75</v>
      </c>
      <c r="C13" s="5"/>
      <c r="D13" s="5"/>
      <c r="E13" s="5"/>
      <c r="F13" s="5"/>
      <c r="G13" s="5"/>
      <c r="H13" s="5"/>
      <c r="I13" s="24">
        <f>B13</f>
        <v>0.75</v>
      </c>
    </row>
    <row r="14" spans="1:14" x14ac:dyDescent="0.45">
      <c r="A14" s="15" t="s">
        <v>71</v>
      </c>
      <c r="B14" s="5">
        <v>4.91</v>
      </c>
      <c r="C14" s="5">
        <v>4.9000000000000004</v>
      </c>
      <c r="D14" s="5">
        <v>4.91</v>
      </c>
      <c r="E14" s="5">
        <v>4.9000000000000004</v>
      </c>
      <c r="F14" s="5">
        <v>4.92</v>
      </c>
      <c r="G14" s="5">
        <v>4.92</v>
      </c>
      <c r="H14" s="5">
        <v>4.75</v>
      </c>
      <c r="I14" s="24">
        <f t="shared" ref="I14:I17" si="2">SUM(B14:H14)/7</f>
        <v>4.887142857142857</v>
      </c>
    </row>
    <row r="15" spans="1:14" x14ac:dyDescent="0.45">
      <c r="A15" s="15" t="s">
        <v>73</v>
      </c>
      <c r="B15" s="5">
        <v>88.56</v>
      </c>
      <c r="C15" s="5">
        <v>88.73</v>
      </c>
      <c r="D15" s="5">
        <v>88.73</v>
      </c>
      <c r="E15" s="5">
        <v>88.56</v>
      </c>
      <c r="F15" s="5">
        <v>88.73</v>
      </c>
      <c r="G15" s="5">
        <v>88.56</v>
      </c>
      <c r="H15" s="5">
        <v>88.73</v>
      </c>
      <c r="I15" s="24">
        <f t="shared" si="2"/>
        <v>88.657142857142873</v>
      </c>
    </row>
    <row r="16" spans="1:14" x14ac:dyDescent="0.45">
      <c r="A16" s="15" t="s">
        <v>72</v>
      </c>
      <c r="B16" s="5">
        <v>11.46</v>
      </c>
      <c r="C16" s="5">
        <v>11.29</v>
      </c>
      <c r="D16" s="5">
        <v>11.46</v>
      </c>
      <c r="E16" s="5">
        <v>11.62</v>
      </c>
      <c r="F16" s="5" t="s">
        <v>120</v>
      </c>
      <c r="G16" s="5">
        <v>11.46</v>
      </c>
      <c r="H16" s="5">
        <v>11.46</v>
      </c>
      <c r="I16" s="24">
        <f t="shared" si="2"/>
        <v>9.8214285714285712</v>
      </c>
    </row>
    <row r="17" spans="1:9" ht="14.65" thickBot="1" x14ac:dyDescent="0.5">
      <c r="A17" s="16" t="s">
        <v>74</v>
      </c>
      <c r="B17" s="27">
        <v>1.08</v>
      </c>
      <c r="C17" s="27">
        <v>1.08</v>
      </c>
      <c r="D17" s="27">
        <v>1.08</v>
      </c>
      <c r="E17" s="27">
        <v>1.08</v>
      </c>
      <c r="F17" s="27">
        <v>1.24</v>
      </c>
      <c r="G17" s="27">
        <v>1.25</v>
      </c>
      <c r="H17" s="27">
        <v>1</v>
      </c>
      <c r="I17" s="66">
        <f t="shared" si="2"/>
        <v>1.1157142857142859</v>
      </c>
    </row>
  </sheetData>
  <mergeCells count="4">
    <mergeCell ref="A1:I1"/>
    <mergeCell ref="K1:M1"/>
    <mergeCell ref="A2:I2"/>
    <mergeCell ref="A10:I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3DAF-4741-47A3-8353-2A8C7D72B0FC}">
  <dimension ref="A1:Z29"/>
  <sheetViews>
    <sheetView topLeftCell="B1" zoomScale="85" zoomScaleNormal="85" workbookViewId="0">
      <selection activeCell="Z7" sqref="V2:Z7"/>
    </sheetView>
  </sheetViews>
  <sheetFormatPr defaultRowHeight="14.25" x14ac:dyDescent="0.45"/>
  <cols>
    <col min="1" max="1" width="19" customWidth="1"/>
    <col min="2" max="10" width="6.9296875" customWidth="1"/>
    <col min="11" max="11" width="19" customWidth="1"/>
    <col min="12" max="20" width="6.9296875" customWidth="1"/>
    <col min="22" max="22" width="18.796875" customWidth="1"/>
    <col min="23" max="26" width="13.46484375" customWidth="1"/>
  </cols>
  <sheetData>
    <row r="1" spans="1:26" ht="21.4" thickBot="1" x14ac:dyDescent="0.7">
      <c r="A1" s="105" t="s">
        <v>110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7"/>
      <c r="V1" s="101"/>
      <c r="W1" s="101"/>
      <c r="X1" s="101"/>
      <c r="Y1" s="101"/>
      <c r="Z1" s="101"/>
    </row>
    <row r="2" spans="1:26" x14ac:dyDescent="0.45">
      <c r="A2" s="102" t="s">
        <v>104</v>
      </c>
      <c r="B2" s="103"/>
      <c r="C2" s="103"/>
      <c r="D2" s="103"/>
      <c r="E2" s="103"/>
      <c r="F2" s="103"/>
      <c r="G2" s="103"/>
      <c r="H2" s="103"/>
      <c r="I2" s="103"/>
      <c r="J2" s="103"/>
      <c r="K2" s="103" t="s">
        <v>105</v>
      </c>
      <c r="L2" s="103"/>
      <c r="M2" s="103"/>
      <c r="N2" s="103"/>
      <c r="O2" s="103"/>
      <c r="P2" s="103"/>
      <c r="Q2" s="103"/>
      <c r="R2" s="103"/>
      <c r="S2" s="103"/>
      <c r="T2" s="104"/>
      <c r="V2" s="35" t="s">
        <v>79</v>
      </c>
      <c r="W2" s="36" t="s">
        <v>111</v>
      </c>
      <c r="X2" s="36" t="s">
        <v>112</v>
      </c>
      <c r="Y2" s="36" t="s">
        <v>113</v>
      </c>
      <c r="Z2" s="67" t="s">
        <v>117</v>
      </c>
    </row>
    <row r="3" spans="1:26" x14ac:dyDescent="0.45">
      <c r="A3" s="13" t="s">
        <v>0</v>
      </c>
      <c r="B3" s="92">
        <v>1</v>
      </c>
      <c r="C3" s="92">
        <v>2</v>
      </c>
      <c r="D3" s="92">
        <v>3</v>
      </c>
      <c r="E3" s="92">
        <v>4</v>
      </c>
      <c r="F3" s="92">
        <v>5</v>
      </c>
      <c r="G3" s="92">
        <v>6</v>
      </c>
      <c r="H3" s="92">
        <v>7</v>
      </c>
      <c r="I3" s="92">
        <v>8</v>
      </c>
      <c r="J3" s="92" t="s">
        <v>42</v>
      </c>
      <c r="K3" s="4" t="s">
        <v>0</v>
      </c>
      <c r="L3" s="92">
        <v>1</v>
      </c>
      <c r="M3" s="92">
        <v>2</v>
      </c>
      <c r="N3" s="92">
        <v>3</v>
      </c>
      <c r="O3" s="92">
        <v>4</v>
      </c>
      <c r="P3" s="92">
        <v>5</v>
      </c>
      <c r="Q3" s="92">
        <v>6</v>
      </c>
      <c r="R3" s="92">
        <v>7</v>
      </c>
      <c r="S3" s="92">
        <v>8</v>
      </c>
      <c r="T3" s="93" t="s">
        <v>42</v>
      </c>
      <c r="V3" s="15" t="s">
        <v>70</v>
      </c>
      <c r="W3" s="5">
        <f>(J4+T4)/2</f>
        <v>0.75449999999999995</v>
      </c>
      <c r="X3" s="5">
        <f>(J11+T11)/2</f>
        <v>6.1165000000000003</v>
      </c>
      <c r="Y3" s="5">
        <f>(J18+T18)/2</f>
        <v>1.1299999999999999</v>
      </c>
      <c r="Z3" s="38">
        <f>(J25+T25)/2</f>
        <v>3.024</v>
      </c>
    </row>
    <row r="4" spans="1:26" x14ac:dyDescent="0.45">
      <c r="A4" s="15" t="s">
        <v>70</v>
      </c>
      <c r="B4" s="5">
        <v>1.5089999999999999</v>
      </c>
      <c r="C4" s="5"/>
      <c r="D4" s="5"/>
      <c r="E4" s="5"/>
      <c r="F4" s="5"/>
      <c r="G4" s="5"/>
      <c r="H4" s="5"/>
      <c r="I4" s="5"/>
      <c r="J4" s="17">
        <f>SUM(B4:I4)/1</f>
        <v>1.5089999999999999</v>
      </c>
      <c r="K4" s="2" t="s">
        <v>70</v>
      </c>
      <c r="L4" s="5" t="s">
        <v>114</v>
      </c>
      <c r="M4" s="5"/>
      <c r="N4" s="5"/>
      <c r="O4" s="5"/>
      <c r="P4" s="5"/>
      <c r="Q4" s="5"/>
      <c r="R4" s="5"/>
      <c r="S4" s="5"/>
      <c r="T4" s="24">
        <f>SUM(L4:S4)/1</f>
        <v>0</v>
      </c>
      <c r="V4" s="15" t="s">
        <v>71</v>
      </c>
      <c r="W4" s="5">
        <f>(J5+T5)/2</f>
        <v>7.7115000000000009</v>
      </c>
      <c r="X4" s="5">
        <f>(J12+T12)/2</f>
        <v>11.755000000000001</v>
      </c>
      <c r="Y4" s="5">
        <f>(J19+T19)/2</f>
        <v>5.1054374999999999</v>
      </c>
      <c r="Z4" s="38">
        <f>(J26+T26)/2</f>
        <v>8.2972499999999982</v>
      </c>
    </row>
    <row r="5" spans="1:26" x14ac:dyDescent="0.45">
      <c r="A5" s="15" t="s">
        <v>71</v>
      </c>
      <c r="B5" s="5">
        <v>8.484</v>
      </c>
      <c r="C5" s="5">
        <v>8.1460000000000008</v>
      </c>
      <c r="D5" s="5">
        <v>8.1519999999999992</v>
      </c>
      <c r="E5" s="5">
        <v>7.8159999999999998</v>
      </c>
      <c r="F5" s="5">
        <v>7.8170000000000002</v>
      </c>
      <c r="G5" s="5">
        <v>8.1509999999999998</v>
      </c>
      <c r="H5" s="5">
        <v>8.0709999999999997</v>
      </c>
      <c r="I5" s="5">
        <v>8.1440000000000001</v>
      </c>
      <c r="J5" s="17">
        <f>SUM(B5:I5)/8</f>
        <v>8.0976250000000007</v>
      </c>
      <c r="K5" s="2" t="s">
        <v>71</v>
      </c>
      <c r="L5" s="94">
        <v>7.4290000000000003</v>
      </c>
      <c r="M5" s="94">
        <v>7.2610000000000001</v>
      </c>
      <c r="N5" s="94">
        <v>7.26</v>
      </c>
      <c r="O5" s="94">
        <v>7.2640000000000002</v>
      </c>
      <c r="P5" s="94">
        <v>7.2629999999999999</v>
      </c>
      <c r="Q5" s="94">
        <v>7.4269999999999996</v>
      </c>
      <c r="R5" s="94">
        <v>7.2619999999999996</v>
      </c>
      <c r="S5" s="94">
        <v>7.4370000000000003</v>
      </c>
      <c r="T5" s="24">
        <f t="shared" ref="T5:T8" si="0">SUM(L5:S5)/8</f>
        <v>7.3253750000000002</v>
      </c>
      <c r="V5" s="15" t="s">
        <v>73</v>
      </c>
      <c r="W5" s="5">
        <f>(J6+T6)/2</f>
        <v>115.72499999999999</v>
      </c>
      <c r="X5" s="5">
        <f>(J13+T13)/2</f>
        <v>125.75624999999999</v>
      </c>
      <c r="Y5" s="5">
        <f>(J20+T20)/2</f>
        <v>88.747500000000002</v>
      </c>
      <c r="Z5" s="38">
        <f>(J27+T27)/2</f>
        <v>126.25</v>
      </c>
    </row>
    <row r="6" spans="1:26" x14ac:dyDescent="0.45">
      <c r="A6" s="15" t="s">
        <v>73</v>
      </c>
      <c r="B6" s="5">
        <v>116.7</v>
      </c>
      <c r="C6" s="5">
        <v>116</v>
      </c>
      <c r="D6" s="5">
        <v>116</v>
      </c>
      <c r="E6" s="5">
        <v>116</v>
      </c>
      <c r="F6" s="5">
        <v>116</v>
      </c>
      <c r="G6" s="5">
        <v>115.7</v>
      </c>
      <c r="H6" s="5">
        <v>116</v>
      </c>
      <c r="I6" s="5">
        <v>116</v>
      </c>
      <c r="J6" s="17">
        <f>SUM(B6:I6)/8</f>
        <v>116.05000000000001</v>
      </c>
      <c r="K6" s="2" t="s">
        <v>73</v>
      </c>
      <c r="L6" s="5">
        <v>115.4</v>
      </c>
      <c r="M6" s="5">
        <v>115.4</v>
      </c>
      <c r="N6" s="5">
        <v>115.4</v>
      </c>
      <c r="O6" s="5">
        <v>115.4</v>
      </c>
      <c r="P6" s="5">
        <v>115.4</v>
      </c>
      <c r="Q6" s="5">
        <v>115.4</v>
      </c>
      <c r="R6" s="5">
        <v>115.4</v>
      </c>
      <c r="S6" s="5">
        <v>115.4</v>
      </c>
      <c r="T6" s="24">
        <f t="shared" si="0"/>
        <v>115.39999999999999</v>
      </c>
      <c r="V6" s="15" t="s">
        <v>72</v>
      </c>
      <c r="W6" s="5">
        <f>(J7+T7)/2</f>
        <v>16.621874999999999</v>
      </c>
      <c r="X6" s="5">
        <f>(J14+T14)/2</f>
        <v>20.582500000000003</v>
      </c>
      <c r="Y6" s="5">
        <f>(J21+T21)/2</f>
        <v>11.666875000000001</v>
      </c>
      <c r="Z6" s="38">
        <f>(J28+T28)/2</f>
        <v>17.376874999999998</v>
      </c>
    </row>
    <row r="7" spans="1:26" ht="14.65" thickBot="1" x14ac:dyDescent="0.5">
      <c r="A7" s="15" t="s">
        <v>72</v>
      </c>
      <c r="B7" s="5">
        <v>17.2</v>
      </c>
      <c r="C7" s="5">
        <v>16.87</v>
      </c>
      <c r="D7" s="5">
        <v>16.86</v>
      </c>
      <c r="E7" s="5">
        <v>16.86</v>
      </c>
      <c r="F7" s="5">
        <v>16.86</v>
      </c>
      <c r="G7" s="5">
        <v>16.86</v>
      </c>
      <c r="H7" s="5">
        <v>16.87</v>
      </c>
      <c r="I7" s="5">
        <v>16.86</v>
      </c>
      <c r="J7" s="17">
        <f t="shared" ref="J7:J8" si="1">SUM(B7:I7)/8</f>
        <v>16.905000000000001</v>
      </c>
      <c r="K7" s="2" t="s">
        <v>72</v>
      </c>
      <c r="L7" s="5">
        <v>16.32</v>
      </c>
      <c r="M7" s="5">
        <v>16.309999999999999</v>
      </c>
      <c r="N7" s="5">
        <v>16.32</v>
      </c>
      <c r="O7" s="5">
        <v>16.32</v>
      </c>
      <c r="P7" s="5">
        <v>16.48</v>
      </c>
      <c r="Q7" s="5">
        <v>16.32</v>
      </c>
      <c r="R7" s="5">
        <v>16.32</v>
      </c>
      <c r="S7" s="5">
        <v>16.32</v>
      </c>
      <c r="T7" s="24">
        <f t="shared" si="0"/>
        <v>16.338749999999997</v>
      </c>
      <c r="V7" s="16" t="s">
        <v>103</v>
      </c>
      <c r="W7" s="27">
        <f>(J8+T8)/2</f>
        <v>1.8181249999999998</v>
      </c>
      <c r="X7" s="27">
        <f>(J15+T15)/2</f>
        <v>6.671125</v>
      </c>
      <c r="Y7" s="27">
        <f>(J22+T22)/2</f>
        <v>1.1847500000000002</v>
      </c>
      <c r="Z7" s="41">
        <f>(J29+T29)/2</f>
        <v>3.68825</v>
      </c>
    </row>
    <row r="8" spans="1:26" x14ac:dyDescent="0.45">
      <c r="A8" s="15" t="s">
        <v>103</v>
      </c>
      <c r="B8" s="5">
        <v>2.1309999999999998</v>
      </c>
      <c r="C8" s="5">
        <v>2.129</v>
      </c>
      <c r="D8" s="5">
        <v>1.794</v>
      </c>
      <c r="E8" s="5">
        <v>2.1320000000000001</v>
      </c>
      <c r="F8" s="5">
        <v>2.1339999999999999</v>
      </c>
      <c r="G8" s="5">
        <v>2.1379999999999999</v>
      </c>
      <c r="H8" s="5">
        <v>1.7969999999999999</v>
      </c>
      <c r="I8" s="5">
        <v>2.129</v>
      </c>
      <c r="J8" s="17">
        <f t="shared" si="1"/>
        <v>2.048</v>
      </c>
      <c r="K8" s="2" t="s">
        <v>103</v>
      </c>
      <c r="L8" s="5">
        <v>1.732</v>
      </c>
      <c r="M8" s="5">
        <v>1.5660000000000001</v>
      </c>
      <c r="N8" s="5">
        <v>1.5649999999999999</v>
      </c>
      <c r="O8" s="5">
        <v>1.4019999999999999</v>
      </c>
      <c r="P8" s="5">
        <v>1.7350000000000001</v>
      </c>
      <c r="Q8" s="5">
        <v>1.569</v>
      </c>
      <c r="R8" s="5">
        <v>1.569</v>
      </c>
      <c r="S8" s="5">
        <v>1.5680000000000001</v>
      </c>
      <c r="T8" s="24">
        <f t="shared" si="0"/>
        <v>1.5882499999999997</v>
      </c>
    </row>
    <row r="9" spans="1:26" x14ac:dyDescent="0.45">
      <c r="A9" s="102" t="s">
        <v>106</v>
      </c>
      <c r="B9" s="103"/>
      <c r="C9" s="103"/>
      <c r="D9" s="103"/>
      <c r="E9" s="103"/>
      <c r="F9" s="103"/>
      <c r="G9" s="103"/>
      <c r="H9" s="103"/>
      <c r="I9" s="103"/>
      <c r="J9" s="103"/>
      <c r="K9" s="103" t="s">
        <v>107</v>
      </c>
      <c r="L9" s="103"/>
      <c r="M9" s="103"/>
      <c r="N9" s="103"/>
      <c r="O9" s="103"/>
      <c r="P9" s="103"/>
      <c r="Q9" s="103"/>
      <c r="R9" s="103"/>
      <c r="S9" s="103"/>
      <c r="T9" s="104"/>
    </row>
    <row r="10" spans="1:26" x14ac:dyDescent="0.45">
      <c r="A10" s="13" t="s">
        <v>0</v>
      </c>
      <c r="B10" s="92">
        <v>1</v>
      </c>
      <c r="C10" s="92">
        <v>2</v>
      </c>
      <c r="D10" s="92">
        <v>3</v>
      </c>
      <c r="E10" s="92">
        <v>4</v>
      </c>
      <c r="F10" s="92">
        <v>5</v>
      </c>
      <c r="G10" s="92">
        <v>6</v>
      </c>
      <c r="H10" s="92">
        <v>7</v>
      </c>
      <c r="I10" s="92">
        <v>8</v>
      </c>
      <c r="J10" s="92" t="s">
        <v>42</v>
      </c>
      <c r="K10" s="4" t="s">
        <v>0</v>
      </c>
      <c r="L10" s="92">
        <v>1</v>
      </c>
      <c r="M10" s="92">
        <v>2</v>
      </c>
      <c r="N10" s="92">
        <v>3</v>
      </c>
      <c r="O10" s="92">
        <v>4</v>
      </c>
      <c r="P10" s="92">
        <v>5</v>
      </c>
      <c r="Q10" s="92">
        <v>6</v>
      </c>
      <c r="R10" s="92">
        <v>7</v>
      </c>
      <c r="S10" s="92">
        <v>8</v>
      </c>
      <c r="T10" s="93" t="s">
        <v>42</v>
      </c>
    </row>
    <row r="11" spans="1:26" x14ac:dyDescent="0.45">
      <c r="A11" s="15" t="s">
        <v>70</v>
      </c>
      <c r="B11" s="5">
        <v>6.48</v>
      </c>
      <c r="C11" s="5"/>
      <c r="D11" s="5"/>
      <c r="E11" s="5"/>
      <c r="F11" s="5"/>
      <c r="G11" s="5"/>
      <c r="H11" s="5"/>
      <c r="I11" s="5"/>
      <c r="J11" s="17">
        <f>SUM(B11:I11)/1</f>
        <v>6.48</v>
      </c>
      <c r="K11" s="2" t="s">
        <v>70</v>
      </c>
      <c r="L11" s="5">
        <v>5.7530000000000001</v>
      </c>
      <c r="M11" s="5"/>
      <c r="N11" s="5"/>
      <c r="O11" s="5"/>
      <c r="P11" s="5"/>
      <c r="Q11" s="5"/>
      <c r="R11" s="5"/>
      <c r="S11" s="5"/>
      <c r="T11" s="24">
        <f>SUM(L11:S11)/1</f>
        <v>5.7530000000000001</v>
      </c>
    </row>
    <row r="12" spans="1:26" x14ac:dyDescent="0.45">
      <c r="A12" s="15" t="s">
        <v>71</v>
      </c>
      <c r="B12" s="5">
        <v>11.85</v>
      </c>
      <c r="C12" s="5">
        <v>12.17</v>
      </c>
      <c r="D12" s="5">
        <v>11.84</v>
      </c>
      <c r="E12" s="5">
        <v>12.18</v>
      </c>
      <c r="F12" s="5">
        <v>12.18</v>
      </c>
      <c r="G12" s="5">
        <v>12.18</v>
      </c>
      <c r="H12" s="5">
        <v>12.18</v>
      </c>
      <c r="I12" s="5">
        <v>12.18</v>
      </c>
      <c r="J12" s="17">
        <f>SUM(B12:I12)/8</f>
        <v>12.095000000000002</v>
      </c>
      <c r="K12" s="2" t="s">
        <v>71</v>
      </c>
      <c r="L12" s="5">
        <v>11.46</v>
      </c>
      <c r="M12" s="5">
        <v>11.29</v>
      </c>
      <c r="N12" s="5">
        <v>11.29</v>
      </c>
      <c r="O12" s="5">
        <v>11.46</v>
      </c>
      <c r="P12" s="5">
        <v>11.46</v>
      </c>
      <c r="Q12" s="5">
        <v>11.61</v>
      </c>
      <c r="R12" s="5">
        <v>11.46</v>
      </c>
      <c r="S12" s="5">
        <v>11.29</v>
      </c>
      <c r="T12" s="24">
        <f>SUM(L12:S12)/8</f>
        <v>11.414999999999999</v>
      </c>
    </row>
    <row r="13" spans="1:26" x14ac:dyDescent="0.45">
      <c r="A13" s="15" t="s">
        <v>73</v>
      </c>
      <c r="B13" s="5">
        <v>126.7</v>
      </c>
      <c r="C13" s="5">
        <v>126.7</v>
      </c>
      <c r="D13" s="5">
        <v>126.7</v>
      </c>
      <c r="E13" s="5">
        <v>126.7</v>
      </c>
      <c r="F13" s="5">
        <v>126.7</v>
      </c>
      <c r="G13" s="5">
        <v>126.7</v>
      </c>
      <c r="H13" s="5">
        <v>126.7</v>
      </c>
      <c r="I13" s="5">
        <v>126.4</v>
      </c>
      <c r="J13" s="17">
        <f t="shared" ref="J13:J15" si="2">SUM(B13:I13)/8</f>
        <v>126.66250000000001</v>
      </c>
      <c r="K13" s="2" t="s">
        <v>73</v>
      </c>
      <c r="L13" s="5">
        <v>124.9</v>
      </c>
      <c r="M13" s="5">
        <v>124.9</v>
      </c>
      <c r="N13" s="5">
        <v>124.8</v>
      </c>
      <c r="O13" s="5">
        <v>124.8</v>
      </c>
      <c r="P13" s="5">
        <v>124.8</v>
      </c>
      <c r="Q13" s="5">
        <v>124.9</v>
      </c>
      <c r="R13" s="5">
        <v>124.9</v>
      </c>
      <c r="S13" s="5">
        <v>124.8</v>
      </c>
      <c r="T13" s="24">
        <f t="shared" ref="T13:T15" si="3">SUM(L13:S13)/8</f>
        <v>124.85</v>
      </c>
    </row>
    <row r="14" spans="1:26" x14ac:dyDescent="0.45">
      <c r="A14" s="15" t="s">
        <v>72</v>
      </c>
      <c r="B14" s="5">
        <v>20.89</v>
      </c>
      <c r="C14" s="5">
        <v>20.88</v>
      </c>
      <c r="D14" s="5">
        <v>20.89</v>
      </c>
      <c r="E14" s="5">
        <v>20.89</v>
      </c>
      <c r="F14" s="5">
        <v>20.89</v>
      </c>
      <c r="G14" s="5">
        <v>20.89</v>
      </c>
      <c r="H14" s="5">
        <v>20.88</v>
      </c>
      <c r="I14" s="5">
        <v>20.89</v>
      </c>
      <c r="J14" s="17">
        <f t="shared" si="2"/>
        <v>20.887500000000003</v>
      </c>
      <c r="K14" s="2" t="s">
        <v>72</v>
      </c>
      <c r="L14" s="5">
        <v>20.34</v>
      </c>
      <c r="M14" s="5">
        <v>20.34</v>
      </c>
      <c r="N14" s="5">
        <v>20.170000000000002</v>
      </c>
      <c r="O14" s="5">
        <v>20.34</v>
      </c>
      <c r="P14" s="5">
        <v>20.34</v>
      </c>
      <c r="Q14" s="5">
        <v>20.34</v>
      </c>
      <c r="R14" s="5">
        <v>20.18</v>
      </c>
      <c r="S14" s="5">
        <v>20.170000000000002</v>
      </c>
      <c r="T14" s="24">
        <f t="shared" si="3"/>
        <v>20.277500000000003</v>
      </c>
    </row>
    <row r="15" spans="1:26" x14ac:dyDescent="0.45">
      <c r="A15" s="15" t="s">
        <v>103</v>
      </c>
      <c r="B15" s="5">
        <v>6.8129999999999997</v>
      </c>
      <c r="C15" s="5">
        <v>7.1459999999999999</v>
      </c>
      <c r="D15" s="5">
        <v>7.1449999999999996</v>
      </c>
      <c r="E15" s="5">
        <v>7.1470000000000002</v>
      </c>
      <c r="F15" s="5">
        <v>6.82</v>
      </c>
      <c r="G15" s="5">
        <v>6.8150000000000004</v>
      </c>
      <c r="H15" s="5">
        <v>7.1459999999999999</v>
      </c>
      <c r="I15" s="5">
        <v>7.1459999999999999</v>
      </c>
      <c r="J15" s="17">
        <f t="shared" si="2"/>
        <v>7.0222499999999997</v>
      </c>
      <c r="K15" s="2" t="s">
        <v>103</v>
      </c>
      <c r="L15" s="5">
        <v>6.4249999999999998</v>
      </c>
      <c r="M15" s="5">
        <v>6.2590000000000003</v>
      </c>
      <c r="N15" s="5">
        <v>6.2539999999999996</v>
      </c>
      <c r="O15" s="5">
        <v>6.2560000000000002</v>
      </c>
      <c r="P15" s="5">
        <v>6.4260000000000002</v>
      </c>
      <c r="Q15" s="5">
        <v>6.2549999999999999</v>
      </c>
      <c r="R15" s="5">
        <v>6.4290000000000003</v>
      </c>
      <c r="S15" s="5">
        <v>6.2560000000000002</v>
      </c>
      <c r="T15" s="24">
        <f t="shared" si="3"/>
        <v>6.3200000000000012</v>
      </c>
    </row>
    <row r="16" spans="1:26" x14ac:dyDescent="0.45">
      <c r="A16" s="102" t="s">
        <v>108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 t="s">
        <v>109</v>
      </c>
      <c r="L16" s="103"/>
      <c r="M16" s="103"/>
      <c r="N16" s="103"/>
      <c r="O16" s="103"/>
      <c r="P16" s="103"/>
      <c r="Q16" s="103"/>
      <c r="R16" s="103"/>
      <c r="S16" s="103"/>
      <c r="T16" s="104"/>
    </row>
    <row r="17" spans="1:20" x14ac:dyDescent="0.45">
      <c r="A17" s="13" t="s">
        <v>0</v>
      </c>
      <c r="B17" s="92">
        <v>1</v>
      </c>
      <c r="C17" s="92">
        <v>2</v>
      </c>
      <c r="D17" s="92">
        <v>3</v>
      </c>
      <c r="E17" s="92">
        <v>4</v>
      </c>
      <c r="F17" s="92">
        <v>5</v>
      </c>
      <c r="G17" s="92">
        <v>6</v>
      </c>
      <c r="H17" s="92">
        <v>7</v>
      </c>
      <c r="I17" s="92">
        <v>8</v>
      </c>
      <c r="J17" s="92" t="s">
        <v>42</v>
      </c>
      <c r="K17" s="4" t="s">
        <v>0</v>
      </c>
      <c r="L17" s="92">
        <v>1</v>
      </c>
      <c r="M17" s="92">
        <v>2</v>
      </c>
      <c r="N17" s="92">
        <v>3</v>
      </c>
      <c r="O17" s="92">
        <v>4</v>
      </c>
      <c r="P17" s="92">
        <v>5</v>
      </c>
      <c r="Q17" s="92">
        <v>6</v>
      </c>
      <c r="R17" s="92">
        <v>7</v>
      </c>
      <c r="S17" s="92">
        <v>8</v>
      </c>
      <c r="T17" s="93" t="s">
        <v>42</v>
      </c>
    </row>
    <row r="18" spans="1:20" x14ac:dyDescent="0.45">
      <c r="A18" s="15" t="s">
        <v>70</v>
      </c>
      <c r="B18" s="5">
        <v>1.5089999999999999</v>
      </c>
      <c r="C18" s="5"/>
      <c r="D18" s="5"/>
      <c r="E18" s="5"/>
      <c r="F18" s="5"/>
      <c r="G18" s="5"/>
      <c r="H18" s="5"/>
      <c r="I18" s="5"/>
      <c r="J18" s="17">
        <f>SUM(B18:I18)/1</f>
        <v>1.5089999999999999</v>
      </c>
      <c r="K18" s="2" t="s">
        <v>70</v>
      </c>
      <c r="L18" s="5">
        <v>0.751</v>
      </c>
      <c r="M18" s="5"/>
      <c r="N18" s="5"/>
      <c r="O18" s="5"/>
      <c r="P18" s="5"/>
      <c r="Q18" s="5"/>
      <c r="R18" s="5"/>
      <c r="S18" s="5"/>
      <c r="T18" s="24">
        <f>SUM(L18:S18)/1</f>
        <v>0.751</v>
      </c>
    </row>
    <row r="19" spans="1:20" x14ac:dyDescent="0.45">
      <c r="A19" s="15" t="s">
        <v>71</v>
      </c>
      <c r="B19" s="5">
        <v>5.468</v>
      </c>
      <c r="C19" s="5">
        <v>5.45</v>
      </c>
      <c r="D19" s="5">
        <v>5.4749999999999996</v>
      </c>
      <c r="E19" s="5">
        <v>5.1349999999999998</v>
      </c>
      <c r="F19" s="5">
        <v>5.4580000000000002</v>
      </c>
      <c r="G19" s="5">
        <v>5.1310000000000002</v>
      </c>
      <c r="H19" s="5">
        <v>5.1230000000000002</v>
      </c>
      <c r="I19" s="5">
        <v>5.1470000000000002</v>
      </c>
      <c r="J19" s="17">
        <f>SUM(B19:I19)/8</f>
        <v>5.2983749999999992</v>
      </c>
      <c r="K19" s="2" t="s">
        <v>71</v>
      </c>
      <c r="L19" s="5">
        <v>4.9119999999999999</v>
      </c>
      <c r="M19" s="5">
        <v>4.9240000000000004</v>
      </c>
      <c r="N19" s="5">
        <v>4.9059999999999997</v>
      </c>
      <c r="O19" s="5">
        <v>4.9059999999999997</v>
      </c>
      <c r="P19" s="5">
        <v>5.0839999999999996</v>
      </c>
      <c r="Q19" s="5">
        <v>4.9109999999999996</v>
      </c>
      <c r="R19" s="5">
        <v>4.7489999999999997</v>
      </c>
      <c r="S19" s="5">
        <v>4.9080000000000004</v>
      </c>
      <c r="T19" s="24">
        <f>SUM(L19:S19)/8</f>
        <v>4.9125000000000005</v>
      </c>
    </row>
    <row r="20" spans="1:20" x14ac:dyDescent="0.45">
      <c r="A20" s="15" t="s">
        <v>73</v>
      </c>
      <c r="B20" s="5">
        <v>88.83</v>
      </c>
      <c r="C20" s="5">
        <v>88.83</v>
      </c>
      <c r="D20" s="5">
        <v>88.49</v>
      </c>
      <c r="E20" s="5">
        <v>88.83</v>
      </c>
      <c r="F20" s="5">
        <v>88.83</v>
      </c>
      <c r="G20" s="5">
        <v>88.83</v>
      </c>
      <c r="H20" s="5">
        <v>88.83</v>
      </c>
      <c r="I20" s="5">
        <v>88.82</v>
      </c>
      <c r="J20" s="17">
        <f t="shared" ref="J20:J22" si="4">SUM(B20:I20)/8</f>
        <v>88.786249999999995</v>
      </c>
      <c r="K20" s="2" t="s">
        <v>73</v>
      </c>
      <c r="L20" s="5">
        <v>88.73</v>
      </c>
      <c r="M20" s="5">
        <v>88.73</v>
      </c>
      <c r="N20" s="5">
        <v>88.73</v>
      </c>
      <c r="O20" s="5">
        <v>88.73</v>
      </c>
      <c r="P20" s="5">
        <v>88.73</v>
      </c>
      <c r="Q20" s="5">
        <v>88.73</v>
      </c>
      <c r="R20" s="5">
        <v>88.56</v>
      </c>
      <c r="S20" s="5">
        <v>88.73</v>
      </c>
      <c r="T20" s="24">
        <f t="shared" ref="T20:T22" si="5">SUM(L20:S20)/8</f>
        <v>88.708750000000009</v>
      </c>
    </row>
    <row r="21" spans="1:20" x14ac:dyDescent="0.45">
      <c r="A21" s="15" t="s">
        <v>72</v>
      </c>
      <c r="B21" s="5">
        <v>11.83</v>
      </c>
      <c r="C21" s="5">
        <v>11.83</v>
      </c>
      <c r="D21" s="5">
        <v>11.83</v>
      </c>
      <c r="E21" s="5">
        <v>11.83</v>
      </c>
      <c r="F21" s="5">
        <v>11.84</v>
      </c>
      <c r="G21" s="5">
        <v>11.83</v>
      </c>
      <c r="H21" s="5">
        <v>11.83</v>
      </c>
      <c r="I21" s="5">
        <v>11.84</v>
      </c>
      <c r="J21" s="17">
        <f t="shared" si="4"/>
        <v>11.8325</v>
      </c>
      <c r="K21" s="2" t="s">
        <v>72</v>
      </c>
      <c r="L21" s="5">
        <v>11.46</v>
      </c>
      <c r="M21" s="5">
        <v>11.46</v>
      </c>
      <c r="N21" s="5">
        <v>11.46</v>
      </c>
      <c r="O21" s="5">
        <v>11.62</v>
      </c>
      <c r="P21" s="5">
        <v>11.63</v>
      </c>
      <c r="Q21" s="5">
        <v>11.46</v>
      </c>
      <c r="R21" s="5">
        <v>11.46</v>
      </c>
      <c r="S21" s="5">
        <v>11.46</v>
      </c>
      <c r="T21" s="24">
        <f t="shared" si="5"/>
        <v>11.501250000000002</v>
      </c>
    </row>
    <row r="22" spans="1:20" x14ac:dyDescent="0.45">
      <c r="A22" s="15" t="s">
        <v>103</v>
      </c>
      <c r="B22" s="5">
        <v>1.478</v>
      </c>
      <c r="C22" s="5">
        <v>1.486</v>
      </c>
      <c r="D22" s="5">
        <v>1.1439999999999999</v>
      </c>
      <c r="E22" s="5">
        <v>1.1339999999999999</v>
      </c>
      <c r="F22" s="5">
        <v>1.151</v>
      </c>
      <c r="G22" s="5">
        <v>1.149</v>
      </c>
      <c r="H22" s="5">
        <v>1.4810000000000001</v>
      </c>
      <c r="I22" s="5">
        <v>1.149</v>
      </c>
      <c r="J22" s="17">
        <f t="shared" si="4"/>
        <v>1.2715000000000001</v>
      </c>
      <c r="K22" s="2" t="s">
        <v>103</v>
      </c>
      <c r="L22" s="5">
        <v>1.0780000000000001</v>
      </c>
      <c r="M22" s="5">
        <v>1.0780000000000001</v>
      </c>
      <c r="N22" s="5">
        <v>1.077</v>
      </c>
      <c r="O22" s="5">
        <v>1.409</v>
      </c>
      <c r="P22" s="5">
        <v>1.0780000000000001</v>
      </c>
      <c r="Q22" s="5">
        <v>0.91100000000000003</v>
      </c>
      <c r="R22" s="5">
        <v>1.0760000000000001</v>
      </c>
      <c r="S22" s="5">
        <v>1.077</v>
      </c>
      <c r="T22" s="24">
        <f t="shared" si="5"/>
        <v>1.0980000000000001</v>
      </c>
    </row>
    <row r="23" spans="1:20" x14ac:dyDescent="0.45">
      <c r="A23" s="102" t="s">
        <v>115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 t="s">
        <v>116</v>
      </c>
      <c r="L23" s="103"/>
      <c r="M23" s="103"/>
      <c r="N23" s="103"/>
      <c r="O23" s="103"/>
      <c r="P23" s="103"/>
      <c r="Q23" s="103"/>
      <c r="R23" s="103"/>
      <c r="S23" s="103"/>
      <c r="T23" s="104"/>
    </row>
    <row r="24" spans="1:20" x14ac:dyDescent="0.45">
      <c r="A24" s="13" t="s">
        <v>0</v>
      </c>
      <c r="B24" s="92">
        <v>1</v>
      </c>
      <c r="C24" s="92">
        <v>2</v>
      </c>
      <c r="D24" s="92">
        <v>3</v>
      </c>
      <c r="E24" s="92">
        <v>4</v>
      </c>
      <c r="F24" s="92">
        <v>5</v>
      </c>
      <c r="G24" s="92">
        <v>6</v>
      </c>
      <c r="H24" s="92">
        <v>7</v>
      </c>
      <c r="I24" s="92">
        <v>8</v>
      </c>
      <c r="J24" s="92" t="s">
        <v>42</v>
      </c>
      <c r="K24" s="4" t="s">
        <v>0</v>
      </c>
      <c r="L24" s="92">
        <v>1</v>
      </c>
      <c r="M24" s="92">
        <v>2</v>
      </c>
      <c r="N24" s="92">
        <v>3</v>
      </c>
      <c r="O24" s="92">
        <v>4</v>
      </c>
      <c r="P24" s="92">
        <v>5</v>
      </c>
      <c r="Q24" s="92">
        <v>6</v>
      </c>
      <c r="R24" s="92">
        <v>7</v>
      </c>
      <c r="S24" s="92">
        <v>8</v>
      </c>
      <c r="T24" s="93" t="s">
        <v>42</v>
      </c>
    </row>
    <row r="25" spans="1:20" x14ac:dyDescent="0.45">
      <c r="A25" s="15" t="s">
        <v>70</v>
      </c>
      <c r="B25" s="5">
        <v>3.47</v>
      </c>
      <c r="C25" s="5"/>
      <c r="D25" s="5"/>
      <c r="E25" s="5"/>
      <c r="F25" s="5"/>
      <c r="G25" s="5"/>
      <c r="H25" s="5"/>
      <c r="I25" s="5"/>
      <c r="J25" s="17">
        <f>SUM(B25:I25)/1</f>
        <v>3.47</v>
      </c>
      <c r="K25" s="2" t="s">
        <v>70</v>
      </c>
      <c r="L25" s="5">
        <v>2.5779999999999998</v>
      </c>
      <c r="M25" s="5"/>
      <c r="N25" s="5"/>
      <c r="O25" s="5"/>
      <c r="P25" s="5"/>
      <c r="Q25" s="5"/>
      <c r="R25" s="5"/>
      <c r="S25" s="5"/>
      <c r="T25" s="24">
        <f>SUM(L25:S25)/1</f>
        <v>2.5779999999999998</v>
      </c>
    </row>
    <row r="26" spans="1:20" x14ac:dyDescent="0.45">
      <c r="A26" s="15" t="s">
        <v>71</v>
      </c>
      <c r="B26" s="5">
        <v>9.1630000000000003</v>
      </c>
      <c r="C26" s="5">
        <v>9.1649999999999991</v>
      </c>
      <c r="D26" s="5">
        <v>9.1690000000000005</v>
      </c>
      <c r="E26" s="5">
        <v>9.1660000000000004</v>
      </c>
      <c r="F26" s="5">
        <v>9.5009999999999994</v>
      </c>
      <c r="G26" s="5">
        <v>9.4939999999999998</v>
      </c>
      <c r="H26" s="5">
        <v>9.1620000000000008</v>
      </c>
      <c r="I26" s="5">
        <v>9.16</v>
      </c>
      <c r="J26" s="17">
        <f>SUM(B26:I26)/8</f>
        <v>9.2474999999999987</v>
      </c>
      <c r="K26" s="2" t="s">
        <v>71</v>
      </c>
      <c r="L26" s="5">
        <v>7.42</v>
      </c>
      <c r="M26" s="5">
        <v>7.4279999999999999</v>
      </c>
      <c r="N26" s="5">
        <v>7.2590000000000003</v>
      </c>
      <c r="O26" s="5">
        <v>7.2640000000000002</v>
      </c>
      <c r="P26" s="5">
        <v>7.43</v>
      </c>
      <c r="Q26" s="5">
        <v>7.431</v>
      </c>
      <c r="R26" s="5">
        <v>7.2590000000000003</v>
      </c>
      <c r="S26" s="5">
        <v>7.2850000000000001</v>
      </c>
      <c r="T26" s="24">
        <f>SUM(L26:S26)/8</f>
        <v>7.3469999999999995</v>
      </c>
    </row>
    <row r="27" spans="1:20" x14ac:dyDescent="0.45">
      <c r="A27" s="15" t="s">
        <v>73</v>
      </c>
      <c r="B27" s="5">
        <v>127.4</v>
      </c>
      <c r="C27" s="5">
        <v>127.4</v>
      </c>
      <c r="D27" s="5">
        <v>127</v>
      </c>
      <c r="E27" s="5">
        <v>127.4</v>
      </c>
      <c r="F27" s="5">
        <v>127.4</v>
      </c>
      <c r="G27" s="5">
        <v>127.4</v>
      </c>
      <c r="H27" s="5">
        <v>127.4</v>
      </c>
      <c r="I27" s="5">
        <v>127.4</v>
      </c>
      <c r="J27" s="17">
        <f t="shared" ref="J27:J29" si="6">SUM(B27:I27)/8</f>
        <v>127.35</v>
      </c>
      <c r="K27" s="2" t="s">
        <v>73</v>
      </c>
      <c r="L27" s="5">
        <v>125.1</v>
      </c>
      <c r="M27" s="5">
        <v>125.3</v>
      </c>
      <c r="N27" s="5">
        <v>125.1</v>
      </c>
      <c r="O27" s="5">
        <v>124.9</v>
      </c>
      <c r="P27" s="5">
        <v>125.1</v>
      </c>
      <c r="Q27" s="5">
        <v>125.1</v>
      </c>
      <c r="R27" s="5">
        <v>125.3</v>
      </c>
      <c r="S27" s="5">
        <v>125.3</v>
      </c>
      <c r="T27" s="24">
        <f t="shared" ref="T27:T29" si="7">SUM(L27:S27)/8</f>
        <v>125.14999999999999</v>
      </c>
    </row>
    <row r="28" spans="1:20" x14ac:dyDescent="0.45">
      <c r="A28" s="15" t="s">
        <v>72</v>
      </c>
      <c r="B28" s="5">
        <v>17.87</v>
      </c>
      <c r="C28" s="5">
        <v>18.21</v>
      </c>
      <c r="D28" s="5">
        <v>18.2</v>
      </c>
      <c r="E28" s="5">
        <v>18.21</v>
      </c>
      <c r="F28" s="5">
        <v>18.21</v>
      </c>
      <c r="G28" s="5">
        <v>18.2</v>
      </c>
      <c r="H28" s="5">
        <v>18.21</v>
      </c>
      <c r="I28" s="5">
        <v>18.21</v>
      </c>
      <c r="J28" s="17">
        <f t="shared" si="6"/>
        <v>18.165000000000003</v>
      </c>
      <c r="K28" s="2" t="s">
        <v>72</v>
      </c>
      <c r="L28" s="5">
        <v>16.309999999999999</v>
      </c>
      <c r="M28" s="5">
        <v>18.32</v>
      </c>
      <c r="N28" s="5">
        <v>16.48</v>
      </c>
      <c r="O28" s="5">
        <v>16.32</v>
      </c>
      <c r="P28" s="5">
        <v>16.32</v>
      </c>
      <c r="Q28" s="5">
        <v>16.32</v>
      </c>
      <c r="R28" s="5">
        <v>16.32</v>
      </c>
      <c r="S28" s="5">
        <v>16.32</v>
      </c>
      <c r="T28" s="24">
        <f t="shared" si="7"/>
        <v>16.588749999999997</v>
      </c>
    </row>
    <row r="29" spans="1:20" ht="14.65" thickBot="1" x14ac:dyDescent="0.5">
      <c r="A29" s="16" t="s">
        <v>103</v>
      </c>
      <c r="B29" s="27">
        <v>3.806</v>
      </c>
      <c r="C29" s="27">
        <v>3.8039999999999998</v>
      </c>
      <c r="D29" s="27">
        <v>5.0830000000000002</v>
      </c>
      <c r="E29" s="27">
        <v>4.1399999999999997</v>
      </c>
      <c r="F29" s="27">
        <v>4.133</v>
      </c>
      <c r="G29" s="27">
        <v>4.1429999999999998</v>
      </c>
      <c r="H29" s="27">
        <v>3.8069999999999999</v>
      </c>
      <c r="I29" s="27">
        <v>3.8</v>
      </c>
      <c r="J29" s="28">
        <f t="shared" si="6"/>
        <v>4.0894999999999992</v>
      </c>
      <c r="K29" s="65" t="s">
        <v>103</v>
      </c>
      <c r="L29" s="27">
        <v>3.2429999999999999</v>
      </c>
      <c r="M29" s="27">
        <v>3.2469999999999999</v>
      </c>
      <c r="N29" s="27">
        <v>3.2440000000000002</v>
      </c>
      <c r="O29" s="27">
        <v>3.2469999999999999</v>
      </c>
      <c r="P29" s="27">
        <v>3.415</v>
      </c>
      <c r="Q29" s="27">
        <v>3.411</v>
      </c>
      <c r="R29" s="27">
        <v>3.2440000000000002</v>
      </c>
      <c r="S29" s="27">
        <v>3.2450000000000001</v>
      </c>
      <c r="T29" s="66">
        <f t="shared" si="7"/>
        <v>3.2870000000000004</v>
      </c>
    </row>
  </sheetData>
  <mergeCells count="10">
    <mergeCell ref="A16:J16"/>
    <mergeCell ref="K16:T16"/>
    <mergeCell ref="A23:J23"/>
    <mergeCell ref="K23:T23"/>
    <mergeCell ref="A1:T1"/>
    <mergeCell ref="V1:Z1"/>
    <mergeCell ref="A2:J2"/>
    <mergeCell ref="K2:T2"/>
    <mergeCell ref="A9:J9"/>
    <mergeCell ref="K9:T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14CB-02DE-44E1-B9E2-6A2C393302F1}">
  <dimension ref="A1:N17"/>
  <sheetViews>
    <sheetView workbookViewId="0">
      <selection activeCell="C12" sqref="C12"/>
    </sheetView>
  </sheetViews>
  <sheetFormatPr defaultRowHeight="14.25" x14ac:dyDescent="0.45"/>
  <cols>
    <col min="1" max="1" width="19" customWidth="1"/>
    <col min="2" max="9" width="6.9296875" customWidth="1"/>
    <col min="11" max="11" width="18.796875" customWidth="1"/>
    <col min="12" max="14" width="10.46484375" customWidth="1"/>
  </cols>
  <sheetData>
    <row r="1" spans="1:14" ht="21.4" thickBot="1" x14ac:dyDescent="0.7">
      <c r="A1" s="105" t="s">
        <v>119</v>
      </c>
      <c r="B1" s="106"/>
      <c r="C1" s="106"/>
      <c r="D1" s="106"/>
      <c r="E1" s="106"/>
      <c r="F1" s="106"/>
      <c r="G1" s="106"/>
      <c r="H1" s="106"/>
      <c r="I1" s="107"/>
      <c r="K1" s="101"/>
      <c r="L1" s="101"/>
      <c r="M1" s="101"/>
    </row>
    <row r="2" spans="1:14" x14ac:dyDescent="0.45">
      <c r="A2" s="102" t="s">
        <v>68</v>
      </c>
      <c r="B2" s="103"/>
      <c r="C2" s="103"/>
      <c r="D2" s="103"/>
      <c r="E2" s="103"/>
      <c r="F2" s="103"/>
      <c r="G2" s="103"/>
      <c r="H2" s="103"/>
      <c r="I2" s="104"/>
      <c r="K2" s="35" t="s">
        <v>79</v>
      </c>
      <c r="L2" s="36" t="s">
        <v>100</v>
      </c>
      <c r="M2" s="36" t="s">
        <v>101</v>
      </c>
      <c r="N2" s="67" t="s">
        <v>102</v>
      </c>
    </row>
    <row r="3" spans="1:14" x14ac:dyDescent="0.45">
      <c r="A3" s="13" t="s">
        <v>0</v>
      </c>
      <c r="B3" s="90">
        <v>1</v>
      </c>
      <c r="C3" s="90">
        <v>2</v>
      </c>
      <c r="D3" s="90">
        <v>3</v>
      </c>
      <c r="E3" s="90">
        <v>4</v>
      </c>
      <c r="F3" s="90">
        <v>5</v>
      </c>
      <c r="G3" s="90">
        <v>6</v>
      </c>
      <c r="H3" s="90">
        <v>7</v>
      </c>
      <c r="I3" s="91" t="s">
        <v>42</v>
      </c>
      <c r="K3" s="62" t="s">
        <v>69</v>
      </c>
      <c r="L3" s="5">
        <f>I4</f>
        <v>71.650000000000006</v>
      </c>
      <c r="M3" s="5">
        <f>I12</f>
        <v>74.349999999999994</v>
      </c>
      <c r="N3" s="38">
        <f>(L3+M3)/2</f>
        <v>73</v>
      </c>
    </row>
    <row r="4" spans="1:14" x14ac:dyDescent="0.45">
      <c r="A4" s="62" t="s">
        <v>69</v>
      </c>
      <c r="B4" s="90">
        <v>71.650000000000006</v>
      </c>
      <c r="C4" s="90"/>
      <c r="D4" s="90"/>
      <c r="E4" s="90"/>
      <c r="F4" s="90"/>
      <c r="G4" s="90"/>
      <c r="H4" s="90"/>
      <c r="I4" s="91">
        <f>B4</f>
        <v>71.650000000000006</v>
      </c>
      <c r="K4" s="15" t="s">
        <v>70</v>
      </c>
      <c r="L4" s="5">
        <f>I5</f>
        <v>3.67</v>
      </c>
      <c r="M4" s="5">
        <f>I13</f>
        <v>3.67</v>
      </c>
      <c r="N4" s="38">
        <f t="shared" ref="N4:N8" si="0">(L4+M4)/2</f>
        <v>3.67</v>
      </c>
    </row>
    <row r="5" spans="1:14" x14ac:dyDescent="0.45">
      <c r="A5" s="15" t="s">
        <v>70</v>
      </c>
      <c r="B5" s="5">
        <v>3.67</v>
      </c>
      <c r="C5" s="5"/>
      <c r="D5" s="5"/>
      <c r="E5" s="5"/>
      <c r="F5" s="5"/>
      <c r="G5" s="5"/>
      <c r="H5" s="5"/>
      <c r="I5" s="24">
        <f>B5</f>
        <v>3.67</v>
      </c>
      <c r="K5" s="15" t="s">
        <v>71</v>
      </c>
      <c r="L5" s="5">
        <f>I6</f>
        <v>6.3242857142857138</v>
      </c>
      <c r="M5" s="5">
        <f>I14</f>
        <v>7.0428571428571427</v>
      </c>
      <c r="N5" s="38">
        <f t="shared" si="0"/>
        <v>6.6835714285714278</v>
      </c>
    </row>
    <row r="6" spans="1:14" x14ac:dyDescent="0.45">
      <c r="A6" s="15" t="s">
        <v>71</v>
      </c>
      <c r="B6" s="5">
        <v>6.47</v>
      </c>
      <c r="C6" s="5">
        <v>6.13</v>
      </c>
      <c r="D6" s="5">
        <v>6.13</v>
      </c>
      <c r="E6" s="5">
        <v>6.47</v>
      </c>
      <c r="F6" s="5">
        <v>6.47</v>
      </c>
      <c r="G6" s="5">
        <v>6.13</v>
      </c>
      <c r="H6" s="5">
        <v>6.47</v>
      </c>
      <c r="I6" s="24">
        <f t="shared" ref="I6:I9" si="1">SUM(B6:H6)/7</f>
        <v>6.3242857142857138</v>
      </c>
      <c r="K6" s="15" t="s">
        <v>73</v>
      </c>
      <c r="L6" s="5">
        <f>I7</f>
        <v>66.702857142857141</v>
      </c>
      <c r="M6" s="5">
        <f>I15</f>
        <v>68.087142857142851</v>
      </c>
      <c r="N6" s="38">
        <f t="shared" si="0"/>
        <v>67.394999999999996</v>
      </c>
    </row>
    <row r="7" spans="1:14" x14ac:dyDescent="0.45">
      <c r="A7" s="15" t="s">
        <v>73</v>
      </c>
      <c r="B7" s="5">
        <v>66.27</v>
      </c>
      <c r="C7" s="5">
        <v>66.61</v>
      </c>
      <c r="D7" s="5">
        <v>66.61</v>
      </c>
      <c r="E7" s="5">
        <v>66.61</v>
      </c>
      <c r="F7" s="5">
        <v>66.94</v>
      </c>
      <c r="G7" s="5">
        <v>66.94</v>
      </c>
      <c r="H7" s="5">
        <v>66.94</v>
      </c>
      <c r="I7" s="24">
        <f t="shared" si="1"/>
        <v>66.702857142857141</v>
      </c>
      <c r="K7" s="15" t="s">
        <v>72</v>
      </c>
      <c r="L7" s="5">
        <f>I8</f>
        <v>18.55857142857143</v>
      </c>
      <c r="M7" s="5">
        <f>I16</f>
        <v>18.008571428571432</v>
      </c>
      <c r="N7" s="38">
        <f t="shared" si="0"/>
        <v>18.283571428571431</v>
      </c>
    </row>
    <row r="8" spans="1:14" ht="14.65" thickBot="1" x14ac:dyDescent="0.5">
      <c r="A8" s="15" t="s">
        <v>72</v>
      </c>
      <c r="B8" s="5">
        <v>17.13</v>
      </c>
      <c r="C8" s="5">
        <v>17.13</v>
      </c>
      <c r="D8" s="5">
        <v>17.13</v>
      </c>
      <c r="E8" s="5">
        <v>17.13</v>
      </c>
      <c r="F8" s="5">
        <v>17.13</v>
      </c>
      <c r="G8" s="5">
        <v>17.13</v>
      </c>
      <c r="H8" s="5">
        <v>27.13</v>
      </c>
      <c r="I8" s="24">
        <f t="shared" si="1"/>
        <v>18.55857142857143</v>
      </c>
      <c r="K8" s="16" t="s">
        <v>74</v>
      </c>
      <c r="L8" s="27">
        <f>I9</f>
        <v>3.34</v>
      </c>
      <c r="M8" s="27">
        <f>I17</f>
        <v>7.6828571428571433</v>
      </c>
      <c r="N8" s="41">
        <f t="shared" si="0"/>
        <v>5.5114285714285716</v>
      </c>
    </row>
    <row r="9" spans="1:14" x14ac:dyDescent="0.45">
      <c r="A9" s="15" t="s">
        <v>74</v>
      </c>
      <c r="B9" s="5">
        <v>3.34</v>
      </c>
      <c r="C9" s="5">
        <v>3.34</v>
      </c>
      <c r="D9" s="5">
        <v>3.34</v>
      </c>
      <c r="E9" s="5">
        <v>3.34</v>
      </c>
      <c r="F9" s="5">
        <v>3.34</v>
      </c>
      <c r="G9" s="5">
        <v>3.34</v>
      </c>
      <c r="H9" s="5">
        <v>3.34</v>
      </c>
      <c r="I9" s="24">
        <f t="shared" si="1"/>
        <v>3.34</v>
      </c>
    </row>
    <row r="10" spans="1:14" x14ac:dyDescent="0.45">
      <c r="A10" s="102" t="s">
        <v>75</v>
      </c>
      <c r="B10" s="103"/>
      <c r="C10" s="103"/>
      <c r="D10" s="103"/>
      <c r="E10" s="103"/>
      <c r="F10" s="103"/>
      <c r="G10" s="103"/>
      <c r="H10" s="103"/>
      <c r="I10" s="104"/>
    </row>
    <row r="11" spans="1:14" x14ac:dyDescent="0.45">
      <c r="A11" s="13" t="s">
        <v>0</v>
      </c>
      <c r="B11" s="90">
        <v>1</v>
      </c>
      <c r="C11" s="90">
        <v>2</v>
      </c>
      <c r="D11" s="90">
        <v>3</v>
      </c>
      <c r="E11" s="90">
        <v>4</v>
      </c>
      <c r="F11" s="90">
        <v>5</v>
      </c>
      <c r="G11" s="90">
        <v>6</v>
      </c>
      <c r="H11" s="90">
        <v>7</v>
      </c>
      <c r="I11" s="91" t="s">
        <v>42</v>
      </c>
    </row>
    <row r="12" spans="1:14" x14ac:dyDescent="0.45">
      <c r="A12" s="62" t="s">
        <v>69</v>
      </c>
      <c r="B12" s="90">
        <v>74.349999999999994</v>
      </c>
      <c r="C12" s="90"/>
      <c r="D12" s="90"/>
      <c r="E12" s="90"/>
      <c r="F12" s="90"/>
      <c r="G12" s="90"/>
      <c r="H12" s="90"/>
      <c r="I12" s="91">
        <f>B12</f>
        <v>74.349999999999994</v>
      </c>
    </row>
    <row r="13" spans="1:14" x14ac:dyDescent="0.45">
      <c r="A13" s="15" t="s">
        <v>70</v>
      </c>
      <c r="B13" s="5">
        <v>3.67</v>
      </c>
      <c r="C13" s="5"/>
      <c r="D13" s="5"/>
      <c r="E13" s="5"/>
      <c r="F13" s="5"/>
      <c r="G13" s="5"/>
      <c r="H13" s="5"/>
      <c r="I13" s="24">
        <f>B13</f>
        <v>3.67</v>
      </c>
    </row>
    <row r="14" spans="1:14" x14ac:dyDescent="0.45">
      <c r="A14" s="15" t="s">
        <v>71</v>
      </c>
      <c r="B14" s="5">
        <v>7.01</v>
      </c>
      <c r="C14" s="5">
        <v>7.08</v>
      </c>
      <c r="D14" s="5">
        <v>7.1</v>
      </c>
      <c r="E14" s="5">
        <v>7.07</v>
      </c>
      <c r="F14" s="5">
        <v>6.98</v>
      </c>
      <c r="G14" s="5">
        <v>7.1</v>
      </c>
      <c r="H14" s="5">
        <v>6.96</v>
      </c>
      <c r="I14" s="24">
        <f t="shared" ref="I14:I17" si="2">SUM(B14:H14)/7</f>
        <v>7.0428571428571427</v>
      </c>
    </row>
    <row r="15" spans="1:14" x14ac:dyDescent="0.45">
      <c r="A15" s="15" t="s">
        <v>73</v>
      </c>
      <c r="B15" s="5">
        <v>68.97</v>
      </c>
      <c r="C15" s="5">
        <v>67.8</v>
      </c>
      <c r="D15" s="5">
        <v>67.92</v>
      </c>
      <c r="E15" s="5">
        <v>68.02</v>
      </c>
      <c r="F15" s="5">
        <v>68.02</v>
      </c>
      <c r="G15" s="5">
        <v>68</v>
      </c>
      <c r="H15" s="5">
        <v>67.88</v>
      </c>
      <c r="I15" s="24">
        <f t="shared" si="2"/>
        <v>68.087142857142851</v>
      </c>
    </row>
    <row r="16" spans="1:14" x14ac:dyDescent="0.45">
      <c r="A16" s="15" t="s">
        <v>72</v>
      </c>
      <c r="B16" s="5">
        <v>18.14</v>
      </c>
      <c r="C16" s="5">
        <v>17.96</v>
      </c>
      <c r="D16" s="5">
        <v>18.02</v>
      </c>
      <c r="E16" s="5">
        <v>17.96</v>
      </c>
      <c r="F16" s="5">
        <v>17.96</v>
      </c>
      <c r="G16" s="5">
        <v>18.04</v>
      </c>
      <c r="H16" s="5">
        <v>17.98</v>
      </c>
      <c r="I16" s="24">
        <f t="shared" si="2"/>
        <v>18.008571428571432</v>
      </c>
    </row>
    <row r="17" spans="1:9" ht="14.65" thickBot="1" x14ac:dyDescent="0.5">
      <c r="A17" s="16" t="s">
        <v>74</v>
      </c>
      <c r="B17" s="27">
        <v>3.36</v>
      </c>
      <c r="C17" s="27">
        <v>3.34</v>
      </c>
      <c r="D17" s="27">
        <v>3.38</v>
      </c>
      <c r="E17" s="27">
        <v>3.34</v>
      </c>
      <c r="F17" s="27">
        <v>13.46</v>
      </c>
      <c r="G17" s="27">
        <v>13.42</v>
      </c>
      <c r="H17" s="27">
        <v>13.48</v>
      </c>
      <c r="I17" s="66">
        <f t="shared" si="2"/>
        <v>7.6828571428571433</v>
      </c>
    </row>
  </sheetData>
  <mergeCells count="4">
    <mergeCell ref="K1:M1"/>
    <mergeCell ref="A2:I2"/>
    <mergeCell ref="A10:I10"/>
    <mergeCell ref="A1:I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8C7D-082E-48EF-B834-2FD58EFE83BB}">
  <dimension ref="A1:X17"/>
  <sheetViews>
    <sheetView topLeftCell="D1" zoomScale="85" zoomScaleNormal="85" workbookViewId="0">
      <selection activeCell="F43" sqref="F43"/>
    </sheetView>
  </sheetViews>
  <sheetFormatPr defaultRowHeight="14.25" x14ac:dyDescent="0.45"/>
  <cols>
    <col min="1" max="1" width="19" customWidth="1"/>
    <col min="2" max="9" width="6.9296875" customWidth="1"/>
    <col min="10" max="10" width="19" customWidth="1"/>
    <col min="11" max="18" width="6.9296875" customWidth="1"/>
    <col min="20" max="20" width="18.796875" customWidth="1"/>
    <col min="21" max="24" width="21.19921875" customWidth="1"/>
  </cols>
  <sheetData>
    <row r="1" spans="1:24" ht="21.4" thickBot="1" x14ac:dyDescent="0.7">
      <c r="A1" s="105" t="s">
        <v>78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  <c r="T1" s="101"/>
      <c r="U1" s="101"/>
      <c r="V1" s="101"/>
      <c r="W1" s="101"/>
      <c r="X1" s="101"/>
    </row>
    <row r="2" spans="1:24" x14ac:dyDescent="0.45">
      <c r="A2" s="102" t="s">
        <v>68</v>
      </c>
      <c r="B2" s="103"/>
      <c r="C2" s="103"/>
      <c r="D2" s="103"/>
      <c r="E2" s="103"/>
      <c r="F2" s="103"/>
      <c r="G2" s="103"/>
      <c r="H2" s="103"/>
      <c r="I2" s="103"/>
      <c r="J2" s="103" t="s">
        <v>76</v>
      </c>
      <c r="K2" s="103"/>
      <c r="L2" s="103"/>
      <c r="M2" s="103"/>
      <c r="N2" s="103"/>
      <c r="O2" s="103"/>
      <c r="P2" s="103"/>
      <c r="Q2" s="103"/>
      <c r="R2" s="104"/>
      <c r="T2" s="35" t="s">
        <v>79</v>
      </c>
      <c r="U2" s="36" t="s">
        <v>80</v>
      </c>
      <c r="V2" s="36" t="s">
        <v>81</v>
      </c>
      <c r="W2" s="36" t="s">
        <v>82</v>
      </c>
      <c r="X2" s="67" t="s">
        <v>83</v>
      </c>
    </row>
    <row r="3" spans="1:24" x14ac:dyDescent="0.45">
      <c r="A3" s="13" t="s">
        <v>0</v>
      </c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 t="s">
        <v>42</v>
      </c>
      <c r="J3" s="4" t="s">
        <v>0</v>
      </c>
      <c r="K3" s="59">
        <v>1</v>
      </c>
      <c r="L3" s="59">
        <v>2</v>
      </c>
      <c r="M3" s="59">
        <v>3</v>
      </c>
      <c r="N3" s="59">
        <v>4</v>
      </c>
      <c r="O3" s="59">
        <v>5</v>
      </c>
      <c r="P3" s="59">
        <v>6</v>
      </c>
      <c r="Q3" s="59">
        <v>7</v>
      </c>
      <c r="R3" s="14" t="s">
        <v>42</v>
      </c>
      <c r="T3" s="62" t="s">
        <v>69</v>
      </c>
      <c r="U3" s="5">
        <f>I4</f>
        <v>81.650000000000006</v>
      </c>
      <c r="V3" s="5">
        <f>I12</f>
        <v>84.35</v>
      </c>
      <c r="W3" s="5">
        <f>R4</f>
        <v>78.56</v>
      </c>
      <c r="X3" s="38">
        <f>R12</f>
        <v>81.58</v>
      </c>
    </row>
    <row r="4" spans="1:24" x14ac:dyDescent="0.45">
      <c r="A4" s="62" t="s">
        <v>69</v>
      </c>
      <c r="B4" s="59">
        <v>81.650000000000006</v>
      </c>
      <c r="C4" s="59"/>
      <c r="D4" s="59"/>
      <c r="E4" s="59"/>
      <c r="F4" s="59"/>
      <c r="G4" s="59"/>
      <c r="H4" s="59"/>
      <c r="I4" s="59">
        <f>B4</f>
        <v>81.650000000000006</v>
      </c>
      <c r="J4" s="63" t="s">
        <v>69</v>
      </c>
      <c r="K4" s="59">
        <v>78.56</v>
      </c>
      <c r="L4" s="59"/>
      <c r="M4" s="59"/>
      <c r="N4" s="59"/>
      <c r="O4" s="59"/>
      <c r="P4" s="59"/>
      <c r="Q4" s="59"/>
      <c r="R4" s="14">
        <f>K4</f>
        <v>78.56</v>
      </c>
      <c r="T4" s="15" t="s">
        <v>70</v>
      </c>
      <c r="U4" s="5">
        <f t="shared" ref="U4:U8" si="0">I5</f>
        <v>13.67</v>
      </c>
      <c r="V4" s="5">
        <f t="shared" ref="V4:V8" si="1">I13</f>
        <v>14.06</v>
      </c>
      <c r="W4" s="5">
        <f t="shared" ref="W4:W8" si="2">R5</f>
        <v>11.1</v>
      </c>
      <c r="X4" s="38">
        <f t="shared" ref="X4:X8" si="3">R13</f>
        <v>11.1</v>
      </c>
    </row>
    <row r="5" spans="1:24" x14ac:dyDescent="0.45">
      <c r="A5" s="15" t="s">
        <v>70</v>
      </c>
      <c r="B5" s="5">
        <v>13.67</v>
      </c>
      <c r="C5" s="5"/>
      <c r="D5" s="5"/>
      <c r="E5" s="5"/>
      <c r="F5" s="5"/>
      <c r="G5" s="5"/>
      <c r="H5" s="5"/>
      <c r="I5" s="17">
        <f>B5</f>
        <v>13.67</v>
      </c>
      <c r="J5" s="2" t="s">
        <v>70</v>
      </c>
      <c r="K5" s="5">
        <v>11.1</v>
      </c>
      <c r="L5" s="5"/>
      <c r="M5" s="5"/>
      <c r="N5" s="5"/>
      <c r="O5" s="5"/>
      <c r="P5" s="5"/>
      <c r="Q5" s="5"/>
      <c r="R5" s="24">
        <f>K5</f>
        <v>11.1</v>
      </c>
      <c r="T5" s="15" t="s">
        <v>71</v>
      </c>
      <c r="U5" s="5">
        <f t="shared" si="0"/>
        <v>16.324285714285711</v>
      </c>
      <c r="V5" s="5">
        <f t="shared" si="1"/>
        <v>17.042857142857144</v>
      </c>
      <c r="W5" s="5">
        <f t="shared" si="2"/>
        <v>16.324285714285711</v>
      </c>
      <c r="X5" s="38">
        <f t="shared" si="3"/>
        <v>17.042857142857144</v>
      </c>
    </row>
    <row r="6" spans="1:24" x14ac:dyDescent="0.45">
      <c r="A6" s="15" t="s">
        <v>71</v>
      </c>
      <c r="B6" s="5">
        <v>16.47</v>
      </c>
      <c r="C6" s="5">
        <v>16.13</v>
      </c>
      <c r="D6" s="5">
        <v>16.13</v>
      </c>
      <c r="E6" s="5">
        <v>16.47</v>
      </c>
      <c r="F6" s="5">
        <v>16.47</v>
      </c>
      <c r="G6" s="5">
        <v>16.13</v>
      </c>
      <c r="H6" s="5">
        <v>16.47</v>
      </c>
      <c r="I6" s="17">
        <f t="shared" ref="I6:I9" si="4">SUM(B6:H6)/7</f>
        <v>16.324285714285711</v>
      </c>
      <c r="J6" s="2" t="s">
        <v>71</v>
      </c>
      <c r="K6" s="5">
        <v>16.47</v>
      </c>
      <c r="L6" s="5">
        <v>16.47</v>
      </c>
      <c r="M6" s="5">
        <v>16.13</v>
      </c>
      <c r="N6" s="5">
        <v>16.13</v>
      </c>
      <c r="O6" s="5">
        <v>16.47</v>
      </c>
      <c r="P6" s="5">
        <v>16.13</v>
      </c>
      <c r="Q6" s="5">
        <v>16.47</v>
      </c>
      <c r="R6" s="24">
        <f t="shared" ref="R6:R9" si="5">SUM(K6:Q6)/7</f>
        <v>16.324285714285711</v>
      </c>
      <c r="T6" s="15" t="s">
        <v>73</v>
      </c>
      <c r="U6" s="5">
        <f t="shared" si="0"/>
        <v>76.702857142857155</v>
      </c>
      <c r="V6" s="5">
        <f t="shared" si="1"/>
        <v>78.087142857142837</v>
      </c>
      <c r="W6" s="5">
        <f t="shared" si="2"/>
        <v>74.151428571428568</v>
      </c>
      <c r="X6" s="38">
        <f t="shared" si="3"/>
        <v>78.087142857142837</v>
      </c>
    </row>
    <row r="7" spans="1:24" x14ac:dyDescent="0.45">
      <c r="A7" s="15" t="s">
        <v>73</v>
      </c>
      <c r="B7" s="5">
        <v>76.27</v>
      </c>
      <c r="C7" s="5">
        <v>76.61</v>
      </c>
      <c r="D7" s="5">
        <v>76.61</v>
      </c>
      <c r="E7" s="5">
        <v>76.61</v>
      </c>
      <c r="F7" s="5">
        <v>76.94</v>
      </c>
      <c r="G7" s="5">
        <v>76.94</v>
      </c>
      <c r="H7" s="5">
        <v>76.94</v>
      </c>
      <c r="I7" s="17">
        <f t="shared" si="4"/>
        <v>76.702857142857155</v>
      </c>
      <c r="J7" s="2" t="s">
        <v>73</v>
      </c>
      <c r="K7" s="5">
        <v>73.86</v>
      </c>
      <c r="L7" s="5">
        <v>74.2</v>
      </c>
      <c r="M7" s="5">
        <v>74.2</v>
      </c>
      <c r="N7" s="5">
        <v>74.2</v>
      </c>
      <c r="O7" s="5">
        <v>74.2</v>
      </c>
      <c r="P7" s="5">
        <v>74.2</v>
      </c>
      <c r="Q7" s="5">
        <v>74.2</v>
      </c>
      <c r="R7" s="24">
        <f t="shared" si="5"/>
        <v>74.151428571428568</v>
      </c>
      <c r="T7" s="15" t="s">
        <v>72</v>
      </c>
      <c r="U7" s="5">
        <f t="shared" si="0"/>
        <v>27.13</v>
      </c>
      <c r="V7" s="5">
        <f t="shared" si="1"/>
        <v>26.580000000000002</v>
      </c>
      <c r="W7" s="5">
        <f t="shared" si="2"/>
        <v>24.859999999999996</v>
      </c>
      <c r="X7" s="38">
        <f t="shared" si="3"/>
        <v>26.580000000000002</v>
      </c>
    </row>
    <row r="8" spans="1:24" ht="14.65" thickBot="1" x14ac:dyDescent="0.5">
      <c r="A8" s="15" t="s">
        <v>72</v>
      </c>
      <c r="B8" s="5">
        <v>27.13</v>
      </c>
      <c r="C8" s="5">
        <v>27.13</v>
      </c>
      <c r="D8" s="5">
        <v>27.13</v>
      </c>
      <c r="E8" s="5">
        <v>27.13</v>
      </c>
      <c r="F8" s="5">
        <v>27.13</v>
      </c>
      <c r="G8" s="5">
        <v>27.13</v>
      </c>
      <c r="H8" s="5">
        <v>27.13</v>
      </c>
      <c r="I8" s="17">
        <f t="shared" si="4"/>
        <v>27.13</v>
      </c>
      <c r="J8" s="2" t="s">
        <v>72</v>
      </c>
      <c r="K8" s="5">
        <v>24.86</v>
      </c>
      <c r="L8" s="5">
        <v>24.86</v>
      </c>
      <c r="M8" s="5">
        <v>24.86</v>
      </c>
      <c r="N8" s="5">
        <v>24.86</v>
      </c>
      <c r="O8" s="5">
        <v>24.86</v>
      </c>
      <c r="P8" s="5">
        <v>24.86</v>
      </c>
      <c r="Q8" s="5">
        <v>24.86</v>
      </c>
      <c r="R8" s="24">
        <f t="shared" si="5"/>
        <v>24.859999999999996</v>
      </c>
      <c r="T8" s="16" t="s">
        <v>74</v>
      </c>
      <c r="U8" s="27">
        <f t="shared" si="0"/>
        <v>13.340000000000002</v>
      </c>
      <c r="V8" s="27">
        <f t="shared" si="1"/>
        <v>13.397142857142857</v>
      </c>
      <c r="W8" s="27">
        <f t="shared" si="2"/>
        <v>11.099999999999998</v>
      </c>
      <c r="X8" s="41">
        <f t="shared" si="3"/>
        <v>13.397142857142857</v>
      </c>
    </row>
    <row r="9" spans="1:24" x14ac:dyDescent="0.45">
      <c r="A9" s="15" t="s">
        <v>74</v>
      </c>
      <c r="B9" s="5">
        <v>13.34</v>
      </c>
      <c r="C9" s="5">
        <v>13.34</v>
      </c>
      <c r="D9" s="5">
        <v>13.34</v>
      </c>
      <c r="E9" s="5">
        <v>13.34</v>
      </c>
      <c r="F9" s="5">
        <v>13.34</v>
      </c>
      <c r="G9" s="5">
        <v>13.34</v>
      </c>
      <c r="H9" s="5">
        <v>13.34</v>
      </c>
      <c r="I9" s="17">
        <f t="shared" si="4"/>
        <v>13.340000000000002</v>
      </c>
      <c r="J9" s="2" t="s">
        <v>74</v>
      </c>
      <c r="K9" s="5">
        <v>11.1</v>
      </c>
      <c r="L9" s="5">
        <v>11.1</v>
      </c>
      <c r="M9" s="5">
        <v>11.1</v>
      </c>
      <c r="N9" s="5">
        <v>11.1</v>
      </c>
      <c r="O9" s="5">
        <v>11.1</v>
      </c>
      <c r="P9" s="5">
        <v>11.1</v>
      </c>
      <c r="Q9" s="5">
        <v>11.1</v>
      </c>
      <c r="R9" s="24">
        <f t="shared" si="5"/>
        <v>11.099999999999998</v>
      </c>
    </row>
    <row r="10" spans="1:24" x14ac:dyDescent="0.45">
      <c r="A10" s="102" t="s">
        <v>75</v>
      </c>
      <c r="B10" s="103"/>
      <c r="C10" s="103"/>
      <c r="D10" s="103"/>
      <c r="E10" s="103"/>
      <c r="F10" s="103"/>
      <c r="G10" s="103"/>
      <c r="H10" s="103"/>
      <c r="I10" s="103"/>
      <c r="J10" s="103" t="s">
        <v>77</v>
      </c>
      <c r="K10" s="103"/>
      <c r="L10" s="103"/>
      <c r="M10" s="103"/>
      <c r="N10" s="103"/>
      <c r="O10" s="103"/>
      <c r="P10" s="103"/>
      <c r="Q10" s="103"/>
      <c r="R10" s="104"/>
    </row>
    <row r="11" spans="1:24" x14ac:dyDescent="0.45">
      <c r="A11" s="13" t="s">
        <v>0</v>
      </c>
      <c r="B11" s="59">
        <v>1</v>
      </c>
      <c r="C11" s="59">
        <v>2</v>
      </c>
      <c r="D11" s="59">
        <v>3</v>
      </c>
      <c r="E11" s="59">
        <v>4</v>
      </c>
      <c r="F11" s="59">
        <v>5</v>
      </c>
      <c r="G11" s="59">
        <v>6</v>
      </c>
      <c r="H11" s="59">
        <v>7</v>
      </c>
      <c r="I11" s="59" t="s">
        <v>42</v>
      </c>
      <c r="J11" s="4" t="s">
        <v>0</v>
      </c>
      <c r="K11" s="59">
        <v>1</v>
      </c>
      <c r="L11" s="59">
        <v>2</v>
      </c>
      <c r="M11" s="59">
        <v>3</v>
      </c>
      <c r="N11" s="59">
        <v>4</v>
      </c>
      <c r="O11" s="59">
        <v>5</v>
      </c>
      <c r="P11" s="59">
        <v>6</v>
      </c>
      <c r="Q11" s="59">
        <v>7</v>
      </c>
      <c r="R11" s="14" t="s">
        <v>42</v>
      </c>
    </row>
    <row r="12" spans="1:24" x14ac:dyDescent="0.45">
      <c r="A12" s="62" t="s">
        <v>69</v>
      </c>
      <c r="B12" s="59">
        <v>84.35</v>
      </c>
      <c r="C12" s="59"/>
      <c r="D12" s="59"/>
      <c r="E12" s="59"/>
      <c r="F12" s="59"/>
      <c r="G12" s="59"/>
      <c r="H12" s="59"/>
      <c r="I12" s="59">
        <f>B12</f>
        <v>84.35</v>
      </c>
      <c r="J12" s="63" t="s">
        <v>69</v>
      </c>
      <c r="K12" s="59">
        <v>81.58</v>
      </c>
      <c r="L12" s="59"/>
      <c r="M12" s="59"/>
      <c r="N12" s="59"/>
      <c r="O12" s="59"/>
      <c r="P12" s="59"/>
      <c r="Q12" s="59"/>
      <c r="R12" s="14">
        <f>K12</f>
        <v>81.58</v>
      </c>
    </row>
    <row r="13" spans="1:24" x14ac:dyDescent="0.45">
      <c r="A13" s="15" t="s">
        <v>70</v>
      </c>
      <c r="B13" s="5">
        <v>14.06</v>
      </c>
      <c r="C13" s="5"/>
      <c r="D13" s="5"/>
      <c r="E13" s="5"/>
      <c r="F13" s="5"/>
      <c r="G13" s="5"/>
      <c r="H13" s="5"/>
      <c r="I13" s="17">
        <f>B13</f>
        <v>14.06</v>
      </c>
      <c r="J13" s="2" t="s">
        <v>70</v>
      </c>
      <c r="K13" s="5">
        <v>11.1</v>
      </c>
      <c r="L13" s="5"/>
      <c r="M13" s="5"/>
      <c r="N13" s="5"/>
      <c r="O13" s="5"/>
      <c r="P13" s="5"/>
      <c r="Q13" s="5"/>
      <c r="R13" s="24">
        <f>K13</f>
        <v>11.1</v>
      </c>
    </row>
    <row r="14" spans="1:24" x14ac:dyDescent="0.45">
      <c r="A14" s="15" t="s">
        <v>71</v>
      </c>
      <c r="B14" s="5">
        <v>17.010000000000002</v>
      </c>
      <c r="C14" s="5">
        <v>17.079999999999998</v>
      </c>
      <c r="D14" s="5">
        <v>17.100000000000001</v>
      </c>
      <c r="E14" s="5">
        <v>17.07</v>
      </c>
      <c r="F14" s="5">
        <v>16.98</v>
      </c>
      <c r="G14" s="5">
        <v>17.100000000000001</v>
      </c>
      <c r="H14" s="5">
        <v>16.96</v>
      </c>
      <c r="I14" s="17">
        <f t="shared" ref="I14:I17" si="6">SUM(B14:H14)/7</f>
        <v>17.042857142857144</v>
      </c>
      <c r="J14" s="2" t="s">
        <v>71</v>
      </c>
      <c r="K14" s="5">
        <v>17.010000000000002</v>
      </c>
      <c r="L14" s="5">
        <v>17.079999999999998</v>
      </c>
      <c r="M14" s="5">
        <v>17.100000000000001</v>
      </c>
      <c r="N14" s="5">
        <v>17.07</v>
      </c>
      <c r="O14" s="5">
        <v>16.98</v>
      </c>
      <c r="P14" s="5">
        <v>17.100000000000001</v>
      </c>
      <c r="Q14" s="5">
        <v>16.96</v>
      </c>
      <c r="R14" s="24">
        <f t="shared" ref="R14:R17" si="7">SUM(K14:Q14)/7</f>
        <v>17.042857142857144</v>
      </c>
    </row>
    <row r="15" spans="1:24" x14ac:dyDescent="0.45">
      <c r="A15" s="15" t="s">
        <v>73</v>
      </c>
      <c r="B15" s="5">
        <v>78.97</v>
      </c>
      <c r="C15" s="5">
        <v>77.8</v>
      </c>
      <c r="D15" s="5">
        <v>77.92</v>
      </c>
      <c r="E15" s="5">
        <v>78.02</v>
      </c>
      <c r="F15" s="5">
        <v>78.02</v>
      </c>
      <c r="G15" s="5">
        <v>78</v>
      </c>
      <c r="H15" s="5">
        <v>77.88</v>
      </c>
      <c r="I15" s="17">
        <f t="shared" si="6"/>
        <v>78.087142857142837</v>
      </c>
      <c r="J15" s="2" t="s">
        <v>73</v>
      </c>
      <c r="K15" s="5">
        <v>78.97</v>
      </c>
      <c r="L15" s="5">
        <v>77.8</v>
      </c>
      <c r="M15" s="5">
        <v>77.92</v>
      </c>
      <c r="N15" s="5">
        <v>78.02</v>
      </c>
      <c r="O15" s="5">
        <v>78.02</v>
      </c>
      <c r="P15" s="5">
        <v>78</v>
      </c>
      <c r="Q15" s="5">
        <v>77.88</v>
      </c>
      <c r="R15" s="24">
        <f t="shared" si="7"/>
        <v>78.087142857142837</v>
      </c>
    </row>
    <row r="16" spans="1:24" x14ac:dyDescent="0.45">
      <c r="A16" s="15" t="s">
        <v>72</v>
      </c>
      <c r="B16" s="5">
        <v>28.14</v>
      </c>
      <c r="C16" s="5">
        <v>27.96</v>
      </c>
      <c r="D16" s="5">
        <v>18.02</v>
      </c>
      <c r="E16" s="5">
        <v>27.96</v>
      </c>
      <c r="F16" s="5">
        <v>27.96</v>
      </c>
      <c r="G16" s="5">
        <v>28.04</v>
      </c>
      <c r="H16" s="5">
        <v>27.98</v>
      </c>
      <c r="I16" s="17">
        <f t="shared" si="6"/>
        <v>26.580000000000002</v>
      </c>
      <c r="J16" s="2" t="s">
        <v>72</v>
      </c>
      <c r="K16" s="5">
        <v>28.14</v>
      </c>
      <c r="L16" s="5">
        <v>27.96</v>
      </c>
      <c r="M16" s="5">
        <v>18.02</v>
      </c>
      <c r="N16" s="5">
        <v>27.96</v>
      </c>
      <c r="O16" s="5">
        <v>27.96</v>
      </c>
      <c r="P16" s="5">
        <v>28.04</v>
      </c>
      <c r="Q16" s="5">
        <v>27.98</v>
      </c>
      <c r="R16" s="24">
        <f t="shared" si="7"/>
        <v>26.580000000000002</v>
      </c>
    </row>
    <row r="17" spans="1:18" ht="14.65" thickBot="1" x14ac:dyDescent="0.5">
      <c r="A17" s="16" t="s">
        <v>74</v>
      </c>
      <c r="B17" s="27">
        <v>13.36</v>
      </c>
      <c r="C17" s="27">
        <v>13.34</v>
      </c>
      <c r="D17" s="27">
        <v>13.38</v>
      </c>
      <c r="E17" s="27">
        <v>13.34</v>
      </c>
      <c r="F17" s="27">
        <v>13.46</v>
      </c>
      <c r="G17" s="27">
        <v>13.42</v>
      </c>
      <c r="H17" s="27">
        <v>13.48</v>
      </c>
      <c r="I17" s="28">
        <f t="shared" si="6"/>
        <v>13.397142857142857</v>
      </c>
      <c r="J17" s="65" t="s">
        <v>74</v>
      </c>
      <c r="K17" s="27">
        <v>13.36</v>
      </c>
      <c r="L17" s="27">
        <v>13.34</v>
      </c>
      <c r="M17" s="27">
        <v>13.38</v>
      </c>
      <c r="N17" s="27">
        <v>13.34</v>
      </c>
      <c r="O17" s="27">
        <v>13.46</v>
      </c>
      <c r="P17" s="27">
        <v>13.42</v>
      </c>
      <c r="Q17" s="27">
        <v>13.48</v>
      </c>
      <c r="R17" s="66">
        <f t="shared" si="7"/>
        <v>13.397142857142857</v>
      </c>
    </row>
  </sheetData>
  <mergeCells count="6">
    <mergeCell ref="T1:X1"/>
    <mergeCell ref="A2:I2"/>
    <mergeCell ref="A10:I10"/>
    <mergeCell ref="J2:R2"/>
    <mergeCell ref="J10:R10"/>
    <mergeCell ref="A1:R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6801-6B85-4FF1-B821-73EBC624873B}">
  <dimension ref="A1:Y33"/>
  <sheetViews>
    <sheetView topLeftCell="I1" workbookViewId="0">
      <selection activeCell="X14" sqref="X14"/>
    </sheetView>
  </sheetViews>
  <sheetFormatPr defaultRowHeight="14.25" x14ac:dyDescent="0.45"/>
  <cols>
    <col min="1" max="1" width="22.73046875" customWidth="1"/>
    <col min="2" max="9" width="6.3984375" style="1" customWidth="1"/>
    <col min="10" max="10" width="22.73046875" customWidth="1"/>
    <col min="11" max="18" width="6.3984375" customWidth="1"/>
    <col min="20" max="20" width="22.3984375" customWidth="1"/>
    <col min="21" max="25" width="12.3984375" customWidth="1"/>
  </cols>
  <sheetData>
    <row r="1" spans="1:25" ht="23.25" x14ac:dyDescent="0.7">
      <c r="A1" s="105" t="s">
        <v>84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  <c r="T1" s="108" t="s">
        <v>90</v>
      </c>
      <c r="U1" s="109"/>
      <c r="V1" s="109"/>
      <c r="W1" s="109"/>
      <c r="X1" s="109"/>
      <c r="Y1" s="110"/>
    </row>
    <row r="2" spans="1:25" x14ac:dyDescent="0.45">
      <c r="A2" s="111" t="s">
        <v>45</v>
      </c>
      <c r="B2" s="112"/>
      <c r="C2" s="112"/>
      <c r="D2" s="112"/>
      <c r="E2" s="112"/>
      <c r="F2" s="112"/>
      <c r="G2" s="112"/>
      <c r="H2" s="112"/>
      <c r="I2" s="113"/>
      <c r="J2" s="114" t="s">
        <v>6</v>
      </c>
      <c r="K2" s="112"/>
      <c r="L2" s="112"/>
      <c r="M2" s="112"/>
      <c r="N2" s="112"/>
      <c r="O2" s="112"/>
      <c r="P2" s="112"/>
      <c r="Q2" s="112"/>
      <c r="R2" s="115"/>
      <c r="T2" s="44" t="s">
        <v>48</v>
      </c>
      <c r="U2" s="61" t="s">
        <v>89</v>
      </c>
      <c r="V2" s="61" t="s">
        <v>88</v>
      </c>
      <c r="W2" s="61" t="s">
        <v>85</v>
      </c>
      <c r="X2" s="61" t="s">
        <v>86</v>
      </c>
      <c r="Y2" s="64" t="s">
        <v>87</v>
      </c>
    </row>
    <row r="3" spans="1:25" x14ac:dyDescent="0.45">
      <c r="A3" s="13" t="s">
        <v>0</v>
      </c>
      <c r="B3" s="61">
        <v>1</v>
      </c>
      <c r="C3" s="61">
        <v>2</v>
      </c>
      <c r="D3" s="61">
        <v>3</v>
      </c>
      <c r="E3" s="61">
        <v>4</v>
      </c>
      <c r="F3" s="61">
        <v>5</v>
      </c>
      <c r="G3" s="61">
        <v>6</v>
      </c>
      <c r="H3" s="61">
        <v>7</v>
      </c>
      <c r="I3" s="61" t="s">
        <v>42</v>
      </c>
      <c r="J3" s="4" t="s">
        <v>0</v>
      </c>
      <c r="K3" s="61">
        <v>1</v>
      </c>
      <c r="L3" s="61">
        <v>2</v>
      </c>
      <c r="M3" s="61">
        <v>3</v>
      </c>
      <c r="N3" s="61">
        <v>4</v>
      </c>
      <c r="O3" s="61">
        <v>5</v>
      </c>
      <c r="P3" s="61">
        <v>6</v>
      </c>
      <c r="Q3" s="61">
        <v>7</v>
      </c>
      <c r="R3" s="61" t="s">
        <v>42</v>
      </c>
      <c r="T3" s="45" t="s">
        <v>1</v>
      </c>
      <c r="U3" s="33">
        <f>I4</f>
        <v>50.667142857142856</v>
      </c>
      <c r="V3" s="33">
        <f>I12</f>
        <v>13.78</v>
      </c>
      <c r="W3" s="33">
        <f t="shared" ref="W3:W8" si="0">I20</f>
        <v>13.508571428571429</v>
      </c>
      <c r="X3" s="33">
        <f>R4</f>
        <v>14.657142857142857</v>
      </c>
      <c r="Y3" s="48">
        <f>R12</f>
        <v>14.400000000000002</v>
      </c>
    </row>
    <row r="4" spans="1:25" x14ac:dyDescent="0.45">
      <c r="A4" s="15" t="s">
        <v>1</v>
      </c>
      <c r="B4" s="5">
        <v>50.76</v>
      </c>
      <c r="C4" s="5">
        <v>50.43</v>
      </c>
      <c r="D4" s="5">
        <v>51.1</v>
      </c>
      <c r="E4" s="5">
        <v>51.1</v>
      </c>
      <c r="F4" s="5">
        <v>50.09</v>
      </c>
      <c r="G4" s="5">
        <v>50.76</v>
      </c>
      <c r="H4" s="5">
        <v>50.43</v>
      </c>
      <c r="I4" s="17">
        <f>SUM(B4:H4)/7</f>
        <v>50.667142857142856</v>
      </c>
      <c r="J4" s="2" t="s">
        <v>1</v>
      </c>
      <c r="K4" s="5">
        <v>15</v>
      </c>
      <c r="L4" s="5">
        <v>14.6</v>
      </c>
      <c r="M4" s="5">
        <v>14.6</v>
      </c>
      <c r="N4" s="5">
        <v>14.6</v>
      </c>
      <c r="O4" s="5">
        <v>14.6</v>
      </c>
      <c r="P4" s="5">
        <v>14.6</v>
      </c>
      <c r="Q4" s="5">
        <v>14.6</v>
      </c>
      <c r="R4" s="24">
        <f>SUM(K4:Q4)/7</f>
        <v>14.657142857142857</v>
      </c>
      <c r="T4" s="45" t="s">
        <v>2</v>
      </c>
      <c r="U4" s="33">
        <f>I5</f>
        <v>42.252857142857138</v>
      </c>
      <c r="V4" s="33">
        <f>I13</f>
        <v>9.9957142857142856</v>
      </c>
      <c r="W4" s="33">
        <f t="shared" si="0"/>
        <v>9.9957142857142856</v>
      </c>
      <c r="X4" s="33">
        <f>R5</f>
        <v>11.428571428571429</v>
      </c>
      <c r="Y4" s="48">
        <f>R13</f>
        <v>11.942857142857141</v>
      </c>
    </row>
    <row r="5" spans="1:25" x14ac:dyDescent="0.45">
      <c r="A5" s="15" t="s">
        <v>2</v>
      </c>
      <c r="B5" s="5">
        <v>42.01</v>
      </c>
      <c r="C5" s="5">
        <v>42.01</v>
      </c>
      <c r="D5" s="5">
        <v>42.35</v>
      </c>
      <c r="E5" s="5">
        <v>42.35</v>
      </c>
      <c r="F5" s="5">
        <v>42.35</v>
      </c>
      <c r="G5" s="5">
        <v>42.35</v>
      </c>
      <c r="H5" s="5">
        <v>42.35</v>
      </c>
      <c r="I5" s="17">
        <f t="shared" ref="I5:I9" si="1">SUM(B5:H5)/7</f>
        <v>42.252857142857138</v>
      </c>
      <c r="J5" s="2" t="s">
        <v>2</v>
      </c>
      <c r="K5" s="5">
        <v>11.6</v>
      </c>
      <c r="L5" s="5">
        <v>11.4</v>
      </c>
      <c r="M5" s="5">
        <v>11.4</v>
      </c>
      <c r="N5" s="5">
        <v>11.4</v>
      </c>
      <c r="O5" s="5">
        <v>11.4</v>
      </c>
      <c r="P5" s="5">
        <v>11.4</v>
      </c>
      <c r="Q5" s="5">
        <v>11.4</v>
      </c>
      <c r="R5" s="24">
        <f t="shared" ref="R5:R9" si="2">SUM(K5:Q5)/7</f>
        <v>11.428571428571429</v>
      </c>
      <c r="T5" s="45" t="s">
        <v>3</v>
      </c>
      <c r="U5" s="33">
        <f t="shared" ref="U5:U8" si="3">I6</f>
        <v>42.301428571428573</v>
      </c>
      <c r="V5" s="33">
        <f t="shared" ref="V5:V8" si="4">I14</f>
        <v>9.9957142857142856</v>
      </c>
      <c r="W5" s="33">
        <f t="shared" si="0"/>
        <v>9.9957142857142856</v>
      </c>
      <c r="X5" s="33">
        <f t="shared" ref="X5:X8" si="5">R6</f>
        <v>11.428571428571429</v>
      </c>
      <c r="Y5" s="48">
        <f t="shared" ref="Y5:Y7" si="6">R14</f>
        <v>12.099999999999998</v>
      </c>
    </row>
    <row r="6" spans="1:25" x14ac:dyDescent="0.45">
      <c r="A6" s="15" t="s">
        <v>3</v>
      </c>
      <c r="B6" s="5">
        <v>42.01</v>
      </c>
      <c r="C6" s="5">
        <v>42.35</v>
      </c>
      <c r="D6" s="5">
        <v>42.35</v>
      </c>
      <c r="E6" s="5">
        <v>42.35</v>
      </c>
      <c r="F6" s="5">
        <v>42.35</v>
      </c>
      <c r="G6" s="5">
        <v>42.35</v>
      </c>
      <c r="H6" s="5">
        <v>42.35</v>
      </c>
      <c r="I6" s="17">
        <f t="shared" si="1"/>
        <v>42.301428571428573</v>
      </c>
      <c r="J6" s="2" t="s">
        <v>3</v>
      </c>
      <c r="K6" s="5">
        <v>11.6</v>
      </c>
      <c r="L6" s="5">
        <v>11.4</v>
      </c>
      <c r="M6" s="5">
        <v>11.4</v>
      </c>
      <c r="N6" s="5">
        <v>11.4</v>
      </c>
      <c r="O6" s="5">
        <v>11.4</v>
      </c>
      <c r="P6" s="5">
        <v>11.4</v>
      </c>
      <c r="Q6" s="5">
        <v>11.4</v>
      </c>
      <c r="R6" s="24">
        <f t="shared" si="2"/>
        <v>11.428571428571429</v>
      </c>
      <c r="T6" s="45" t="s">
        <v>4</v>
      </c>
      <c r="U6" s="33">
        <f t="shared" si="3"/>
        <v>42.592857142857142</v>
      </c>
      <c r="V6" s="33">
        <f t="shared" si="4"/>
        <v>10.409999999999998</v>
      </c>
      <c r="W6" s="33">
        <f t="shared" si="0"/>
        <v>10.090000000000002</v>
      </c>
      <c r="X6" s="33">
        <f t="shared" si="5"/>
        <v>11.528571428571428</v>
      </c>
      <c r="Y6" s="48">
        <f t="shared" si="6"/>
        <v>12.200000000000001</v>
      </c>
    </row>
    <row r="7" spans="1:25" x14ac:dyDescent="0.45">
      <c r="A7" s="15" t="s">
        <v>4</v>
      </c>
      <c r="B7" s="5">
        <v>42.35</v>
      </c>
      <c r="C7" s="5">
        <v>42.35</v>
      </c>
      <c r="D7" s="5">
        <v>42.69</v>
      </c>
      <c r="E7" s="5">
        <v>42.69</v>
      </c>
      <c r="F7" s="5">
        <v>42.69</v>
      </c>
      <c r="G7" s="5">
        <v>42.69</v>
      </c>
      <c r="H7" s="5">
        <v>42.69</v>
      </c>
      <c r="I7" s="17">
        <f t="shared" si="1"/>
        <v>42.592857142857142</v>
      </c>
      <c r="J7" s="2" t="s">
        <v>4</v>
      </c>
      <c r="K7" s="5">
        <v>11.7</v>
      </c>
      <c r="L7" s="5">
        <v>11.5</v>
      </c>
      <c r="M7" s="5">
        <v>11.5</v>
      </c>
      <c r="N7" s="5">
        <v>11.5</v>
      </c>
      <c r="O7" s="5">
        <v>11.5</v>
      </c>
      <c r="P7" s="5">
        <v>11.5</v>
      </c>
      <c r="Q7" s="5">
        <v>11.5</v>
      </c>
      <c r="R7" s="24">
        <f t="shared" si="2"/>
        <v>11.528571428571428</v>
      </c>
      <c r="T7" s="45" t="s">
        <v>5</v>
      </c>
      <c r="U7" s="33">
        <f t="shared" si="3"/>
        <v>42.535714285714285</v>
      </c>
      <c r="V7" s="33">
        <f t="shared" si="4"/>
        <v>10.409999999999998</v>
      </c>
      <c r="W7" s="33">
        <f t="shared" si="0"/>
        <v>10.090000000000002</v>
      </c>
      <c r="X7" s="33">
        <f t="shared" si="5"/>
        <v>11.528571428571428</v>
      </c>
      <c r="Y7" s="48">
        <f t="shared" si="6"/>
        <v>12.200000000000001</v>
      </c>
    </row>
    <row r="8" spans="1:25" ht="14.65" thickBot="1" x14ac:dyDescent="0.5">
      <c r="A8" s="15" t="s">
        <v>5</v>
      </c>
      <c r="B8" s="5">
        <v>42.35</v>
      </c>
      <c r="C8" s="5">
        <v>42.35</v>
      </c>
      <c r="D8" s="5">
        <v>42.69</v>
      </c>
      <c r="E8" s="5">
        <v>42.69</v>
      </c>
      <c r="F8" s="5">
        <v>42.69</v>
      </c>
      <c r="G8" s="5">
        <v>42.69</v>
      </c>
      <c r="H8" s="5">
        <v>42.29</v>
      </c>
      <c r="I8" s="17">
        <f t="shared" si="1"/>
        <v>42.535714285714285</v>
      </c>
      <c r="J8" s="2" t="s">
        <v>5</v>
      </c>
      <c r="K8" s="5">
        <v>11.7</v>
      </c>
      <c r="L8" s="5">
        <v>11.5</v>
      </c>
      <c r="M8" s="5">
        <v>11.5</v>
      </c>
      <c r="N8" s="5">
        <v>11.5</v>
      </c>
      <c r="O8" s="5">
        <v>11.5</v>
      </c>
      <c r="P8" s="5">
        <v>11.5</v>
      </c>
      <c r="Q8" s="5">
        <v>11.5</v>
      </c>
      <c r="R8" s="24">
        <f t="shared" si="2"/>
        <v>11.528571428571428</v>
      </c>
      <c r="T8" s="46" t="s">
        <v>41</v>
      </c>
      <c r="U8" s="47">
        <f t="shared" si="3"/>
        <v>46.148571428571422</v>
      </c>
      <c r="V8" s="47">
        <f t="shared" si="4"/>
        <v>10.861428571428572</v>
      </c>
      <c r="W8" s="47">
        <f t="shared" si="0"/>
        <v>10.575714285714286</v>
      </c>
      <c r="X8" s="47">
        <f t="shared" si="5"/>
        <v>11.942857142857145</v>
      </c>
      <c r="Y8" s="49">
        <f>R17</f>
        <v>12.5</v>
      </c>
    </row>
    <row r="9" spans="1:25" x14ac:dyDescent="0.45">
      <c r="A9" s="15" t="s">
        <v>41</v>
      </c>
      <c r="B9" s="5">
        <v>46.05</v>
      </c>
      <c r="C9" s="5">
        <v>45.72</v>
      </c>
      <c r="D9" s="5">
        <v>46.05</v>
      </c>
      <c r="E9" s="5">
        <v>46.05</v>
      </c>
      <c r="F9" s="5">
        <v>46.39</v>
      </c>
      <c r="G9" s="5">
        <v>46.39</v>
      </c>
      <c r="H9" s="5">
        <v>46.39</v>
      </c>
      <c r="I9" s="17">
        <f t="shared" si="1"/>
        <v>46.148571428571422</v>
      </c>
      <c r="J9" s="2" t="s">
        <v>41</v>
      </c>
      <c r="K9" s="5">
        <v>12.2</v>
      </c>
      <c r="L9" s="5">
        <v>11.9</v>
      </c>
      <c r="M9" s="5">
        <v>11.9</v>
      </c>
      <c r="N9" s="5">
        <v>11.9</v>
      </c>
      <c r="O9" s="5">
        <v>11.9</v>
      </c>
      <c r="P9" s="5">
        <v>11.9</v>
      </c>
      <c r="Q9" s="5">
        <v>11.9</v>
      </c>
      <c r="R9" s="24">
        <f t="shared" si="2"/>
        <v>11.942857142857145</v>
      </c>
      <c r="T9" s="1"/>
    </row>
    <row r="10" spans="1:25" x14ac:dyDescent="0.45">
      <c r="A10" s="111" t="s">
        <v>46</v>
      </c>
      <c r="B10" s="112"/>
      <c r="C10" s="112"/>
      <c r="D10" s="112"/>
      <c r="E10" s="112"/>
      <c r="F10" s="112"/>
      <c r="G10" s="112"/>
      <c r="H10" s="112"/>
      <c r="I10" s="113"/>
      <c r="J10" s="114" t="s">
        <v>7</v>
      </c>
      <c r="K10" s="112"/>
      <c r="L10" s="112"/>
      <c r="M10" s="112"/>
      <c r="N10" s="112"/>
      <c r="O10" s="112"/>
      <c r="P10" s="112"/>
      <c r="Q10" s="112"/>
      <c r="R10" s="115"/>
    </row>
    <row r="11" spans="1:25" x14ac:dyDescent="0.45">
      <c r="A11" s="13" t="s">
        <v>0</v>
      </c>
      <c r="B11" s="61">
        <v>1</v>
      </c>
      <c r="C11" s="61">
        <v>2</v>
      </c>
      <c r="D11" s="61">
        <v>3</v>
      </c>
      <c r="E11" s="61">
        <v>4</v>
      </c>
      <c r="F11" s="61">
        <v>5</v>
      </c>
      <c r="G11" s="61">
        <v>6</v>
      </c>
      <c r="H11" s="61">
        <v>7</v>
      </c>
      <c r="I11" s="61" t="s">
        <v>42</v>
      </c>
      <c r="J11" s="4" t="s">
        <v>0</v>
      </c>
      <c r="K11" s="61">
        <v>1</v>
      </c>
      <c r="L11" s="61">
        <v>2</v>
      </c>
      <c r="M11" s="61">
        <v>3</v>
      </c>
      <c r="N11" s="61">
        <v>4</v>
      </c>
      <c r="O11" s="61">
        <v>5</v>
      </c>
      <c r="P11" s="61">
        <v>6</v>
      </c>
      <c r="Q11" s="61">
        <v>7</v>
      </c>
      <c r="R11" s="61" t="s">
        <v>42</v>
      </c>
    </row>
    <row r="12" spans="1:25" x14ac:dyDescent="0.45">
      <c r="A12" s="15" t="s">
        <v>1</v>
      </c>
      <c r="B12" s="5">
        <v>13.78</v>
      </c>
      <c r="C12" s="5">
        <v>13.78</v>
      </c>
      <c r="D12" s="5">
        <v>13.78</v>
      </c>
      <c r="E12" s="5">
        <v>13.78</v>
      </c>
      <c r="F12" s="5">
        <v>13.78</v>
      </c>
      <c r="G12" s="5">
        <v>13.78</v>
      </c>
      <c r="H12" s="5">
        <v>13.78</v>
      </c>
      <c r="I12" s="17">
        <f>SUM(B12:H12)/7</f>
        <v>13.78</v>
      </c>
      <c r="J12" s="2" t="s">
        <v>1</v>
      </c>
      <c r="K12" s="5">
        <v>14.4</v>
      </c>
      <c r="L12" s="5">
        <v>14.4</v>
      </c>
      <c r="M12" s="5">
        <v>14.4</v>
      </c>
      <c r="N12" s="5">
        <v>14.4</v>
      </c>
      <c r="O12" s="5">
        <v>14.4</v>
      </c>
      <c r="P12" s="5">
        <v>14.4</v>
      </c>
      <c r="Q12" s="5">
        <v>14.4</v>
      </c>
      <c r="R12" s="24">
        <f>SUM(K12:Q12)/7</f>
        <v>14.400000000000002</v>
      </c>
    </row>
    <row r="13" spans="1:25" x14ac:dyDescent="0.45">
      <c r="A13" s="15" t="s">
        <v>2</v>
      </c>
      <c r="B13" s="5">
        <v>10.09</v>
      </c>
      <c r="C13" s="5">
        <v>10.09</v>
      </c>
      <c r="D13" s="5">
        <v>9.76</v>
      </c>
      <c r="E13" s="5">
        <v>10.09</v>
      </c>
      <c r="F13" s="5">
        <v>10.09</v>
      </c>
      <c r="G13" s="5">
        <v>9.76</v>
      </c>
      <c r="H13" s="5">
        <v>10.09</v>
      </c>
      <c r="I13" s="17">
        <f t="shared" ref="I13:I16" si="7">SUM(B13:H13)/7</f>
        <v>9.9957142857142856</v>
      </c>
      <c r="J13" s="2" t="s">
        <v>2</v>
      </c>
      <c r="K13" s="5">
        <v>11</v>
      </c>
      <c r="L13" s="5">
        <v>12.1</v>
      </c>
      <c r="M13" s="5">
        <v>12.1</v>
      </c>
      <c r="N13" s="5">
        <v>12.1</v>
      </c>
      <c r="O13" s="5">
        <v>12.1</v>
      </c>
      <c r="P13" s="5">
        <v>12.1</v>
      </c>
      <c r="Q13" s="5">
        <v>12.1</v>
      </c>
      <c r="R13" s="24">
        <f t="shared" ref="R13:R17" si="8">SUM(K13:Q13)/7</f>
        <v>11.942857142857141</v>
      </c>
    </row>
    <row r="14" spans="1:25" x14ac:dyDescent="0.45">
      <c r="A14" s="15" t="s">
        <v>3</v>
      </c>
      <c r="B14" s="5">
        <v>10.09</v>
      </c>
      <c r="C14" s="5">
        <v>10.09</v>
      </c>
      <c r="D14" s="5">
        <v>9.76</v>
      </c>
      <c r="E14" s="5">
        <v>10.09</v>
      </c>
      <c r="F14" s="5">
        <v>10.09</v>
      </c>
      <c r="G14" s="5">
        <v>9.76</v>
      </c>
      <c r="H14" s="5">
        <v>10.09</v>
      </c>
      <c r="I14" s="17">
        <f t="shared" si="7"/>
        <v>9.9957142857142856</v>
      </c>
      <c r="J14" s="2" t="s">
        <v>3</v>
      </c>
      <c r="K14" s="5">
        <v>12.1</v>
      </c>
      <c r="L14" s="5">
        <v>12.1</v>
      </c>
      <c r="M14" s="5">
        <v>12.1</v>
      </c>
      <c r="N14" s="5">
        <v>12.1</v>
      </c>
      <c r="O14" s="5">
        <v>12.1</v>
      </c>
      <c r="P14" s="5">
        <v>12.1</v>
      </c>
      <c r="Q14" s="5">
        <v>12.1</v>
      </c>
      <c r="R14" s="24">
        <f t="shared" si="8"/>
        <v>12.099999999999998</v>
      </c>
    </row>
    <row r="15" spans="1:25" x14ac:dyDescent="0.45">
      <c r="A15" s="15" t="s">
        <v>4</v>
      </c>
      <c r="B15" s="5">
        <v>10.41</v>
      </c>
      <c r="C15" s="5">
        <v>10.41</v>
      </c>
      <c r="D15" s="5">
        <v>10.41</v>
      </c>
      <c r="E15" s="5">
        <v>10.41</v>
      </c>
      <c r="F15" s="5">
        <v>10.41</v>
      </c>
      <c r="G15" s="5">
        <v>10.41</v>
      </c>
      <c r="H15" s="5">
        <v>10.41</v>
      </c>
      <c r="I15" s="17">
        <f t="shared" si="7"/>
        <v>10.409999999999998</v>
      </c>
      <c r="J15" s="2" t="s">
        <v>4</v>
      </c>
      <c r="K15" s="5">
        <v>12.2</v>
      </c>
      <c r="L15" s="5">
        <v>12.2</v>
      </c>
      <c r="M15" s="5">
        <v>12.2</v>
      </c>
      <c r="N15" s="5">
        <v>12.2</v>
      </c>
      <c r="O15" s="5">
        <v>12.2</v>
      </c>
      <c r="P15" s="5">
        <v>12.2</v>
      </c>
      <c r="Q15" s="5">
        <v>12.2</v>
      </c>
      <c r="R15" s="24">
        <f t="shared" si="8"/>
        <v>12.200000000000001</v>
      </c>
    </row>
    <row r="16" spans="1:25" x14ac:dyDescent="0.45">
      <c r="A16" s="15" t="s">
        <v>5</v>
      </c>
      <c r="B16" s="5">
        <v>10.41</v>
      </c>
      <c r="C16" s="5">
        <v>10.41</v>
      </c>
      <c r="D16" s="5">
        <v>10.41</v>
      </c>
      <c r="E16" s="5">
        <v>10.41</v>
      </c>
      <c r="F16" s="5">
        <v>10.41</v>
      </c>
      <c r="G16" s="5">
        <v>10.41</v>
      </c>
      <c r="H16" s="5">
        <v>10.41</v>
      </c>
      <c r="I16" s="17">
        <f t="shared" si="7"/>
        <v>10.409999999999998</v>
      </c>
      <c r="J16" s="2" t="s">
        <v>5</v>
      </c>
      <c r="K16" s="5">
        <v>12.2</v>
      </c>
      <c r="L16" s="5">
        <v>12.2</v>
      </c>
      <c r="M16" s="5">
        <v>12.2</v>
      </c>
      <c r="N16" s="5">
        <v>12.2</v>
      </c>
      <c r="O16" s="5">
        <v>12.2</v>
      </c>
      <c r="P16" s="5">
        <v>12.2</v>
      </c>
      <c r="Q16" s="5">
        <v>12.2</v>
      </c>
      <c r="R16" s="24">
        <f t="shared" si="8"/>
        <v>12.200000000000001</v>
      </c>
    </row>
    <row r="17" spans="1:18" x14ac:dyDescent="0.45">
      <c r="A17" s="15" t="s">
        <v>41</v>
      </c>
      <c r="B17" s="5">
        <v>11.09</v>
      </c>
      <c r="C17" s="5">
        <v>11.09</v>
      </c>
      <c r="D17" s="5">
        <v>10.77</v>
      </c>
      <c r="E17" s="5">
        <v>11.09</v>
      </c>
      <c r="F17" s="5">
        <v>11.09</v>
      </c>
      <c r="G17" s="5">
        <v>10.43</v>
      </c>
      <c r="H17" s="5">
        <v>10.47</v>
      </c>
      <c r="I17" s="17">
        <f t="shared" ref="I17" si="9">SUM(B17:H17)/7</f>
        <v>10.861428571428572</v>
      </c>
      <c r="J17" s="2" t="s">
        <v>41</v>
      </c>
      <c r="K17" s="5">
        <v>12.5</v>
      </c>
      <c r="L17" s="5">
        <v>12.5</v>
      </c>
      <c r="M17" s="5">
        <v>12.5</v>
      </c>
      <c r="N17" s="5">
        <v>12.5</v>
      </c>
      <c r="O17" s="5">
        <v>12.5</v>
      </c>
      <c r="P17" s="5">
        <v>12.5</v>
      </c>
      <c r="Q17" s="5">
        <v>12.5</v>
      </c>
      <c r="R17" s="24">
        <f t="shared" si="8"/>
        <v>12.5</v>
      </c>
    </row>
    <row r="18" spans="1:18" x14ac:dyDescent="0.45">
      <c r="A18" s="111" t="s">
        <v>47</v>
      </c>
      <c r="B18" s="112"/>
      <c r="C18" s="112"/>
      <c r="D18" s="112"/>
      <c r="E18" s="112"/>
      <c r="F18" s="112"/>
      <c r="G18" s="112"/>
      <c r="H18" s="112"/>
      <c r="I18" s="113"/>
      <c r="J18" s="25"/>
      <c r="K18" s="25"/>
      <c r="L18" s="25"/>
      <c r="M18" s="25"/>
      <c r="N18" s="25"/>
      <c r="O18" s="25"/>
      <c r="P18" s="25"/>
      <c r="Q18" s="25"/>
      <c r="R18" s="26"/>
    </row>
    <row r="19" spans="1:18" x14ac:dyDescent="0.45">
      <c r="A19" s="13" t="s">
        <v>0</v>
      </c>
      <c r="B19" s="61">
        <v>1</v>
      </c>
      <c r="C19" s="61">
        <v>2</v>
      </c>
      <c r="D19" s="61">
        <v>3</v>
      </c>
      <c r="E19" s="61">
        <v>4</v>
      </c>
      <c r="F19" s="61">
        <v>5</v>
      </c>
      <c r="G19" s="61">
        <v>6</v>
      </c>
      <c r="H19" s="61">
        <v>7</v>
      </c>
      <c r="I19" s="61" t="s">
        <v>42</v>
      </c>
      <c r="J19" s="25"/>
      <c r="K19" s="25"/>
      <c r="L19" s="25"/>
      <c r="M19" s="25"/>
      <c r="N19" s="25"/>
      <c r="O19" s="25"/>
      <c r="P19" s="25"/>
      <c r="Q19" s="25"/>
      <c r="R19" s="26"/>
    </row>
    <row r="20" spans="1:18" x14ac:dyDescent="0.45">
      <c r="A20" s="15" t="s">
        <v>1</v>
      </c>
      <c r="B20" s="5">
        <v>13.46</v>
      </c>
      <c r="C20" s="5">
        <v>13.46</v>
      </c>
      <c r="D20" s="5">
        <v>13.46</v>
      </c>
      <c r="E20" s="5">
        <v>13.46</v>
      </c>
      <c r="F20" s="5">
        <v>13.46</v>
      </c>
      <c r="G20" s="5">
        <v>13.8</v>
      </c>
      <c r="H20" s="5">
        <v>13.46</v>
      </c>
      <c r="I20" s="17">
        <f>SUM(B20:H20)/7</f>
        <v>13.508571428571429</v>
      </c>
      <c r="J20" s="25"/>
      <c r="K20" s="25"/>
      <c r="L20" s="25"/>
      <c r="M20" s="25"/>
      <c r="N20" s="25"/>
      <c r="O20" s="25"/>
      <c r="P20" s="25"/>
      <c r="Q20" s="25"/>
      <c r="R20" s="26"/>
    </row>
    <row r="21" spans="1:18" x14ac:dyDescent="0.45">
      <c r="A21" s="15" t="s">
        <v>2</v>
      </c>
      <c r="B21" s="5">
        <v>10.09</v>
      </c>
      <c r="C21" s="5">
        <v>10.09</v>
      </c>
      <c r="D21" s="5">
        <v>10.09</v>
      </c>
      <c r="E21" s="5">
        <v>9.76</v>
      </c>
      <c r="F21" s="5">
        <v>10.09</v>
      </c>
      <c r="G21" s="5">
        <v>9.76</v>
      </c>
      <c r="H21" s="5">
        <v>10.09</v>
      </c>
      <c r="I21" s="17">
        <f t="shared" ref="I21:I25" si="10">SUM(B21:H21)/7</f>
        <v>9.9957142857142856</v>
      </c>
      <c r="J21" s="25"/>
      <c r="K21" s="25"/>
      <c r="L21" s="25"/>
      <c r="M21" s="25"/>
      <c r="N21" s="25"/>
      <c r="O21" s="25"/>
      <c r="P21" s="25"/>
      <c r="Q21" s="25"/>
      <c r="R21" s="26"/>
    </row>
    <row r="22" spans="1:18" x14ac:dyDescent="0.45">
      <c r="A22" s="15" t="s">
        <v>3</v>
      </c>
      <c r="B22" s="5">
        <v>10.09</v>
      </c>
      <c r="C22" s="5">
        <v>10.09</v>
      </c>
      <c r="D22" s="5">
        <v>10.09</v>
      </c>
      <c r="E22" s="5">
        <v>9.76</v>
      </c>
      <c r="F22" s="5">
        <v>10.09</v>
      </c>
      <c r="G22" s="5">
        <v>9.76</v>
      </c>
      <c r="H22" s="5">
        <v>10.09</v>
      </c>
      <c r="I22" s="17">
        <f t="shared" si="10"/>
        <v>9.9957142857142856</v>
      </c>
      <c r="J22" s="25"/>
      <c r="K22" s="25"/>
      <c r="L22" s="25"/>
      <c r="M22" s="25"/>
      <c r="N22" s="25"/>
      <c r="O22" s="25"/>
      <c r="P22" s="25"/>
      <c r="Q22" s="25"/>
      <c r="R22" s="26"/>
    </row>
    <row r="23" spans="1:18" x14ac:dyDescent="0.45">
      <c r="A23" s="15" t="s">
        <v>4</v>
      </c>
      <c r="B23" s="5">
        <v>10.09</v>
      </c>
      <c r="C23" s="5">
        <v>10.09</v>
      </c>
      <c r="D23" s="5">
        <v>10.09</v>
      </c>
      <c r="E23" s="5">
        <v>10.09</v>
      </c>
      <c r="F23" s="5">
        <v>10.09</v>
      </c>
      <c r="G23" s="5">
        <v>10.09</v>
      </c>
      <c r="H23" s="5">
        <v>10.09</v>
      </c>
      <c r="I23" s="17">
        <f t="shared" si="10"/>
        <v>10.090000000000002</v>
      </c>
      <c r="J23" s="25"/>
      <c r="K23" s="25"/>
      <c r="L23" s="25"/>
      <c r="M23" s="25"/>
      <c r="N23" s="25"/>
      <c r="O23" s="25"/>
      <c r="P23" s="25"/>
      <c r="Q23" s="25"/>
      <c r="R23" s="26"/>
    </row>
    <row r="24" spans="1:18" x14ac:dyDescent="0.45">
      <c r="A24" s="15" t="s">
        <v>5</v>
      </c>
      <c r="B24" s="5">
        <v>10.09</v>
      </c>
      <c r="C24" s="5">
        <v>10.09</v>
      </c>
      <c r="D24" s="5">
        <v>10.09</v>
      </c>
      <c r="E24" s="5">
        <v>10.09</v>
      </c>
      <c r="F24" s="5">
        <v>10.09</v>
      </c>
      <c r="G24" s="5">
        <v>10.09</v>
      </c>
      <c r="H24" s="5">
        <v>10.09</v>
      </c>
      <c r="I24" s="17">
        <f t="shared" si="10"/>
        <v>10.090000000000002</v>
      </c>
      <c r="J24" s="25"/>
      <c r="K24" s="25"/>
      <c r="L24" s="25"/>
      <c r="M24" s="25"/>
      <c r="N24" s="25"/>
      <c r="O24" s="25"/>
      <c r="P24" s="25"/>
      <c r="Q24" s="25"/>
      <c r="R24" s="26"/>
    </row>
    <row r="25" spans="1:18" ht="14.65" thickBot="1" x14ac:dyDescent="0.5">
      <c r="A25" s="16" t="s">
        <v>41</v>
      </c>
      <c r="B25" s="27">
        <v>10.43</v>
      </c>
      <c r="C25" s="27">
        <v>10.43</v>
      </c>
      <c r="D25" s="27">
        <v>10.77</v>
      </c>
      <c r="E25" s="27">
        <v>10.77</v>
      </c>
      <c r="F25" s="27">
        <v>10.43</v>
      </c>
      <c r="G25" s="27">
        <v>10.43</v>
      </c>
      <c r="H25" s="27">
        <v>10.77</v>
      </c>
      <c r="I25" s="28">
        <f t="shared" si="10"/>
        <v>10.575714285714286</v>
      </c>
      <c r="J25" s="29"/>
      <c r="K25" s="29"/>
      <c r="L25" s="29"/>
      <c r="M25" s="29"/>
      <c r="N25" s="29"/>
      <c r="O25" s="29"/>
      <c r="P25" s="29"/>
      <c r="Q25" s="29"/>
      <c r="R25" s="30"/>
    </row>
    <row r="28" spans="1:18" x14ac:dyDescent="0.45">
      <c r="A28" s="15" t="s">
        <v>1</v>
      </c>
      <c r="B28" s="5">
        <v>13.78</v>
      </c>
      <c r="C28" s="5">
        <v>13.78</v>
      </c>
      <c r="D28" s="5">
        <v>13.78</v>
      </c>
      <c r="E28" s="5">
        <v>13.78</v>
      </c>
      <c r="F28" s="5">
        <v>13.78</v>
      </c>
      <c r="G28" s="5">
        <v>13.78</v>
      </c>
      <c r="H28" s="5">
        <v>13.78</v>
      </c>
      <c r="I28" s="17">
        <f>SUM(B28:H28)/7</f>
        <v>13.78</v>
      </c>
    </row>
    <row r="29" spans="1:18" x14ac:dyDescent="0.45">
      <c r="A29" s="15" t="s">
        <v>2</v>
      </c>
      <c r="B29" s="5">
        <v>10.09</v>
      </c>
      <c r="C29" s="5">
        <v>10.09</v>
      </c>
      <c r="D29" s="5">
        <v>9.76</v>
      </c>
      <c r="E29" s="5">
        <v>10.09</v>
      </c>
      <c r="F29" s="5">
        <v>10.09</v>
      </c>
      <c r="G29" s="5">
        <v>9.76</v>
      </c>
      <c r="H29" s="5">
        <v>10.09</v>
      </c>
      <c r="I29" s="17">
        <f t="shared" ref="I29:I33" si="11">SUM(B29:H29)/7</f>
        <v>9.9957142857142856</v>
      </c>
    </row>
    <row r="30" spans="1:18" x14ac:dyDescent="0.45">
      <c r="A30" s="15" t="s">
        <v>3</v>
      </c>
      <c r="B30" s="5">
        <v>10.09</v>
      </c>
      <c r="C30" s="5">
        <v>10.09</v>
      </c>
      <c r="D30" s="5">
        <v>9.76</v>
      </c>
      <c r="E30" s="5">
        <v>10.09</v>
      </c>
      <c r="F30" s="5">
        <v>10.09</v>
      </c>
      <c r="G30" s="5">
        <v>9.76</v>
      </c>
      <c r="H30" s="5">
        <v>10.09</v>
      </c>
      <c r="I30" s="17">
        <f t="shared" si="11"/>
        <v>9.9957142857142856</v>
      </c>
    </row>
    <row r="31" spans="1:18" x14ac:dyDescent="0.45">
      <c r="A31" s="15" t="s">
        <v>4</v>
      </c>
      <c r="B31" s="5">
        <v>10.41</v>
      </c>
      <c r="C31" s="5">
        <v>10.41</v>
      </c>
      <c r="D31" s="5">
        <v>10.41</v>
      </c>
      <c r="E31" s="5">
        <v>10.41</v>
      </c>
      <c r="F31" s="5">
        <v>10.41</v>
      </c>
      <c r="G31" s="5">
        <v>10.41</v>
      </c>
      <c r="H31" s="5">
        <v>10.41</v>
      </c>
      <c r="I31" s="17">
        <f t="shared" si="11"/>
        <v>10.409999999999998</v>
      </c>
    </row>
    <row r="32" spans="1:18" x14ac:dyDescent="0.45">
      <c r="A32" s="15" t="s">
        <v>5</v>
      </c>
      <c r="B32" s="5">
        <v>10.41</v>
      </c>
      <c r="C32" s="5">
        <v>10.41</v>
      </c>
      <c r="D32" s="5">
        <v>10.41</v>
      </c>
      <c r="E32" s="5">
        <v>10.41</v>
      </c>
      <c r="F32" s="5">
        <v>10.41</v>
      </c>
      <c r="G32" s="5">
        <v>10.41</v>
      </c>
      <c r="H32" s="5">
        <v>10.41</v>
      </c>
      <c r="I32" s="17">
        <f t="shared" si="11"/>
        <v>10.409999999999998</v>
      </c>
    </row>
    <row r="33" spans="1:9" ht="14.65" thickBot="1" x14ac:dyDescent="0.5">
      <c r="A33" s="16" t="s">
        <v>41</v>
      </c>
      <c r="B33" s="27">
        <v>11.09</v>
      </c>
      <c r="C33" s="27">
        <v>11.09</v>
      </c>
      <c r="D33" s="27">
        <v>10.77</v>
      </c>
      <c r="E33" s="27">
        <v>11.09</v>
      </c>
      <c r="F33" s="27">
        <v>11.09</v>
      </c>
      <c r="G33" s="27">
        <v>10.43</v>
      </c>
      <c r="H33" s="27">
        <v>10.77</v>
      </c>
      <c r="I33" s="28">
        <f t="shared" si="11"/>
        <v>10.904285714285715</v>
      </c>
    </row>
  </sheetData>
  <mergeCells count="7">
    <mergeCell ref="T1:Y1"/>
    <mergeCell ref="A18:I18"/>
    <mergeCell ref="A1:R1"/>
    <mergeCell ref="J10:R10"/>
    <mergeCell ref="A10:I10"/>
    <mergeCell ref="A2:I2"/>
    <mergeCell ref="J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A8AF-2A34-40A6-A284-5448E75AC409}">
  <dimension ref="A1:P39"/>
  <sheetViews>
    <sheetView zoomScale="85" zoomScaleNormal="85" workbookViewId="0">
      <selection activeCell="P8" sqref="M1:P8"/>
    </sheetView>
  </sheetViews>
  <sheetFormatPr defaultRowHeight="14.25" x14ac:dyDescent="0.45"/>
  <cols>
    <col min="1" max="1" width="27" customWidth="1"/>
    <col min="2" max="11" width="8.53125" customWidth="1"/>
    <col min="13" max="13" width="25.265625" customWidth="1"/>
  </cols>
  <sheetData>
    <row r="1" spans="1:16" ht="25.5" customHeight="1" x14ac:dyDescent="0.65">
      <c r="A1" s="105" t="s">
        <v>91</v>
      </c>
      <c r="B1" s="106"/>
      <c r="C1" s="106"/>
      <c r="D1" s="106"/>
      <c r="E1" s="106"/>
      <c r="F1" s="106"/>
      <c r="G1" s="106"/>
      <c r="H1" s="106"/>
      <c r="I1" s="106"/>
      <c r="J1" s="106"/>
      <c r="K1" s="107"/>
      <c r="M1" s="116" t="s">
        <v>98</v>
      </c>
      <c r="N1" s="117"/>
      <c r="O1" s="117"/>
      <c r="P1" s="118"/>
    </row>
    <row r="2" spans="1:16" ht="14.25" customHeight="1" x14ac:dyDescent="0.45">
      <c r="A2" s="102" t="s">
        <v>13</v>
      </c>
      <c r="B2" s="103"/>
      <c r="C2" s="103"/>
      <c r="D2" s="103"/>
      <c r="E2" s="103"/>
      <c r="F2" s="103"/>
      <c r="G2" s="103"/>
      <c r="H2" s="103"/>
      <c r="I2" s="103"/>
      <c r="J2" s="103"/>
      <c r="K2" s="104"/>
      <c r="M2" s="119"/>
      <c r="N2" s="120"/>
      <c r="O2" s="120"/>
      <c r="P2" s="121"/>
    </row>
    <row r="3" spans="1:16" ht="14.25" customHeight="1" x14ac:dyDescent="0.45">
      <c r="A3" s="13" t="s">
        <v>0</v>
      </c>
      <c r="B3" s="69">
        <v>1</v>
      </c>
      <c r="C3" s="69">
        <v>2</v>
      </c>
      <c r="D3" s="69">
        <v>3</v>
      </c>
      <c r="E3" s="69">
        <v>4</v>
      </c>
      <c r="F3" s="69">
        <v>5</v>
      </c>
      <c r="G3" s="69">
        <v>6</v>
      </c>
      <c r="H3" s="69">
        <v>7</v>
      </c>
      <c r="I3" s="69">
        <v>8</v>
      </c>
      <c r="J3" s="69">
        <v>9</v>
      </c>
      <c r="K3" s="70" t="s">
        <v>43</v>
      </c>
      <c r="M3" s="119"/>
      <c r="N3" s="120"/>
      <c r="O3" s="120"/>
      <c r="P3" s="121"/>
    </row>
    <row r="4" spans="1:16" x14ac:dyDescent="0.45">
      <c r="A4" s="15" t="s">
        <v>50</v>
      </c>
      <c r="B4" s="18">
        <v>6.9999999999999999E-4</v>
      </c>
      <c r="C4" s="18">
        <v>6.9999999999999999E-4</v>
      </c>
      <c r="D4" s="18">
        <v>6.9999999999999999E-4</v>
      </c>
      <c r="E4" s="18">
        <v>6.9999999999999999E-4</v>
      </c>
      <c r="F4" s="18">
        <v>6.9999999999999999E-4</v>
      </c>
      <c r="G4" s="18">
        <v>6.9999999999999999E-4</v>
      </c>
      <c r="H4" s="18">
        <v>6.9999999999999999E-4</v>
      </c>
      <c r="I4" s="18">
        <v>6.9999999999999999E-4</v>
      </c>
      <c r="J4" s="18">
        <v>6.9999999999999999E-4</v>
      </c>
      <c r="K4" s="73">
        <f>SUM(B4:J4)/9</f>
        <v>6.9999999999999999E-4</v>
      </c>
      <c r="M4" s="44" t="s">
        <v>49</v>
      </c>
      <c r="N4" s="71">
        <v>1</v>
      </c>
      <c r="O4" s="71">
        <v>10</v>
      </c>
      <c r="P4" s="72">
        <v>20</v>
      </c>
    </row>
    <row r="5" spans="1:16" x14ac:dyDescent="0.45">
      <c r="A5" s="15" t="s">
        <v>51</v>
      </c>
      <c r="B5" s="6">
        <v>1.0999999999999999E-2</v>
      </c>
      <c r="C5" s="6">
        <v>1.0999999999999999E-2</v>
      </c>
      <c r="D5" s="6">
        <v>1.0999999999999999E-2</v>
      </c>
      <c r="E5" s="6">
        <v>1.0999999999999999E-2</v>
      </c>
      <c r="F5" s="6">
        <v>1.0999999999999999E-2</v>
      </c>
      <c r="G5" s="6">
        <v>1.0999999999999999E-2</v>
      </c>
      <c r="H5" s="6">
        <v>1.0999999999999999E-2</v>
      </c>
      <c r="I5" s="6">
        <v>1.0999999999999999E-2</v>
      </c>
      <c r="J5" s="6">
        <v>1.0999999999999999E-2</v>
      </c>
      <c r="K5" s="74">
        <f t="shared" ref="K5:K7" si="0">SUM(B5:J5)/9</f>
        <v>1.0999999999999998E-2</v>
      </c>
      <c r="M5" s="15" t="s">
        <v>9</v>
      </c>
      <c r="N5" s="33">
        <f>K4*1000</f>
        <v>0.7</v>
      </c>
      <c r="O5" s="33">
        <f>K10*1000</f>
        <v>0.62444444444444436</v>
      </c>
      <c r="P5" s="48">
        <f>K16*1000</f>
        <v>-8.8333333333333333E-2</v>
      </c>
    </row>
    <row r="6" spans="1:16" x14ac:dyDescent="0.45">
      <c r="A6" s="15" t="s">
        <v>52</v>
      </c>
      <c r="B6" s="6">
        <v>2E-3</v>
      </c>
      <c r="C6" s="6">
        <v>2E-3</v>
      </c>
      <c r="D6" s="6">
        <v>2E-3</v>
      </c>
      <c r="E6" s="6">
        <v>2E-3</v>
      </c>
      <c r="F6" s="6">
        <v>2E-3</v>
      </c>
      <c r="G6" s="6">
        <v>2E-3</v>
      </c>
      <c r="H6" s="6">
        <v>2E-3</v>
      </c>
      <c r="I6" s="6">
        <v>2E-3</v>
      </c>
      <c r="J6" s="6">
        <v>2E-3</v>
      </c>
      <c r="K6" s="74">
        <f t="shared" si="0"/>
        <v>2E-3</v>
      </c>
      <c r="M6" s="15" t="s">
        <v>99</v>
      </c>
      <c r="N6" s="33">
        <f>K5*1000</f>
        <v>10.999999999999998</v>
      </c>
      <c r="O6" s="33">
        <f>K11*1000</f>
        <v>10</v>
      </c>
      <c r="P6" s="48">
        <f>K17*1000</f>
        <v>11.666666666666666</v>
      </c>
    </row>
    <row r="7" spans="1:16" x14ac:dyDescent="0.45">
      <c r="A7" s="15" t="s">
        <v>53</v>
      </c>
      <c r="B7" s="6">
        <v>2E-3</v>
      </c>
      <c r="C7" s="6">
        <v>2E-3</v>
      </c>
      <c r="D7" s="6">
        <v>2E-3</v>
      </c>
      <c r="E7" s="6">
        <v>2E-3</v>
      </c>
      <c r="F7" s="6">
        <v>2E-3</v>
      </c>
      <c r="G7" s="6">
        <v>2E-3</v>
      </c>
      <c r="H7" s="6">
        <v>2E-3</v>
      </c>
      <c r="I7" s="6">
        <v>2E-3</v>
      </c>
      <c r="J7" s="6">
        <v>2E-3</v>
      </c>
      <c r="K7" s="74">
        <f t="shared" si="0"/>
        <v>2E-3</v>
      </c>
      <c r="M7" s="15" t="s">
        <v>11</v>
      </c>
      <c r="N7" s="33">
        <f>K6*1000</f>
        <v>2</v>
      </c>
      <c r="O7" s="33">
        <f>K12*1000</f>
        <v>2</v>
      </c>
      <c r="P7" s="48">
        <f>K18*1000</f>
        <v>4.4000000000000004</v>
      </c>
    </row>
    <row r="8" spans="1:16" ht="14.65" thickBot="1" x14ac:dyDescent="0.5">
      <c r="A8" s="102" t="s">
        <v>6</v>
      </c>
      <c r="B8" s="103"/>
      <c r="C8" s="103"/>
      <c r="D8" s="103"/>
      <c r="E8" s="103"/>
      <c r="F8" s="103"/>
      <c r="G8" s="103"/>
      <c r="H8" s="103"/>
      <c r="I8" s="103"/>
      <c r="J8" s="103"/>
      <c r="K8" s="104"/>
      <c r="M8" s="16" t="s">
        <v>12</v>
      </c>
      <c r="N8" s="47">
        <f>K7*1000</f>
        <v>2</v>
      </c>
      <c r="O8" s="47">
        <f>K13*1000</f>
        <v>2</v>
      </c>
      <c r="P8" s="49">
        <f>K19*1000</f>
        <v>2</v>
      </c>
    </row>
    <row r="9" spans="1:16" x14ac:dyDescent="0.45">
      <c r="A9" s="13" t="s">
        <v>0</v>
      </c>
      <c r="B9" s="69">
        <v>1</v>
      </c>
      <c r="C9" s="69">
        <v>2</v>
      </c>
      <c r="D9" s="69">
        <v>3</v>
      </c>
      <c r="E9" s="69">
        <v>4</v>
      </c>
      <c r="F9" s="69">
        <v>5</v>
      </c>
      <c r="G9" s="69">
        <v>6</v>
      </c>
      <c r="H9" s="69">
        <v>7</v>
      </c>
      <c r="I9" s="69">
        <v>8</v>
      </c>
      <c r="J9" s="69">
        <v>9</v>
      </c>
      <c r="K9" s="70" t="s">
        <v>43</v>
      </c>
    </row>
    <row r="10" spans="1:16" x14ac:dyDescent="0.45">
      <c r="A10" s="15" t="s">
        <v>50</v>
      </c>
      <c r="B10" s="18">
        <v>3.6000000000000002E-4</v>
      </c>
      <c r="C10" s="18">
        <v>6.9999999999999999E-4</v>
      </c>
      <c r="D10" s="18">
        <v>6.9999999999999999E-4</v>
      </c>
      <c r="E10" s="18">
        <v>3.6000000000000002E-4</v>
      </c>
      <c r="F10" s="18">
        <v>6.9999999999999999E-4</v>
      </c>
      <c r="G10" s="18">
        <v>6.9999999999999999E-4</v>
      </c>
      <c r="H10" s="18">
        <v>6.9999999999999999E-4</v>
      </c>
      <c r="I10" s="18">
        <v>6.9999999999999999E-4</v>
      </c>
      <c r="J10" s="18">
        <v>6.9999999999999999E-4</v>
      </c>
      <c r="K10" s="73">
        <f>SUM(B10:J10)/9</f>
        <v>6.244444444444444E-4</v>
      </c>
    </row>
    <row r="11" spans="1:16" x14ac:dyDescent="0.45">
      <c r="A11" s="15" t="s">
        <v>51</v>
      </c>
      <c r="B11" s="6">
        <v>0.01</v>
      </c>
      <c r="C11" s="6">
        <v>0.01</v>
      </c>
      <c r="D11" s="6">
        <v>0.01</v>
      </c>
      <c r="E11" s="6">
        <v>0.01</v>
      </c>
      <c r="F11" s="6">
        <v>0.01</v>
      </c>
      <c r="G11" s="6">
        <v>0.01</v>
      </c>
      <c r="H11" s="6">
        <v>0.01</v>
      </c>
      <c r="I11" s="6">
        <v>0.01</v>
      </c>
      <c r="J11" s="6">
        <v>0.01</v>
      </c>
      <c r="K11" s="74">
        <f t="shared" ref="K11:K13" si="1">SUM(B11:J11)/9</f>
        <v>0.01</v>
      </c>
    </row>
    <row r="12" spans="1:16" x14ac:dyDescent="0.45">
      <c r="A12" s="15" t="s">
        <v>52</v>
      </c>
      <c r="B12" s="6">
        <v>2E-3</v>
      </c>
      <c r="C12" s="6">
        <v>2E-3</v>
      </c>
      <c r="D12" s="6">
        <v>2E-3</v>
      </c>
      <c r="E12" s="6">
        <v>2E-3</v>
      </c>
      <c r="F12" s="6">
        <v>2E-3</v>
      </c>
      <c r="G12" s="6">
        <v>2E-3</v>
      </c>
      <c r="H12" s="6">
        <v>2E-3</v>
      </c>
      <c r="I12" s="6">
        <v>2E-3</v>
      </c>
      <c r="J12" s="6">
        <v>2E-3</v>
      </c>
      <c r="K12" s="74">
        <f t="shared" si="1"/>
        <v>2E-3</v>
      </c>
    </row>
    <row r="13" spans="1:16" x14ac:dyDescent="0.45">
      <c r="A13" s="15" t="s">
        <v>53</v>
      </c>
      <c r="B13" s="6">
        <v>2E-3</v>
      </c>
      <c r="C13" s="6">
        <v>2E-3</v>
      </c>
      <c r="D13" s="6">
        <v>2E-3</v>
      </c>
      <c r="E13" s="6">
        <v>2E-3</v>
      </c>
      <c r="F13" s="6">
        <v>2E-3</v>
      </c>
      <c r="G13" s="6">
        <v>2E-3</v>
      </c>
      <c r="H13" s="6">
        <v>2E-3</v>
      </c>
      <c r="I13" s="6">
        <v>2E-3</v>
      </c>
      <c r="J13" s="6">
        <v>2E-3</v>
      </c>
      <c r="K13" s="74">
        <f t="shared" si="1"/>
        <v>2E-3</v>
      </c>
    </row>
    <row r="14" spans="1:16" x14ac:dyDescent="0.45">
      <c r="A14" s="102" t="s">
        <v>7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4"/>
    </row>
    <row r="15" spans="1:16" x14ac:dyDescent="0.45">
      <c r="A15" s="13" t="s">
        <v>0</v>
      </c>
      <c r="B15" s="69">
        <v>1</v>
      </c>
      <c r="C15" s="69">
        <v>2</v>
      </c>
      <c r="D15" s="69">
        <v>3</v>
      </c>
      <c r="E15" s="69">
        <v>4</v>
      </c>
      <c r="F15" s="69">
        <v>5</v>
      </c>
      <c r="G15" s="69">
        <v>6</v>
      </c>
      <c r="H15" s="69">
        <v>7</v>
      </c>
      <c r="I15" s="69">
        <v>8</v>
      </c>
      <c r="J15" s="69">
        <v>9</v>
      </c>
      <c r="K15" s="70" t="s">
        <v>43</v>
      </c>
    </row>
    <row r="16" spans="1:16" x14ac:dyDescent="0.45">
      <c r="A16" s="15" t="s">
        <v>50</v>
      </c>
      <c r="B16" s="18"/>
      <c r="C16" s="18"/>
      <c r="D16" s="18"/>
      <c r="E16" s="18">
        <v>-3.2000000000000003E-4</v>
      </c>
      <c r="F16" s="18">
        <v>-1.4999999999999999E-4</v>
      </c>
      <c r="G16" s="18">
        <v>-1.4999999999999999E-4</v>
      </c>
      <c r="H16" s="18">
        <v>-1.4999999999999999E-4</v>
      </c>
      <c r="I16" s="18">
        <v>1.2E-4</v>
      </c>
      <c r="J16" s="18">
        <v>1.2E-4</v>
      </c>
      <c r="K16" s="73">
        <f>SUM(B16:J16)/6</f>
        <v>-8.833333333333333E-5</v>
      </c>
    </row>
    <row r="17" spans="1:11" x14ac:dyDescent="0.45">
      <c r="A17" s="15" t="s">
        <v>51</v>
      </c>
      <c r="B17" s="6"/>
      <c r="C17" s="6"/>
      <c r="D17" s="6"/>
      <c r="E17" s="6">
        <v>0.01</v>
      </c>
      <c r="F17" s="6">
        <v>1.2E-2</v>
      </c>
      <c r="G17" s="6">
        <v>1.2E-2</v>
      </c>
      <c r="H17" s="6">
        <v>1.2E-2</v>
      </c>
      <c r="I17" s="6">
        <v>1.2E-2</v>
      </c>
      <c r="J17" s="6">
        <v>1.2E-2</v>
      </c>
      <c r="K17" s="74">
        <f t="shared" ref="K17:K19" si="2">SUM(B17:J17)/6</f>
        <v>1.1666666666666665E-2</v>
      </c>
    </row>
    <row r="18" spans="1:11" x14ac:dyDescent="0.45">
      <c r="A18" s="15" t="s">
        <v>52</v>
      </c>
      <c r="B18" s="6"/>
      <c r="C18" s="6"/>
      <c r="D18" s="6"/>
      <c r="E18" s="6">
        <v>2E-3</v>
      </c>
      <c r="F18" s="6">
        <v>0.02</v>
      </c>
      <c r="G18" s="6">
        <v>1.1000000000000001E-3</v>
      </c>
      <c r="H18" s="6">
        <v>1.1000000000000001E-3</v>
      </c>
      <c r="I18" s="6">
        <v>1.1000000000000001E-3</v>
      </c>
      <c r="J18" s="6">
        <v>1.1000000000000001E-3</v>
      </c>
      <c r="K18" s="74">
        <f t="shared" si="2"/>
        <v>4.4000000000000003E-3</v>
      </c>
    </row>
    <row r="19" spans="1:11" ht="14.65" thickBot="1" x14ac:dyDescent="0.5">
      <c r="A19" s="16" t="s">
        <v>53</v>
      </c>
      <c r="B19" s="75"/>
      <c r="C19" s="75"/>
      <c r="D19" s="75"/>
      <c r="E19" s="75">
        <v>2E-3</v>
      </c>
      <c r="F19" s="75">
        <v>2E-3</v>
      </c>
      <c r="G19" s="75">
        <v>2E-3</v>
      </c>
      <c r="H19" s="75">
        <v>2E-3</v>
      </c>
      <c r="I19" s="75">
        <v>2E-3</v>
      </c>
      <c r="J19" s="75">
        <v>2E-3</v>
      </c>
      <c r="K19" s="76">
        <f t="shared" si="2"/>
        <v>2E-3</v>
      </c>
    </row>
    <row r="21" spans="1:11" ht="21" x14ac:dyDescent="0.65">
      <c r="A21" s="122" t="s">
        <v>8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</row>
    <row r="22" spans="1:11" x14ac:dyDescent="0.45">
      <c r="A22" s="103" t="s">
        <v>13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1:11" x14ac:dyDescent="0.45">
      <c r="A23" s="4" t="s">
        <v>0</v>
      </c>
      <c r="B23" s="23">
        <v>1</v>
      </c>
      <c r="C23" s="23">
        <v>2</v>
      </c>
      <c r="D23" s="23">
        <v>3</v>
      </c>
      <c r="E23" s="23">
        <v>4</v>
      </c>
      <c r="F23" s="23">
        <v>5</v>
      </c>
      <c r="G23" s="23">
        <v>6</v>
      </c>
      <c r="H23" s="23">
        <v>7</v>
      </c>
      <c r="I23" s="23">
        <v>8</v>
      </c>
      <c r="J23" s="23">
        <v>9</v>
      </c>
      <c r="K23" s="23" t="s">
        <v>43</v>
      </c>
    </row>
    <row r="24" spans="1:11" x14ac:dyDescent="0.45">
      <c r="A24" s="2" t="s">
        <v>9</v>
      </c>
      <c r="B24" s="18">
        <f>B4*1000</f>
        <v>0.7</v>
      </c>
      <c r="C24" s="18">
        <v>6.9999999999999999E-4</v>
      </c>
      <c r="D24" s="18">
        <v>6.9999999999999999E-4</v>
      </c>
      <c r="E24" s="18">
        <v>6.9999999999999999E-4</v>
      </c>
      <c r="F24" s="18">
        <v>6.9999999999999999E-4</v>
      </c>
      <c r="G24" s="18">
        <v>6.9999999999999999E-4</v>
      </c>
      <c r="H24" s="18">
        <v>6.9999999999999999E-4</v>
      </c>
      <c r="I24" s="18">
        <v>6.9999999999999999E-4</v>
      </c>
      <c r="J24" s="18">
        <v>6.9999999999999999E-4</v>
      </c>
      <c r="K24" s="21">
        <f>SUM(B24:J24)/9</f>
        <v>7.8400000000000025E-2</v>
      </c>
    </row>
    <row r="25" spans="1:11" x14ac:dyDescent="0.45">
      <c r="A25" s="2" t="s">
        <v>10</v>
      </c>
      <c r="B25" s="6">
        <v>1.0999999999999999E-2</v>
      </c>
      <c r="C25" s="6">
        <v>1.0999999999999999E-2</v>
      </c>
      <c r="D25" s="6">
        <v>1.0999999999999999E-2</v>
      </c>
      <c r="E25" s="6">
        <v>1.0999999999999999E-2</v>
      </c>
      <c r="F25" s="6">
        <v>1.0999999999999999E-2</v>
      </c>
      <c r="G25" s="6">
        <v>1.0999999999999999E-2</v>
      </c>
      <c r="H25" s="6">
        <v>1.0999999999999999E-2</v>
      </c>
      <c r="I25" s="6">
        <v>1.0999999999999999E-2</v>
      </c>
      <c r="J25" s="6">
        <v>1.0999999999999999E-2</v>
      </c>
      <c r="K25" s="20">
        <f t="shared" ref="K25:K27" si="3">SUM(B25:J25)/9</f>
        <v>1.0999999999999998E-2</v>
      </c>
    </row>
    <row r="26" spans="1:11" x14ac:dyDescent="0.45">
      <c r="A26" s="2" t="s">
        <v>11</v>
      </c>
      <c r="B26" s="6">
        <v>2E-3</v>
      </c>
      <c r="C26" s="6">
        <v>2E-3</v>
      </c>
      <c r="D26" s="6">
        <v>2E-3</v>
      </c>
      <c r="E26" s="6">
        <v>2E-3</v>
      </c>
      <c r="F26" s="6">
        <v>2E-3</v>
      </c>
      <c r="G26" s="6">
        <v>2E-3</v>
      </c>
      <c r="H26" s="6">
        <v>2E-3</v>
      </c>
      <c r="I26" s="6">
        <v>2E-3</v>
      </c>
      <c r="J26" s="6">
        <v>2E-3</v>
      </c>
      <c r="K26" s="20">
        <f t="shared" si="3"/>
        <v>2E-3</v>
      </c>
    </row>
    <row r="27" spans="1:11" x14ac:dyDescent="0.45">
      <c r="A27" s="2" t="s">
        <v>12</v>
      </c>
      <c r="B27" s="6">
        <v>2E-3</v>
      </c>
      <c r="C27" s="6">
        <v>2E-3</v>
      </c>
      <c r="D27" s="6">
        <v>2E-3</v>
      </c>
      <c r="E27" s="6">
        <v>2E-3</v>
      </c>
      <c r="F27" s="6">
        <v>2E-3</v>
      </c>
      <c r="G27" s="6">
        <v>2E-3</v>
      </c>
      <c r="H27" s="6">
        <v>2E-3</v>
      </c>
      <c r="I27" s="6">
        <v>2E-3</v>
      </c>
      <c r="J27" s="6">
        <v>2E-3</v>
      </c>
      <c r="K27" s="20">
        <f t="shared" si="3"/>
        <v>2E-3</v>
      </c>
    </row>
    <row r="28" spans="1:11" x14ac:dyDescent="0.45">
      <c r="A28" s="103" t="s">
        <v>6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1:11" x14ac:dyDescent="0.45">
      <c r="A29" s="4" t="s">
        <v>0</v>
      </c>
      <c r="B29" s="23">
        <v>1</v>
      </c>
      <c r="C29" s="23">
        <v>2</v>
      </c>
      <c r="D29" s="23">
        <v>3</v>
      </c>
      <c r="E29" s="23">
        <v>4</v>
      </c>
      <c r="F29" s="23">
        <v>5</v>
      </c>
      <c r="G29" s="23">
        <v>6</v>
      </c>
      <c r="H29" s="23">
        <v>7</v>
      </c>
      <c r="I29" s="23">
        <v>8</v>
      </c>
      <c r="J29" s="23">
        <v>9</v>
      </c>
      <c r="K29" s="23" t="s">
        <v>43</v>
      </c>
    </row>
    <row r="30" spans="1:11" x14ac:dyDescent="0.45">
      <c r="A30" s="2" t="s">
        <v>9</v>
      </c>
      <c r="B30" s="18">
        <v>3.6000000000000002E-4</v>
      </c>
      <c r="C30" s="18">
        <v>6.9999999999999999E-4</v>
      </c>
      <c r="D30" s="18">
        <v>6.9999999999999999E-4</v>
      </c>
      <c r="E30" s="18">
        <v>3.6000000000000002E-4</v>
      </c>
      <c r="F30" s="18">
        <v>6.9999999999999999E-4</v>
      </c>
      <c r="G30" s="18">
        <v>6.9999999999999999E-4</v>
      </c>
      <c r="H30" s="18">
        <v>6.9999999999999999E-4</v>
      </c>
      <c r="I30" s="18">
        <v>6.9999999999999999E-4</v>
      </c>
      <c r="J30" s="18">
        <v>6.9999999999999999E-4</v>
      </c>
      <c r="K30" s="21">
        <f>SUM(B30:J30)/9</f>
        <v>6.244444444444444E-4</v>
      </c>
    </row>
    <row r="31" spans="1:11" x14ac:dyDescent="0.45">
      <c r="A31" s="2" t="s">
        <v>10</v>
      </c>
      <c r="B31" s="6">
        <v>0.01</v>
      </c>
      <c r="C31" s="6">
        <v>0.01</v>
      </c>
      <c r="D31" s="6">
        <v>0.01</v>
      </c>
      <c r="E31" s="6">
        <v>0.01</v>
      </c>
      <c r="F31" s="6">
        <v>0.01</v>
      </c>
      <c r="G31" s="6">
        <v>0.01</v>
      </c>
      <c r="H31" s="6">
        <v>0.01</v>
      </c>
      <c r="I31" s="6">
        <v>0.01</v>
      </c>
      <c r="J31" s="6">
        <v>0.01</v>
      </c>
      <c r="K31" s="20">
        <f t="shared" ref="K31:K33" si="4">SUM(B31:J31)/9</f>
        <v>0.01</v>
      </c>
    </row>
    <row r="32" spans="1:11" x14ac:dyDescent="0.45">
      <c r="A32" s="2" t="s">
        <v>11</v>
      </c>
      <c r="B32" s="6">
        <v>2E-3</v>
      </c>
      <c r="C32" s="6">
        <v>2E-3</v>
      </c>
      <c r="D32" s="6">
        <v>2E-3</v>
      </c>
      <c r="E32" s="6">
        <v>2E-3</v>
      </c>
      <c r="F32" s="6">
        <v>2E-3</v>
      </c>
      <c r="G32" s="6">
        <v>2E-3</v>
      </c>
      <c r="H32" s="6">
        <v>2E-3</v>
      </c>
      <c r="I32" s="6">
        <v>2E-3</v>
      </c>
      <c r="J32" s="6">
        <v>2E-3</v>
      </c>
      <c r="K32" s="20">
        <f t="shared" si="4"/>
        <v>2E-3</v>
      </c>
    </row>
    <row r="33" spans="1:11" x14ac:dyDescent="0.45">
      <c r="A33" s="2" t="s">
        <v>12</v>
      </c>
      <c r="B33" s="6">
        <v>2E-3</v>
      </c>
      <c r="C33" s="6">
        <v>2E-3</v>
      </c>
      <c r="D33" s="6">
        <v>2E-3</v>
      </c>
      <c r="E33" s="6">
        <v>2E-3</v>
      </c>
      <c r="F33" s="6">
        <v>2E-3</v>
      </c>
      <c r="G33" s="6">
        <v>2E-3</v>
      </c>
      <c r="H33" s="6">
        <v>2E-3</v>
      </c>
      <c r="I33" s="6">
        <v>2E-3</v>
      </c>
      <c r="J33" s="6">
        <v>2E-3</v>
      </c>
      <c r="K33" s="20">
        <f t="shared" si="4"/>
        <v>2E-3</v>
      </c>
    </row>
    <row r="34" spans="1:11" x14ac:dyDescent="0.45">
      <c r="A34" s="103" t="s">
        <v>7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1:11" x14ac:dyDescent="0.45">
      <c r="A35" s="4" t="s">
        <v>0</v>
      </c>
      <c r="B35" s="23">
        <v>1</v>
      </c>
      <c r="C35" s="23">
        <v>2</v>
      </c>
      <c r="D35" s="23">
        <v>3</v>
      </c>
      <c r="E35" s="23">
        <v>4</v>
      </c>
      <c r="F35" s="23">
        <v>5</v>
      </c>
      <c r="G35" s="23">
        <v>6</v>
      </c>
      <c r="H35" s="23">
        <v>7</v>
      </c>
      <c r="I35" s="23">
        <v>8</v>
      </c>
      <c r="J35" s="23">
        <v>9</v>
      </c>
      <c r="K35" s="23" t="s">
        <v>43</v>
      </c>
    </row>
    <row r="36" spans="1:11" x14ac:dyDescent="0.45">
      <c r="A36" s="2" t="s">
        <v>9</v>
      </c>
      <c r="B36" s="18"/>
      <c r="C36" s="18"/>
      <c r="D36" s="18"/>
      <c r="E36" s="18">
        <v>-3.2000000000000003E-4</v>
      </c>
      <c r="F36" s="18">
        <v>-1.4999999999999999E-4</v>
      </c>
      <c r="G36" s="18">
        <v>-1.4999999999999999E-4</v>
      </c>
      <c r="H36" s="18">
        <v>-1.4999999999999999E-4</v>
      </c>
      <c r="I36" s="18">
        <v>1.2E-4</v>
      </c>
      <c r="J36" s="18">
        <v>1.2E-4</v>
      </c>
      <c r="K36" s="21">
        <f>SUM(B36:J36)/6</f>
        <v>-8.833333333333333E-5</v>
      </c>
    </row>
    <row r="37" spans="1:11" x14ac:dyDescent="0.45">
      <c r="A37" s="2" t="s">
        <v>10</v>
      </c>
      <c r="B37" s="6"/>
      <c r="C37" s="6"/>
      <c r="D37" s="6"/>
      <c r="E37" s="6">
        <v>0.01</v>
      </c>
      <c r="F37" s="6">
        <v>1.2E-2</v>
      </c>
      <c r="G37" s="6">
        <v>1.2E-2</v>
      </c>
      <c r="H37" s="6">
        <v>1.2E-2</v>
      </c>
      <c r="I37" s="6">
        <v>1.2E-2</v>
      </c>
      <c r="J37" s="6">
        <v>1.2E-2</v>
      </c>
      <c r="K37" s="20">
        <f t="shared" ref="K37:K39" si="5">SUM(B37:J37)/6</f>
        <v>1.1666666666666665E-2</v>
      </c>
    </row>
    <row r="38" spans="1:11" x14ac:dyDescent="0.45">
      <c r="A38" s="2" t="s">
        <v>11</v>
      </c>
      <c r="B38" s="6"/>
      <c r="C38" s="6"/>
      <c r="D38" s="6"/>
      <c r="E38" s="6">
        <v>2E-3</v>
      </c>
      <c r="F38" s="6">
        <v>0.02</v>
      </c>
      <c r="G38" s="6">
        <v>1.1000000000000001E-3</v>
      </c>
      <c r="H38" s="6">
        <v>1.1000000000000001E-3</v>
      </c>
      <c r="I38" s="6">
        <v>1.1000000000000001E-3</v>
      </c>
      <c r="J38" s="6">
        <v>1.1000000000000001E-3</v>
      </c>
      <c r="K38" s="20">
        <f t="shared" si="5"/>
        <v>4.4000000000000003E-3</v>
      </c>
    </row>
    <row r="39" spans="1:11" x14ac:dyDescent="0.45">
      <c r="A39" s="2" t="s">
        <v>12</v>
      </c>
      <c r="B39" s="6"/>
      <c r="C39" s="6"/>
      <c r="D39" s="6"/>
      <c r="E39" s="6">
        <v>2E-3</v>
      </c>
      <c r="F39" s="6">
        <v>2E-3</v>
      </c>
      <c r="G39" s="6">
        <v>2E-3</v>
      </c>
      <c r="H39" s="6">
        <v>2E-3</v>
      </c>
      <c r="I39" s="6">
        <v>2E-3</v>
      </c>
      <c r="J39" s="6">
        <v>2E-3</v>
      </c>
      <c r="K39" s="20">
        <f t="shared" si="5"/>
        <v>2E-3</v>
      </c>
    </row>
  </sheetData>
  <mergeCells count="9">
    <mergeCell ref="A22:K22"/>
    <mergeCell ref="A28:K28"/>
    <mergeCell ref="A34:K34"/>
    <mergeCell ref="M1:P3"/>
    <mergeCell ref="A2:K2"/>
    <mergeCell ref="A1:K1"/>
    <mergeCell ref="A8:K8"/>
    <mergeCell ref="A14:K14"/>
    <mergeCell ref="A21:K2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7E7C-8AE8-4CD9-853F-E65396B293F4}">
  <dimension ref="A1:U46"/>
  <sheetViews>
    <sheetView workbookViewId="0">
      <selection activeCell="Y25" sqref="W1:Y25"/>
    </sheetView>
  </sheetViews>
  <sheetFormatPr defaultRowHeight="14.25" x14ac:dyDescent="0.45"/>
  <cols>
    <col min="1" max="1" width="8.1328125" style="1" customWidth="1"/>
    <col min="2" max="8" width="5.73046875" customWidth="1"/>
    <col min="9" max="9" width="8.1328125" customWidth="1"/>
    <col min="10" max="16" width="5.73046875" customWidth="1"/>
    <col min="17" max="17" width="8.1328125" customWidth="1"/>
    <col min="18" max="21" width="5.73046875" customWidth="1"/>
  </cols>
  <sheetData>
    <row r="1" spans="1:21" ht="21" x14ac:dyDescent="0.65">
      <c r="A1" s="123" t="s">
        <v>93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5"/>
    </row>
    <row r="2" spans="1:21" x14ac:dyDescent="0.45">
      <c r="A2" s="102" t="s">
        <v>94</v>
      </c>
      <c r="B2" s="103"/>
      <c r="C2" s="103"/>
      <c r="D2" s="103"/>
      <c r="E2" s="103"/>
      <c r="F2" s="103"/>
      <c r="G2" s="103"/>
      <c r="H2" s="103"/>
      <c r="I2" s="103" t="s">
        <v>95</v>
      </c>
      <c r="J2" s="103"/>
      <c r="K2" s="103"/>
      <c r="L2" s="103"/>
      <c r="M2" s="103"/>
      <c r="N2" s="103"/>
      <c r="O2" s="103"/>
      <c r="P2" s="103"/>
      <c r="Q2" s="103" t="s">
        <v>96</v>
      </c>
      <c r="R2" s="103"/>
      <c r="S2" s="103"/>
      <c r="T2" s="103"/>
      <c r="U2" s="104"/>
    </row>
    <row r="3" spans="1:21" x14ac:dyDescent="0.45">
      <c r="A3" s="68" t="s">
        <v>92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 t="s">
        <v>42</v>
      </c>
      <c r="I3" s="69" t="s">
        <v>92</v>
      </c>
      <c r="J3" s="69">
        <v>1</v>
      </c>
      <c r="K3" s="69">
        <v>2</v>
      </c>
      <c r="L3" s="69">
        <v>3</v>
      </c>
      <c r="M3" s="69">
        <v>4</v>
      </c>
      <c r="N3" s="69">
        <v>5</v>
      </c>
      <c r="O3" s="69">
        <v>6</v>
      </c>
      <c r="P3" s="8" t="s">
        <v>42</v>
      </c>
      <c r="Q3" s="69" t="s">
        <v>92</v>
      </c>
      <c r="R3" s="69">
        <v>1</v>
      </c>
      <c r="S3" s="69">
        <v>2</v>
      </c>
      <c r="T3" s="69">
        <v>3</v>
      </c>
      <c r="U3" s="80" t="s">
        <v>42</v>
      </c>
    </row>
    <row r="4" spans="1:21" x14ac:dyDescent="0.45">
      <c r="A4" s="68" t="s">
        <v>14</v>
      </c>
      <c r="B4" s="6">
        <v>5.5E-2</v>
      </c>
      <c r="C4" s="6">
        <v>5.5E-2</v>
      </c>
      <c r="D4" s="6">
        <v>5.5E-2</v>
      </c>
      <c r="E4" s="6">
        <v>5.0999999999999997E-2</v>
      </c>
      <c r="F4" s="6">
        <v>0.05</v>
      </c>
      <c r="G4" s="6">
        <v>5.5E-2</v>
      </c>
      <c r="H4" s="20">
        <f>SUM(B4:G4)/6</f>
        <v>5.3499999999999999E-2</v>
      </c>
      <c r="I4" s="69" t="s">
        <v>14</v>
      </c>
      <c r="J4" s="6">
        <v>0.05</v>
      </c>
      <c r="K4" s="6">
        <v>4.9000000000000002E-2</v>
      </c>
      <c r="L4" s="6">
        <v>5.3999999999999999E-2</v>
      </c>
      <c r="M4" s="6">
        <v>5.3999999999999999E-2</v>
      </c>
      <c r="N4" s="6">
        <v>5.3999999999999999E-2</v>
      </c>
      <c r="O4" s="6">
        <v>5.3999999999999999E-2</v>
      </c>
      <c r="P4" s="20">
        <f>SUM(J4:O4)/6</f>
        <v>5.2499999999999998E-2</v>
      </c>
      <c r="Q4" s="3" t="s">
        <v>14</v>
      </c>
      <c r="R4" s="6">
        <v>4.8000000000000001E-2</v>
      </c>
      <c r="S4" s="6">
        <v>4.8000000000000001E-2</v>
      </c>
      <c r="T4" s="6">
        <v>4.8000000000000001E-2</v>
      </c>
      <c r="U4" s="74">
        <f t="shared" ref="U4:U10" si="0">SUM(R4:T4)/3</f>
        <v>4.8000000000000008E-2</v>
      </c>
    </row>
    <row r="5" spans="1:21" x14ac:dyDescent="0.45">
      <c r="A5" s="68" t="s">
        <v>15</v>
      </c>
      <c r="B5" s="6">
        <v>5.8000000000000003E-2</v>
      </c>
      <c r="C5" s="6">
        <v>5.8000000000000003E-2</v>
      </c>
      <c r="D5" s="6">
        <v>5.8000000000000003E-2</v>
      </c>
      <c r="E5" s="6">
        <v>5.8000000000000003E-2</v>
      </c>
      <c r="F5" s="6">
        <v>5.5E-2</v>
      </c>
      <c r="G5" s="6">
        <v>5.2999999999999999E-2</v>
      </c>
      <c r="H5" s="20">
        <f t="shared" ref="H5:H22" si="1">SUM(B5:G5)/6</f>
        <v>5.6666666666666671E-2</v>
      </c>
      <c r="I5" s="69" t="s">
        <v>15</v>
      </c>
      <c r="J5" s="6">
        <v>5.7000000000000002E-2</v>
      </c>
      <c r="K5" s="6">
        <v>5.3999999999999999E-2</v>
      </c>
      <c r="L5" s="6">
        <v>5.0999999999999997E-2</v>
      </c>
      <c r="M5" s="6">
        <v>5.7000000000000002E-2</v>
      </c>
      <c r="N5" s="6">
        <v>5.7000000000000002E-2</v>
      </c>
      <c r="O5" s="6">
        <v>5.7000000000000002E-2</v>
      </c>
      <c r="P5" s="20">
        <f t="shared" ref="P5:P22" si="2">SUM(J5:O5)/6</f>
        <v>5.5500000000000001E-2</v>
      </c>
      <c r="Q5" s="3" t="s">
        <v>15</v>
      </c>
      <c r="R5" s="6">
        <v>0.05</v>
      </c>
      <c r="S5" s="6">
        <v>0.05</v>
      </c>
      <c r="T5" s="6">
        <v>5.0999999999999997E-2</v>
      </c>
      <c r="U5" s="74">
        <f t="shared" si="0"/>
        <v>5.0333333333333334E-2</v>
      </c>
    </row>
    <row r="6" spans="1:21" x14ac:dyDescent="0.45">
      <c r="A6" s="68" t="s">
        <v>16</v>
      </c>
      <c r="B6" s="6">
        <v>0.05</v>
      </c>
      <c r="C6" s="6">
        <v>6.2E-2</v>
      </c>
      <c r="D6" s="6">
        <v>6.2E-2</v>
      </c>
      <c r="E6" s="6">
        <v>6.2E-2</v>
      </c>
      <c r="F6" s="6">
        <v>6.2E-2</v>
      </c>
      <c r="G6" s="6">
        <v>5.8999999999999997E-2</v>
      </c>
      <c r="H6" s="20">
        <f t="shared" si="1"/>
        <v>5.9499999999999997E-2</v>
      </c>
      <c r="I6" s="69" t="s">
        <v>16</v>
      </c>
      <c r="J6" s="6">
        <v>0.06</v>
      </c>
      <c r="K6" s="6">
        <v>0.06</v>
      </c>
      <c r="L6" s="6">
        <v>5.7000000000000002E-2</v>
      </c>
      <c r="M6" s="6">
        <v>5.3999999999999999E-2</v>
      </c>
      <c r="N6" s="6">
        <v>0.06</v>
      </c>
      <c r="O6" s="6">
        <v>0.06</v>
      </c>
      <c r="P6" s="20">
        <f t="shared" si="2"/>
        <v>5.8499999999999996E-2</v>
      </c>
      <c r="Q6" s="3" t="s">
        <v>16</v>
      </c>
      <c r="R6" s="6">
        <v>5.2999999999999999E-2</v>
      </c>
      <c r="S6" s="6">
        <v>5.2999999999999999E-2</v>
      </c>
      <c r="T6" s="6">
        <v>5.3999999999999999E-2</v>
      </c>
      <c r="U6" s="74">
        <f t="shared" si="0"/>
        <v>5.3333333333333337E-2</v>
      </c>
    </row>
    <row r="7" spans="1:21" x14ac:dyDescent="0.45">
      <c r="A7" s="68" t="s">
        <v>17</v>
      </c>
      <c r="B7" s="9">
        <v>5.8999999999999997E-2</v>
      </c>
      <c r="C7" s="9">
        <v>6.3E-2</v>
      </c>
      <c r="D7" s="9">
        <v>6.6000000000000003E-2</v>
      </c>
      <c r="E7" s="9">
        <v>6.6000000000000003E-2</v>
      </c>
      <c r="F7" s="9">
        <v>6.6000000000000003E-2</v>
      </c>
      <c r="G7" s="9">
        <v>6.6000000000000003E-2</v>
      </c>
      <c r="H7" s="20">
        <f t="shared" si="1"/>
        <v>6.433333333333334E-2</v>
      </c>
      <c r="I7" s="69" t="s">
        <v>17</v>
      </c>
      <c r="J7" s="9">
        <v>6.4000000000000001E-2</v>
      </c>
      <c r="K7" s="9">
        <v>6.4000000000000001E-2</v>
      </c>
      <c r="L7" s="6">
        <v>6.4000000000000001E-2</v>
      </c>
      <c r="M7" s="9">
        <v>6.0999999999999999E-2</v>
      </c>
      <c r="N7" s="9">
        <v>5.7000000000000002E-2</v>
      </c>
      <c r="O7" s="9">
        <v>6.4000000000000001E-2</v>
      </c>
      <c r="P7" s="20">
        <f t="shared" si="2"/>
        <v>6.2333333333333331E-2</v>
      </c>
      <c r="Q7" s="3" t="s">
        <v>17</v>
      </c>
      <c r="R7" s="9">
        <v>5.6000000000000001E-2</v>
      </c>
      <c r="S7" s="9">
        <v>5.6000000000000001E-2</v>
      </c>
      <c r="T7" s="9">
        <v>5.6000000000000001E-2</v>
      </c>
      <c r="U7" s="74">
        <f t="shared" si="0"/>
        <v>5.6000000000000001E-2</v>
      </c>
    </row>
    <row r="8" spans="1:21" x14ac:dyDescent="0.45">
      <c r="A8" s="68" t="s">
        <v>18</v>
      </c>
      <c r="B8" s="9">
        <v>7.0000000000000007E-2</v>
      </c>
      <c r="C8" s="9">
        <v>6.4000000000000001E-2</v>
      </c>
      <c r="D8" s="9">
        <v>6.6000000000000003E-2</v>
      </c>
      <c r="E8" s="9">
        <v>7.0999999999999994E-2</v>
      </c>
      <c r="F8" s="9">
        <v>7.0999999999999994E-2</v>
      </c>
      <c r="G8" s="9">
        <v>7.0999999999999994E-2</v>
      </c>
      <c r="H8" s="20">
        <f t="shared" si="1"/>
        <v>6.8833333333333344E-2</v>
      </c>
      <c r="I8" s="69" t="s">
        <v>18</v>
      </c>
      <c r="J8" s="9">
        <v>6.6000000000000003E-2</v>
      </c>
      <c r="K8" s="9">
        <v>6.8000000000000005E-2</v>
      </c>
      <c r="L8" s="9">
        <v>6.8000000000000005E-2</v>
      </c>
      <c r="M8" s="9">
        <v>6.8000000000000005E-2</v>
      </c>
      <c r="N8" s="9">
        <v>6.5000000000000002E-2</v>
      </c>
      <c r="O8" s="9">
        <v>0.06</v>
      </c>
      <c r="P8" s="20">
        <f t="shared" si="2"/>
        <v>6.5833333333333341E-2</v>
      </c>
      <c r="Q8" s="3" t="s">
        <v>18</v>
      </c>
      <c r="R8" s="9">
        <v>5.8999999999999997E-2</v>
      </c>
      <c r="S8" s="9">
        <v>5.8999999999999997E-2</v>
      </c>
      <c r="T8" s="9">
        <v>5.8999999999999997E-2</v>
      </c>
      <c r="U8" s="74">
        <f t="shared" si="0"/>
        <v>5.8999999999999997E-2</v>
      </c>
    </row>
    <row r="9" spans="1:21" x14ac:dyDescent="0.45">
      <c r="A9" s="68" t="s">
        <v>19</v>
      </c>
      <c r="B9" s="9">
        <v>7.5999999999999998E-2</v>
      </c>
      <c r="C9" s="9">
        <v>7.5999999999999998E-2</v>
      </c>
      <c r="D9" s="9">
        <v>6.9000000000000006E-2</v>
      </c>
      <c r="E9" s="9">
        <v>7.0999999999999994E-2</v>
      </c>
      <c r="F9" s="9">
        <v>7.5999999999999998E-2</v>
      </c>
      <c r="G9" s="9">
        <v>7.5999999999999998E-2</v>
      </c>
      <c r="H9" s="20">
        <f t="shared" si="1"/>
        <v>7.3999999999999996E-2</v>
      </c>
      <c r="I9" s="69" t="s">
        <v>19</v>
      </c>
      <c r="J9" s="9">
        <v>6.8000000000000005E-2</v>
      </c>
      <c r="K9" s="9">
        <v>7.1999999999999995E-2</v>
      </c>
      <c r="L9" s="9">
        <v>7.0999999999999994E-2</v>
      </c>
      <c r="M9" s="9">
        <v>7.1999999999999995E-2</v>
      </c>
      <c r="N9" s="9">
        <v>7.1999999999999995E-2</v>
      </c>
      <c r="O9" s="9">
        <v>6.9000000000000006E-2</v>
      </c>
      <c r="P9" s="20">
        <f t="shared" si="2"/>
        <v>7.0666666666666669E-2</v>
      </c>
      <c r="Q9" s="3" t="s">
        <v>19</v>
      </c>
      <c r="R9" s="9">
        <v>6.3E-2</v>
      </c>
      <c r="S9" s="9">
        <v>6.3E-2</v>
      </c>
      <c r="T9" s="9">
        <v>6.4000000000000001E-2</v>
      </c>
      <c r="U9" s="74">
        <f t="shared" si="0"/>
        <v>6.3333333333333339E-2</v>
      </c>
    </row>
    <row r="10" spans="1:21" x14ac:dyDescent="0.45">
      <c r="A10" s="68" t="s">
        <v>20</v>
      </c>
      <c r="B10" s="9">
        <v>0.08</v>
      </c>
      <c r="C10" s="9">
        <v>0.08</v>
      </c>
      <c r="D10" s="9">
        <v>0.08</v>
      </c>
      <c r="E10" s="9">
        <v>7.3999999999999996E-2</v>
      </c>
      <c r="F10" s="9">
        <v>7.4999999999999997E-2</v>
      </c>
      <c r="G10" s="9">
        <v>0.08</v>
      </c>
      <c r="H10" s="20">
        <f t="shared" si="1"/>
        <v>7.8166666666666676E-2</v>
      </c>
      <c r="I10" s="69" t="s">
        <v>20</v>
      </c>
      <c r="J10" s="9">
        <v>7.0000000000000007E-2</v>
      </c>
      <c r="K10" s="9">
        <v>7.0000000000000007E-2</v>
      </c>
      <c r="L10" s="9">
        <v>7.5999999999999998E-2</v>
      </c>
      <c r="M10" s="9">
        <v>7.5999999999999998E-2</v>
      </c>
      <c r="N10" s="9">
        <v>7.5999999999999998E-2</v>
      </c>
      <c r="O10" s="9">
        <v>7.5999999999999998E-2</v>
      </c>
      <c r="P10" s="20">
        <f t="shared" si="2"/>
        <v>7.400000000000001E-2</v>
      </c>
      <c r="Q10" s="3" t="s">
        <v>20</v>
      </c>
      <c r="R10" s="9">
        <v>6.6000000000000003E-2</v>
      </c>
      <c r="S10" s="9">
        <v>6.6000000000000003E-2</v>
      </c>
      <c r="T10" s="9">
        <v>6.7000000000000004E-2</v>
      </c>
      <c r="U10" s="74">
        <f t="shared" si="0"/>
        <v>6.6333333333333341E-2</v>
      </c>
    </row>
    <row r="11" spans="1:21" x14ac:dyDescent="0.45">
      <c r="A11" s="68" t="s">
        <v>21</v>
      </c>
      <c r="B11" s="9">
        <v>8.5999999999999993E-2</v>
      </c>
      <c r="C11" s="9">
        <v>8.5999999999999993E-2</v>
      </c>
      <c r="D11" s="9">
        <v>8.5999999999999993E-2</v>
      </c>
      <c r="E11" s="9">
        <v>8.5999999999999993E-2</v>
      </c>
      <c r="F11" s="9">
        <v>7.9000000000000001E-2</v>
      </c>
      <c r="G11" s="9">
        <v>0.08</v>
      </c>
      <c r="H11" s="20">
        <f t="shared" si="1"/>
        <v>8.3833333333333329E-2</v>
      </c>
      <c r="I11" s="69" t="s">
        <v>21</v>
      </c>
      <c r="J11" s="9">
        <v>0.08</v>
      </c>
      <c r="K11" s="9">
        <v>7.4999999999999997E-2</v>
      </c>
      <c r="L11" s="9">
        <v>7.3999999999999996E-2</v>
      </c>
      <c r="M11" s="9">
        <v>0.08</v>
      </c>
      <c r="N11" s="9">
        <v>0.08</v>
      </c>
      <c r="O11" s="9">
        <v>0.08</v>
      </c>
      <c r="P11" s="20">
        <f t="shared" si="2"/>
        <v>7.8166666666666676E-2</v>
      </c>
      <c r="Q11" s="3" t="s">
        <v>21</v>
      </c>
      <c r="R11" s="9">
        <v>6.9000000000000006E-2</v>
      </c>
      <c r="S11" s="9"/>
      <c r="T11" s="9"/>
      <c r="U11" s="74">
        <f>SUM(R11:T11)/1</f>
        <v>6.9000000000000006E-2</v>
      </c>
    </row>
    <row r="12" spans="1:21" x14ac:dyDescent="0.45">
      <c r="A12" s="68" t="s">
        <v>22</v>
      </c>
      <c r="B12" s="9">
        <v>0.09</v>
      </c>
      <c r="C12" s="9">
        <v>9.1999999999999998E-2</v>
      </c>
      <c r="D12" s="9">
        <v>9.1999999999999998E-2</v>
      </c>
      <c r="E12" s="9">
        <v>9.1999999999999998E-2</v>
      </c>
      <c r="F12" s="9">
        <v>9.1999999999999998E-2</v>
      </c>
      <c r="G12" s="9">
        <v>8.5999999999999993E-2</v>
      </c>
      <c r="H12" s="20">
        <f t="shared" si="1"/>
        <v>9.0666666666666659E-2</v>
      </c>
      <c r="I12" s="69" t="s">
        <v>22</v>
      </c>
      <c r="J12" s="9">
        <v>8.5999999999999993E-2</v>
      </c>
      <c r="K12" s="9">
        <v>8.5999999999999993E-2</v>
      </c>
      <c r="L12" s="9">
        <v>0.08</v>
      </c>
      <c r="M12" s="9">
        <v>0.08</v>
      </c>
      <c r="N12" s="9">
        <v>8.5999999999999993E-2</v>
      </c>
      <c r="O12" s="9">
        <v>8.5999999999999993E-2</v>
      </c>
      <c r="P12" s="20">
        <f t="shared" si="2"/>
        <v>8.4000000000000005E-2</v>
      </c>
      <c r="Q12" s="3" t="s">
        <v>22</v>
      </c>
      <c r="R12" s="9"/>
      <c r="S12" s="9"/>
      <c r="T12" s="9"/>
      <c r="U12" s="74">
        <f t="shared" ref="U12:U22" si="3">SUM(R12:T12)/6</f>
        <v>0</v>
      </c>
    </row>
    <row r="13" spans="1:21" x14ac:dyDescent="0.45">
      <c r="A13" s="68" t="s">
        <v>23</v>
      </c>
      <c r="B13" s="9">
        <v>8.2000000000000003E-2</v>
      </c>
      <c r="C13" s="9">
        <v>9.6000000000000002E-2</v>
      </c>
      <c r="D13" s="9">
        <v>9.8000000000000004E-2</v>
      </c>
      <c r="E13" s="9">
        <v>9.8000000000000004E-2</v>
      </c>
      <c r="F13" s="9">
        <v>9.8000000000000004E-2</v>
      </c>
      <c r="G13" s="9">
        <v>9.8000000000000004E-2</v>
      </c>
      <c r="H13" s="20">
        <f t="shared" si="1"/>
        <v>9.4999999999999987E-2</v>
      </c>
      <c r="I13" s="69" t="s">
        <v>23</v>
      </c>
      <c r="J13" s="9">
        <v>9.0999999999999998E-2</v>
      </c>
      <c r="K13" s="9">
        <v>9.0999999999999998E-2</v>
      </c>
      <c r="L13" s="9">
        <v>9.0999999999999998E-2</v>
      </c>
      <c r="M13" s="9">
        <v>8.4000000000000005E-2</v>
      </c>
      <c r="N13" s="9">
        <v>8.4000000000000005E-2</v>
      </c>
      <c r="O13" s="9">
        <v>9.0999999999999998E-2</v>
      </c>
      <c r="P13" s="20">
        <f t="shared" si="2"/>
        <v>8.8666666666666671E-2</v>
      </c>
      <c r="Q13" s="3" t="s">
        <v>23</v>
      </c>
      <c r="R13" s="9"/>
      <c r="S13" s="9"/>
      <c r="T13" s="9"/>
      <c r="U13" s="74">
        <f t="shared" si="3"/>
        <v>0</v>
      </c>
    </row>
    <row r="14" spans="1:21" x14ac:dyDescent="0.45">
      <c r="A14" s="68" t="s">
        <v>24</v>
      </c>
      <c r="B14" s="9">
        <v>0.105</v>
      </c>
      <c r="C14" s="9">
        <v>9.2999999999999999E-2</v>
      </c>
      <c r="D14" s="9">
        <v>0.10199999999999999</v>
      </c>
      <c r="E14" s="9">
        <v>0.106</v>
      </c>
      <c r="F14" s="9">
        <v>0.106</v>
      </c>
      <c r="G14" s="9">
        <v>0.106</v>
      </c>
      <c r="H14" s="20">
        <f t="shared" si="1"/>
        <v>0.10299999999999999</v>
      </c>
      <c r="I14" s="69" t="s">
        <v>24</v>
      </c>
      <c r="J14" s="9">
        <v>9.7000000000000003E-2</v>
      </c>
      <c r="K14" s="9">
        <v>9.7000000000000003E-2</v>
      </c>
      <c r="L14" s="9">
        <v>9.7000000000000003E-2</v>
      </c>
      <c r="M14" s="9">
        <v>9.7000000000000003E-2</v>
      </c>
      <c r="N14" s="9">
        <v>0.09</v>
      </c>
      <c r="O14" s="9">
        <v>8.8999999999999996E-2</v>
      </c>
      <c r="P14" s="20">
        <f t="shared" si="2"/>
        <v>9.4499999999999987E-2</v>
      </c>
      <c r="Q14" s="3" t="s">
        <v>24</v>
      </c>
      <c r="R14" s="9"/>
      <c r="S14" s="9"/>
      <c r="T14" s="9"/>
      <c r="U14" s="74">
        <f t="shared" si="3"/>
        <v>0</v>
      </c>
    </row>
    <row r="15" spans="1:21" x14ac:dyDescent="0.45">
      <c r="A15" s="68" t="s">
        <v>25</v>
      </c>
      <c r="B15" s="6">
        <v>0.113</v>
      </c>
      <c r="C15" s="6">
        <v>0.113</v>
      </c>
      <c r="D15" s="6">
        <v>0.1</v>
      </c>
      <c r="E15" s="6">
        <v>0.108</v>
      </c>
      <c r="F15" s="6">
        <v>0.113</v>
      </c>
      <c r="G15" s="6">
        <v>0.113</v>
      </c>
      <c r="H15" s="20">
        <f t="shared" si="1"/>
        <v>0.11</v>
      </c>
      <c r="I15" s="69" t="s">
        <v>25</v>
      </c>
      <c r="J15" s="9">
        <v>9.8000000000000004E-2</v>
      </c>
      <c r="K15" s="6">
        <v>0.10299999999999999</v>
      </c>
      <c r="L15" s="9">
        <v>0.10299999999999999</v>
      </c>
      <c r="M15" s="6">
        <v>0.10299999999999999</v>
      </c>
      <c r="N15" s="6">
        <v>0.10299999999999999</v>
      </c>
      <c r="O15" s="6">
        <v>9.5000000000000001E-2</v>
      </c>
      <c r="P15" s="20">
        <f t="shared" si="2"/>
        <v>0.10083333333333333</v>
      </c>
      <c r="Q15" s="3" t="s">
        <v>25</v>
      </c>
      <c r="R15" s="6"/>
      <c r="S15" s="6"/>
      <c r="T15" s="6"/>
      <c r="U15" s="74">
        <f t="shared" si="3"/>
        <v>0</v>
      </c>
    </row>
    <row r="16" spans="1:21" x14ac:dyDescent="0.45">
      <c r="A16" s="68" t="s">
        <v>26</v>
      </c>
      <c r="B16" s="6">
        <v>0.11899999999999999</v>
      </c>
      <c r="C16" s="6">
        <v>0.12</v>
      </c>
      <c r="D16" s="6">
        <v>0.12</v>
      </c>
      <c r="E16" s="6">
        <v>0.106</v>
      </c>
      <c r="F16" s="6">
        <v>0.114</v>
      </c>
      <c r="G16" s="6">
        <v>0.12</v>
      </c>
      <c r="H16" s="20">
        <f t="shared" si="1"/>
        <v>0.11649999999999999</v>
      </c>
      <c r="I16" s="69" t="s">
        <v>26</v>
      </c>
      <c r="J16" s="6">
        <v>9.7000000000000003E-2</v>
      </c>
      <c r="K16" s="6">
        <v>0.104</v>
      </c>
      <c r="L16" s="6">
        <v>0.109</v>
      </c>
      <c r="M16" s="6">
        <v>0.109</v>
      </c>
      <c r="N16" s="6">
        <v>0.109</v>
      </c>
      <c r="O16" s="6">
        <v>0.109</v>
      </c>
      <c r="P16" s="20">
        <f t="shared" si="2"/>
        <v>0.10616666666666667</v>
      </c>
      <c r="Q16" s="3" t="s">
        <v>26</v>
      </c>
      <c r="R16" s="6"/>
      <c r="S16" s="6"/>
      <c r="T16" s="6"/>
      <c r="U16" s="74">
        <f t="shared" si="3"/>
        <v>0</v>
      </c>
    </row>
    <row r="17" spans="1:21" x14ac:dyDescent="0.45">
      <c r="A17" s="68" t="s">
        <v>27</v>
      </c>
      <c r="B17" s="6">
        <v>0.121</v>
      </c>
      <c r="C17" s="6">
        <v>0.122</v>
      </c>
      <c r="D17" s="6">
        <v>0.122</v>
      </c>
      <c r="E17" s="6">
        <v>0.122</v>
      </c>
      <c r="F17" s="6">
        <v>0.108</v>
      </c>
      <c r="G17" s="10">
        <v>0.11600000000000001</v>
      </c>
      <c r="H17" s="20">
        <f t="shared" si="1"/>
        <v>0.11849999999999999</v>
      </c>
      <c r="I17" s="69" t="s">
        <v>27</v>
      </c>
      <c r="J17" s="6">
        <v>0.112</v>
      </c>
      <c r="K17" s="6">
        <v>0.1</v>
      </c>
      <c r="L17" s="6">
        <v>0.107</v>
      </c>
      <c r="M17" s="6">
        <v>0.112</v>
      </c>
      <c r="N17" s="6">
        <v>0.112</v>
      </c>
      <c r="O17" s="6">
        <v>0.112</v>
      </c>
      <c r="P17" s="20">
        <f t="shared" si="2"/>
        <v>0.10916666666666668</v>
      </c>
      <c r="Q17" s="3" t="s">
        <v>27</v>
      </c>
      <c r="R17" s="6"/>
      <c r="S17" s="6"/>
      <c r="T17" s="6"/>
      <c r="U17" s="74">
        <f t="shared" si="3"/>
        <v>0</v>
      </c>
    </row>
    <row r="18" spans="1:21" x14ac:dyDescent="0.45">
      <c r="A18" s="81" t="s">
        <v>28</v>
      </c>
      <c r="B18" s="6">
        <v>0.122</v>
      </c>
      <c r="C18" s="6">
        <v>0.122</v>
      </c>
      <c r="D18" s="6">
        <v>0.122</v>
      </c>
      <c r="E18" s="6">
        <v>0.122</v>
      </c>
      <c r="F18" s="6">
        <v>0.122</v>
      </c>
      <c r="G18" s="10">
        <v>0.11</v>
      </c>
      <c r="H18" s="20">
        <f t="shared" si="1"/>
        <v>0.12</v>
      </c>
      <c r="I18" s="77" t="s">
        <v>28</v>
      </c>
      <c r="J18" s="6">
        <v>0.112</v>
      </c>
      <c r="K18" s="6">
        <v>0.113</v>
      </c>
      <c r="L18" s="6">
        <v>0.10100000000000001</v>
      </c>
      <c r="M18" s="6">
        <v>0.107</v>
      </c>
      <c r="N18" s="6">
        <v>0.113</v>
      </c>
      <c r="O18" s="6">
        <v>0.113</v>
      </c>
      <c r="P18" s="20">
        <f t="shared" si="2"/>
        <v>0.10983333333333334</v>
      </c>
      <c r="Q18" s="7" t="s">
        <v>28</v>
      </c>
      <c r="R18" s="6"/>
      <c r="S18" s="6"/>
      <c r="T18" s="6"/>
      <c r="U18" s="74">
        <f t="shared" si="3"/>
        <v>0</v>
      </c>
    </row>
    <row r="19" spans="1:21" x14ac:dyDescent="0.45">
      <c r="A19" s="81" t="s">
        <v>29</v>
      </c>
      <c r="B19" s="6">
        <v>0.104</v>
      </c>
      <c r="C19" s="6">
        <v>0.122</v>
      </c>
      <c r="D19" s="6">
        <v>0.122</v>
      </c>
      <c r="E19" s="6">
        <v>0.123</v>
      </c>
      <c r="F19" s="6">
        <v>0.123</v>
      </c>
      <c r="G19" s="6">
        <v>0.123</v>
      </c>
      <c r="H19" s="20">
        <f t="shared" si="1"/>
        <v>0.1195</v>
      </c>
      <c r="I19" s="77" t="s">
        <v>29</v>
      </c>
      <c r="J19" s="6">
        <v>0.112</v>
      </c>
      <c r="K19" s="6">
        <v>0.113</v>
      </c>
      <c r="L19" s="6">
        <v>0.113</v>
      </c>
      <c r="M19" s="6">
        <v>0.10100000000000001</v>
      </c>
      <c r="N19" s="6">
        <v>0.108</v>
      </c>
      <c r="O19" s="6">
        <v>0.113</v>
      </c>
      <c r="P19" s="20">
        <f t="shared" si="2"/>
        <v>0.11</v>
      </c>
      <c r="Q19" s="7" t="s">
        <v>29</v>
      </c>
      <c r="R19" s="6"/>
      <c r="S19" s="6"/>
      <c r="T19" s="6"/>
      <c r="U19" s="74">
        <f t="shared" si="3"/>
        <v>0</v>
      </c>
    </row>
    <row r="20" spans="1:21" x14ac:dyDescent="0.45">
      <c r="A20" s="81" t="s">
        <v>30</v>
      </c>
      <c r="B20" s="6">
        <v>0.122</v>
      </c>
      <c r="C20" s="6">
        <v>0.104</v>
      </c>
      <c r="D20" s="6">
        <v>0.123</v>
      </c>
      <c r="E20" s="6">
        <v>0.123</v>
      </c>
      <c r="F20" s="6">
        <v>0.123</v>
      </c>
      <c r="G20" s="6">
        <v>0.123</v>
      </c>
      <c r="H20" s="20">
        <f t="shared" si="1"/>
        <v>0.11966666666666666</v>
      </c>
      <c r="I20" s="77" t="s">
        <v>30</v>
      </c>
      <c r="J20" s="6">
        <v>0.112</v>
      </c>
      <c r="K20" s="6">
        <v>0.113</v>
      </c>
      <c r="L20" s="6">
        <v>0.113</v>
      </c>
      <c r="M20" s="6">
        <v>0.113</v>
      </c>
      <c r="N20" s="6">
        <v>0.10199999999999999</v>
      </c>
      <c r="O20" s="6">
        <v>0.108</v>
      </c>
      <c r="P20" s="20">
        <f t="shared" si="2"/>
        <v>0.11016666666666668</v>
      </c>
      <c r="Q20" s="7" t="s">
        <v>30</v>
      </c>
      <c r="R20" s="6"/>
      <c r="S20" s="6"/>
      <c r="T20" s="6"/>
      <c r="U20" s="74">
        <f t="shared" si="3"/>
        <v>0</v>
      </c>
    </row>
    <row r="21" spans="1:21" x14ac:dyDescent="0.45">
      <c r="A21" s="81" t="s">
        <v>31</v>
      </c>
      <c r="B21" s="6">
        <v>0.122</v>
      </c>
      <c r="C21" s="6">
        <v>0.123</v>
      </c>
      <c r="D21" s="6">
        <v>0.104</v>
      </c>
      <c r="E21" s="6">
        <v>0.122</v>
      </c>
      <c r="F21" s="6">
        <v>0.123</v>
      </c>
      <c r="G21" s="6">
        <v>0.123</v>
      </c>
      <c r="H21" s="20">
        <f t="shared" si="1"/>
        <v>0.1195</v>
      </c>
      <c r="I21" s="77" t="s">
        <v>31</v>
      </c>
      <c r="J21" s="6">
        <v>0.111</v>
      </c>
      <c r="K21" s="6">
        <v>0.113</v>
      </c>
      <c r="L21" s="6">
        <v>0.113</v>
      </c>
      <c r="M21" s="6">
        <v>0.113</v>
      </c>
      <c r="N21" s="6">
        <v>0.113</v>
      </c>
      <c r="O21" s="6">
        <v>0.10100000000000001</v>
      </c>
      <c r="P21" s="20">
        <f t="shared" si="2"/>
        <v>0.11066666666666668</v>
      </c>
      <c r="Q21" s="7" t="s">
        <v>31</v>
      </c>
      <c r="R21" s="6"/>
      <c r="S21" s="6"/>
      <c r="T21" s="6"/>
      <c r="U21" s="74">
        <f t="shared" si="3"/>
        <v>0</v>
      </c>
    </row>
    <row r="22" spans="1:21" ht="14.65" thickBot="1" x14ac:dyDescent="0.5">
      <c r="A22" s="82" t="s">
        <v>32</v>
      </c>
      <c r="B22" s="75">
        <v>0.122</v>
      </c>
      <c r="C22" s="75">
        <v>0.122</v>
      </c>
      <c r="D22" s="75">
        <v>0.123</v>
      </c>
      <c r="E22" s="75">
        <v>0.105</v>
      </c>
      <c r="F22" s="75">
        <v>0.121</v>
      </c>
      <c r="G22" s="75">
        <v>0.123</v>
      </c>
      <c r="H22" s="83">
        <f t="shared" si="1"/>
        <v>0.11933333333333333</v>
      </c>
      <c r="I22" s="84" t="s">
        <v>32</v>
      </c>
      <c r="J22" s="75">
        <v>9.8000000000000004E-2</v>
      </c>
      <c r="K22" s="75">
        <v>0.111</v>
      </c>
      <c r="L22" s="75">
        <v>0.113</v>
      </c>
      <c r="M22" s="75">
        <v>0.113</v>
      </c>
      <c r="N22" s="75">
        <v>0.113</v>
      </c>
      <c r="O22" s="75">
        <v>0.113</v>
      </c>
      <c r="P22" s="83">
        <f t="shared" si="2"/>
        <v>0.11016666666666668</v>
      </c>
      <c r="Q22" s="85" t="s">
        <v>32</v>
      </c>
      <c r="R22" s="75"/>
      <c r="S22" s="75"/>
      <c r="T22" s="75"/>
      <c r="U22" s="76">
        <f t="shared" si="3"/>
        <v>0</v>
      </c>
    </row>
    <row r="23" spans="1:21" x14ac:dyDescent="0.45">
      <c r="A23" s="78"/>
      <c r="B23" s="79"/>
      <c r="C23" s="79"/>
      <c r="D23" s="79"/>
      <c r="E23" s="79"/>
      <c r="F23" s="79"/>
      <c r="G23" s="79"/>
      <c r="H23" s="12"/>
      <c r="I23" s="19"/>
      <c r="J23" s="12"/>
      <c r="K23" s="12"/>
      <c r="L23" s="12"/>
      <c r="M23" s="12"/>
      <c r="N23" s="12"/>
      <c r="O23" s="12"/>
    </row>
    <row r="24" spans="1:21" x14ac:dyDescent="0.45">
      <c r="A24"/>
    </row>
    <row r="25" spans="1:21" x14ac:dyDescent="0.45">
      <c r="A25"/>
    </row>
    <row r="26" spans="1:21" x14ac:dyDescent="0.45">
      <c r="A26"/>
    </row>
    <row r="27" spans="1:21" x14ac:dyDescent="0.45">
      <c r="A27"/>
    </row>
    <row r="28" spans="1:21" x14ac:dyDescent="0.45">
      <c r="A28"/>
    </row>
    <row r="29" spans="1:21" x14ac:dyDescent="0.45">
      <c r="A29"/>
    </row>
    <row r="30" spans="1:21" x14ac:dyDescent="0.45">
      <c r="A30"/>
    </row>
    <row r="31" spans="1:21" x14ac:dyDescent="0.45">
      <c r="A31"/>
    </row>
    <row r="32" spans="1:21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</sheetData>
  <mergeCells count="4">
    <mergeCell ref="I2:P2"/>
    <mergeCell ref="A2:H2"/>
    <mergeCell ref="Q2:U2"/>
    <mergeCell ref="A1:U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892C-F4CB-4EE2-89EC-23452BA0D918}">
  <dimension ref="A1:K27"/>
  <sheetViews>
    <sheetView workbookViewId="0">
      <selection activeCell="H15" sqref="A1:H15"/>
    </sheetView>
  </sheetViews>
  <sheetFormatPr defaultRowHeight="14.25" x14ac:dyDescent="0.45"/>
  <cols>
    <col min="1" max="1" width="9.19921875" customWidth="1"/>
    <col min="2" max="2" width="11.6640625" customWidth="1"/>
    <col min="3" max="3" width="9.19921875" customWidth="1"/>
    <col min="4" max="4" width="11.6640625" customWidth="1"/>
    <col min="5" max="5" width="9.19921875" customWidth="1"/>
    <col min="6" max="6" width="11.6640625" customWidth="1"/>
    <col min="7" max="7" width="9.19921875" customWidth="1"/>
    <col min="8" max="8" width="11.6640625" customWidth="1"/>
    <col min="10" max="11" width="15.796875" customWidth="1"/>
  </cols>
  <sheetData>
    <row r="1" spans="1:11" ht="21.4" thickBot="1" x14ac:dyDescent="0.7">
      <c r="A1" s="105" t="s">
        <v>97</v>
      </c>
      <c r="B1" s="106"/>
      <c r="C1" s="106"/>
      <c r="D1" s="106"/>
      <c r="E1" s="106"/>
      <c r="F1" s="106"/>
      <c r="G1" s="106"/>
      <c r="H1" s="107"/>
      <c r="J1" s="11"/>
      <c r="K1" s="11"/>
    </row>
    <row r="2" spans="1:11" x14ac:dyDescent="0.45">
      <c r="A2" s="68" t="s">
        <v>39</v>
      </c>
      <c r="B2" s="86" t="s">
        <v>44</v>
      </c>
      <c r="C2" s="69" t="s">
        <v>39</v>
      </c>
      <c r="D2" s="86" t="s">
        <v>44</v>
      </c>
      <c r="E2" s="69" t="s">
        <v>39</v>
      </c>
      <c r="F2" s="86" t="s">
        <v>44</v>
      </c>
      <c r="G2" s="69" t="s">
        <v>39</v>
      </c>
      <c r="H2" s="87" t="s">
        <v>44</v>
      </c>
      <c r="J2" s="126" t="s">
        <v>40</v>
      </c>
      <c r="K2" s="127"/>
    </row>
    <row r="3" spans="1:11" x14ac:dyDescent="0.45">
      <c r="A3" s="37">
        <v>250</v>
      </c>
      <c r="B3" s="33">
        <v>0.38</v>
      </c>
      <c r="C3" s="34">
        <v>185</v>
      </c>
      <c r="D3" s="33">
        <v>0.28000000000000003</v>
      </c>
      <c r="E3" s="34">
        <v>120</v>
      </c>
      <c r="F3" s="5">
        <v>0.18</v>
      </c>
      <c r="G3" s="34">
        <v>55</v>
      </c>
      <c r="H3" s="38">
        <v>0.1</v>
      </c>
      <c r="J3" s="13" t="s">
        <v>33</v>
      </c>
      <c r="K3" s="22" t="s">
        <v>38</v>
      </c>
    </row>
    <row r="4" spans="1:11" x14ac:dyDescent="0.45">
      <c r="A4" s="37">
        <v>245</v>
      </c>
      <c r="B4" s="33">
        <v>0.38</v>
      </c>
      <c r="C4" s="34">
        <v>180</v>
      </c>
      <c r="D4" s="5">
        <v>0.28000000000000003</v>
      </c>
      <c r="E4" s="34">
        <v>115</v>
      </c>
      <c r="F4" s="5">
        <v>0.18</v>
      </c>
      <c r="G4" s="34">
        <v>50</v>
      </c>
      <c r="H4" s="38">
        <v>0.1</v>
      </c>
      <c r="J4" s="15" t="s">
        <v>34</v>
      </c>
      <c r="K4" s="31">
        <v>2.4E-2</v>
      </c>
    </row>
    <row r="5" spans="1:11" x14ac:dyDescent="0.45">
      <c r="A5" s="37">
        <v>240</v>
      </c>
      <c r="B5" s="33">
        <v>0.37</v>
      </c>
      <c r="C5" s="34">
        <v>175</v>
      </c>
      <c r="D5" s="5">
        <v>0.27</v>
      </c>
      <c r="E5" s="34">
        <v>110</v>
      </c>
      <c r="F5" s="5">
        <v>0.18</v>
      </c>
      <c r="G5" s="34">
        <v>45</v>
      </c>
      <c r="H5" s="38">
        <v>0.1</v>
      </c>
      <c r="J5" s="15" t="s">
        <v>35</v>
      </c>
      <c r="K5" s="31">
        <v>4.3999999999999997E-2</v>
      </c>
    </row>
    <row r="6" spans="1:11" x14ac:dyDescent="0.45">
      <c r="A6" s="37">
        <v>235</v>
      </c>
      <c r="B6" s="33">
        <v>0.35</v>
      </c>
      <c r="C6" s="34">
        <v>170</v>
      </c>
      <c r="D6" s="5">
        <v>0.26</v>
      </c>
      <c r="E6" s="34">
        <v>105</v>
      </c>
      <c r="F6" s="5">
        <v>0.17</v>
      </c>
      <c r="G6" s="34">
        <v>40</v>
      </c>
      <c r="H6" s="38">
        <v>0.09</v>
      </c>
      <c r="J6" s="15" t="s">
        <v>36</v>
      </c>
      <c r="K6" s="31">
        <v>7.3999999999999996E-2</v>
      </c>
    </row>
    <row r="7" spans="1:11" x14ac:dyDescent="0.45">
      <c r="A7" s="37">
        <v>230</v>
      </c>
      <c r="B7" s="33">
        <v>0.36</v>
      </c>
      <c r="C7" s="34">
        <v>165</v>
      </c>
      <c r="D7" s="5">
        <v>0.26</v>
      </c>
      <c r="E7" s="34">
        <v>100</v>
      </c>
      <c r="F7" s="5">
        <v>0.16</v>
      </c>
      <c r="G7" s="34">
        <v>35</v>
      </c>
      <c r="H7" s="38">
        <v>0.08</v>
      </c>
      <c r="J7" s="15" t="s">
        <v>37</v>
      </c>
      <c r="K7" s="31">
        <v>8.8999999999999996E-2</v>
      </c>
    </row>
    <row r="8" spans="1:11" x14ac:dyDescent="0.45">
      <c r="A8" s="37">
        <v>225</v>
      </c>
      <c r="B8" s="33">
        <v>0.35</v>
      </c>
      <c r="C8" s="34">
        <v>160</v>
      </c>
      <c r="D8" s="5">
        <v>0.25</v>
      </c>
      <c r="E8" s="34">
        <v>95</v>
      </c>
      <c r="F8" s="5">
        <v>0.15</v>
      </c>
      <c r="G8" s="34">
        <v>30</v>
      </c>
      <c r="H8" s="38">
        <v>0.08</v>
      </c>
      <c r="J8" s="111" t="s">
        <v>13</v>
      </c>
      <c r="K8" s="112"/>
    </row>
    <row r="9" spans="1:11" x14ac:dyDescent="0.45">
      <c r="A9" s="37">
        <v>220</v>
      </c>
      <c r="B9" s="33">
        <v>0.35</v>
      </c>
      <c r="C9" s="34">
        <v>155</v>
      </c>
      <c r="D9" s="5">
        <v>0.23</v>
      </c>
      <c r="E9" s="34">
        <v>90</v>
      </c>
      <c r="F9" s="5">
        <v>0.15</v>
      </c>
      <c r="G9" s="34">
        <v>25</v>
      </c>
      <c r="H9" s="38">
        <v>7.0000000000000007E-2</v>
      </c>
      <c r="J9" s="13" t="s">
        <v>33</v>
      </c>
      <c r="K9" s="22" t="s">
        <v>38</v>
      </c>
    </row>
    <row r="10" spans="1:11" x14ac:dyDescent="0.45">
      <c r="A10" s="37">
        <v>215</v>
      </c>
      <c r="B10" s="33">
        <v>0.32</v>
      </c>
      <c r="C10" s="34">
        <v>150</v>
      </c>
      <c r="D10" s="5">
        <v>0.23</v>
      </c>
      <c r="E10" s="34">
        <v>85</v>
      </c>
      <c r="F10" s="5">
        <v>0.14000000000000001</v>
      </c>
      <c r="G10" s="34">
        <v>20</v>
      </c>
      <c r="H10" s="38">
        <v>7.0000000000000007E-2</v>
      </c>
      <c r="J10" s="15" t="s">
        <v>34</v>
      </c>
      <c r="K10" s="31">
        <v>2.3E-2</v>
      </c>
    </row>
    <row r="11" spans="1:11" x14ac:dyDescent="0.45">
      <c r="A11" s="37">
        <v>210</v>
      </c>
      <c r="B11" s="33">
        <v>0.32</v>
      </c>
      <c r="C11" s="34">
        <v>145</v>
      </c>
      <c r="D11" s="5">
        <v>0.22</v>
      </c>
      <c r="E11" s="34">
        <v>80</v>
      </c>
      <c r="F11" s="5">
        <v>0.14000000000000001</v>
      </c>
      <c r="G11" s="34">
        <v>15</v>
      </c>
      <c r="H11" s="38">
        <v>0.06</v>
      </c>
      <c r="J11" s="15" t="s">
        <v>35</v>
      </c>
      <c r="K11" s="31">
        <v>4.3999999999999997E-2</v>
      </c>
    </row>
    <row r="12" spans="1:11" x14ac:dyDescent="0.45">
      <c r="A12" s="37">
        <v>205</v>
      </c>
      <c r="B12" s="33">
        <v>0.31</v>
      </c>
      <c r="C12" s="34">
        <v>140</v>
      </c>
      <c r="D12" s="5">
        <v>0.22</v>
      </c>
      <c r="E12" s="34">
        <v>75</v>
      </c>
      <c r="F12" s="5">
        <v>0.13</v>
      </c>
      <c r="G12" s="34">
        <v>10</v>
      </c>
      <c r="H12" s="38">
        <v>0.05</v>
      </c>
      <c r="J12" s="15" t="s">
        <v>36</v>
      </c>
      <c r="K12" s="31">
        <v>7.2999999999999995E-2</v>
      </c>
    </row>
    <row r="13" spans="1:11" x14ac:dyDescent="0.45">
      <c r="A13" s="37">
        <v>200</v>
      </c>
      <c r="B13" s="33">
        <v>0.31</v>
      </c>
      <c r="C13" s="34">
        <v>135</v>
      </c>
      <c r="D13" s="5">
        <v>0.22</v>
      </c>
      <c r="E13" s="34">
        <v>70</v>
      </c>
      <c r="F13" s="5">
        <v>0.13</v>
      </c>
      <c r="G13" s="34">
        <v>5</v>
      </c>
      <c r="H13" s="38">
        <v>0.05</v>
      </c>
      <c r="J13" s="15" t="s">
        <v>37</v>
      </c>
      <c r="K13" s="31">
        <v>8.6999999999999994E-2</v>
      </c>
    </row>
    <row r="14" spans="1:11" x14ac:dyDescent="0.45">
      <c r="A14" s="37">
        <v>195</v>
      </c>
      <c r="B14" s="33">
        <v>0.3</v>
      </c>
      <c r="C14" s="34">
        <v>130</v>
      </c>
      <c r="D14" s="5">
        <v>0.22</v>
      </c>
      <c r="E14" s="34">
        <v>65</v>
      </c>
      <c r="F14" s="5">
        <v>0.12</v>
      </c>
      <c r="G14" s="2"/>
      <c r="H14" s="88"/>
      <c r="J14" s="111" t="s">
        <v>6</v>
      </c>
      <c r="K14" s="112"/>
    </row>
    <row r="15" spans="1:11" ht="14.65" thickBot="1" x14ac:dyDescent="0.5">
      <c r="A15" s="39">
        <v>190</v>
      </c>
      <c r="B15" s="47">
        <v>0.28999999999999998</v>
      </c>
      <c r="C15" s="40">
        <v>125</v>
      </c>
      <c r="D15" s="27">
        <v>0.2</v>
      </c>
      <c r="E15" s="40">
        <v>60</v>
      </c>
      <c r="F15" s="27">
        <v>0.11</v>
      </c>
      <c r="G15" s="65"/>
      <c r="H15" s="89"/>
      <c r="J15" s="13" t="s">
        <v>33</v>
      </c>
      <c r="K15" s="22" t="s">
        <v>38</v>
      </c>
    </row>
    <row r="16" spans="1:11" x14ac:dyDescent="0.45">
      <c r="G16" s="12"/>
      <c r="J16" s="15" t="s">
        <v>34</v>
      </c>
      <c r="K16" s="31">
        <v>1.7999999999999999E-2</v>
      </c>
    </row>
    <row r="17" spans="7:11" x14ac:dyDescent="0.45">
      <c r="G17" s="12"/>
      <c r="J17" s="15" t="s">
        <v>35</v>
      </c>
      <c r="K17" s="31">
        <v>3.4000000000000002E-2</v>
      </c>
    </row>
    <row r="18" spans="7:11" x14ac:dyDescent="0.45">
      <c r="G18" s="12"/>
      <c r="J18" s="15" t="s">
        <v>36</v>
      </c>
      <c r="K18" s="31">
        <v>5.5E-2</v>
      </c>
    </row>
    <row r="19" spans="7:11" ht="14.65" thickBot="1" x14ac:dyDescent="0.5">
      <c r="G19" s="12"/>
      <c r="J19" s="16" t="s">
        <v>37</v>
      </c>
      <c r="K19" s="32"/>
    </row>
    <row r="20" spans="7:11" x14ac:dyDescent="0.45">
      <c r="J20" s="42"/>
      <c r="K20" s="25"/>
    </row>
    <row r="21" spans="7:11" x14ac:dyDescent="0.45">
      <c r="J21" s="42"/>
      <c r="K21" s="25"/>
    </row>
    <row r="22" spans="7:11" x14ac:dyDescent="0.45">
      <c r="J22" s="42"/>
      <c r="K22" s="25"/>
    </row>
    <row r="23" spans="7:11" x14ac:dyDescent="0.45">
      <c r="J23" s="42"/>
      <c r="K23" s="25"/>
    </row>
    <row r="24" spans="7:11" x14ac:dyDescent="0.45">
      <c r="J24" s="42"/>
      <c r="K24" s="25"/>
    </row>
    <row r="25" spans="7:11" x14ac:dyDescent="0.45">
      <c r="J25" s="42"/>
      <c r="K25" s="25"/>
    </row>
    <row r="26" spans="7:11" x14ac:dyDescent="0.45">
      <c r="J26" s="42"/>
      <c r="K26" s="25"/>
    </row>
    <row r="27" spans="7:11" ht="14.65" thickBot="1" x14ac:dyDescent="0.5">
      <c r="J27" s="43"/>
      <c r="K27" s="29"/>
    </row>
  </sheetData>
  <mergeCells count="4">
    <mergeCell ref="J8:K8"/>
    <mergeCell ref="J2:K2"/>
    <mergeCell ref="J14:K14"/>
    <mergeCell ref="A1:H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04E0571324F48941C2ED973B41B98" ma:contentTypeVersion="8" ma:contentTypeDescription="Create a new document." ma:contentTypeScope="" ma:versionID="f1152603ab241f79ff6fbd1e9931f1cd">
  <xsd:schema xmlns:xsd="http://www.w3.org/2001/XMLSchema" xmlns:xs="http://www.w3.org/2001/XMLSchema" xmlns:p="http://schemas.microsoft.com/office/2006/metadata/properties" xmlns:ns3="2feb762b-24b5-433c-ba18-3a6f7cbfab69" targetNamespace="http://schemas.microsoft.com/office/2006/metadata/properties" ma:root="true" ma:fieldsID="c39a174727f812f01e8d471247b45ec4" ns3:_="">
    <xsd:import namespace="2feb762b-24b5-433c-ba18-3a6f7cbfab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762b-24b5-433c-ba18-3a6f7cbfa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37B7A9-7A61-4323-9935-764AFE88287B}">
  <ds:schemaRefs>
    <ds:schemaRef ds:uri="http://purl.org/dc/dcmitype/"/>
    <ds:schemaRef ds:uri="2feb762b-24b5-433c-ba18-3a6f7cbfab69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1312ECE-2140-4013-942D-E4F77C4DF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8D73D2-488C-438F-A7F6-B1106A2E1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b762b-24b5-433c-ba18-3a6f7cbfa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usage estimates</vt:lpstr>
      <vt:lpstr>total current consumption</vt:lpstr>
      <vt:lpstr>Regulator checks</vt:lpstr>
      <vt:lpstr>solar panel check</vt:lpstr>
      <vt:lpstr>Solar panel and Regulator</vt:lpstr>
      <vt:lpstr>processor power mode</vt:lpstr>
      <vt:lpstr>radio power mode</vt:lpstr>
      <vt:lpstr>Radio Tx power</vt:lpstr>
      <vt:lpstr>Radio TX size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McKee</dc:creator>
  <cp:lastModifiedBy>Travis McKee</cp:lastModifiedBy>
  <dcterms:created xsi:type="dcterms:W3CDTF">2019-09-13T10:17:22Z</dcterms:created>
  <dcterms:modified xsi:type="dcterms:W3CDTF">2020-05-11T07:19:25Z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0x0101006B804E0571324F48941C2ED973B41B98</vt:lpwstr>
  </property>
</Properties>
</file>