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795" windowWidth="16485" windowHeight="7350" tabRatio="708"/>
  </bookViews>
  <sheets>
    <sheet name="all servers" sheetId="1" r:id="rId1"/>
    <sheet name="bvt bench" sheetId="2" r:id="rId2"/>
    <sheet name="sit bench" sheetId="12" r:id="rId3"/>
    <sheet name="int bench (howville)" sheetId="16" r:id="rId4"/>
    <sheet name="alpha bench (orl)" sheetId="17" r:id="rId5"/>
    <sheet name="mk park (orl)" sheetId="18" r:id="rId6"/>
    <sheet name="dev bench" sheetId="8" r:id="rId7"/>
    <sheet name="load bench (later)" sheetId="13" r:id="rId8"/>
    <sheet name="Config" sheetId="9" r:id="rId9"/>
  </sheets>
  <definedNames>
    <definedName name="_xlnm._FilterDatabase" localSheetId="0" hidden="1">'all servers'!$A$1:$M$123</definedName>
    <definedName name="_xlnm._FilterDatabase" localSheetId="4" hidden="1">'alpha bench (orl)'!$A$3:$N$8</definedName>
    <definedName name="_xlnm._FilterDatabase" localSheetId="1" hidden="1">'bvt bench'!$A$3:$L$18</definedName>
    <definedName name="_xlnm._FilterDatabase" localSheetId="6" hidden="1">'dev bench'!$A$2:$Q$17</definedName>
    <definedName name="_xlnm._FilterDatabase" localSheetId="3" hidden="1">'int bench (howville)'!$A$38:$L$62</definedName>
    <definedName name="_xlnm._FilterDatabase" localSheetId="7" hidden="1">'load bench (later)'!$A$3:$L$7</definedName>
    <definedName name="_xlnm._FilterDatabase" localSheetId="5" hidden="1">'mk park (orl)'!$A$3:$N$8</definedName>
    <definedName name="_xlnm._FilterDatabase" localSheetId="2" hidden="1">'sit bench'!$A$3:$L$9</definedName>
  </definedNames>
  <calcPr calcId="145621"/>
</workbook>
</file>

<file path=xl/calcChain.xml><?xml version="1.0" encoding="utf-8"?>
<calcChain xmlns="http://schemas.openxmlformats.org/spreadsheetml/2006/main">
  <c r="A34" i="1" l="1"/>
  <c r="A35" i="1"/>
  <c r="A36" i="1"/>
  <c r="K4" i="18" l="1"/>
  <c r="K10" i="18"/>
  <c r="L11" i="18"/>
  <c r="A111" i="1" l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K143" i="18"/>
  <c r="J143" i="18"/>
  <c r="I143" i="18"/>
  <c r="H143" i="18"/>
  <c r="G143" i="18"/>
  <c r="F143" i="18"/>
  <c r="E143" i="18"/>
  <c r="K142" i="18"/>
  <c r="J142" i="18"/>
  <c r="I142" i="18"/>
  <c r="H142" i="18"/>
  <c r="G142" i="18"/>
  <c r="F142" i="18"/>
  <c r="E142" i="18"/>
  <c r="K141" i="18"/>
  <c r="J141" i="18"/>
  <c r="I141" i="18"/>
  <c r="H141" i="18"/>
  <c r="G141" i="18"/>
  <c r="F141" i="18"/>
  <c r="E141" i="18"/>
  <c r="K140" i="18"/>
  <c r="J140" i="18"/>
  <c r="I140" i="18"/>
  <c r="H140" i="18"/>
  <c r="G140" i="18"/>
  <c r="F140" i="18"/>
  <c r="E140" i="18"/>
  <c r="K139" i="18"/>
  <c r="J139" i="18"/>
  <c r="I139" i="18"/>
  <c r="H139" i="18"/>
  <c r="G139" i="18"/>
  <c r="F139" i="18"/>
  <c r="E139" i="18"/>
  <c r="K138" i="18"/>
  <c r="J138" i="18"/>
  <c r="I138" i="18"/>
  <c r="H138" i="18"/>
  <c r="G138" i="18"/>
  <c r="F138" i="18"/>
  <c r="E138" i="18"/>
  <c r="K137" i="18"/>
  <c r="J137" i="18"/>
  <c r="I137" i="18"/>
  <c r="H137" i="18"/>
  <c r="G137" i="18"/>
  <c r="F137" i="18"/>
  <c r="E137" i="18"/>
  <c r="K136" i="18"/>
  <c r="J136" i="18"/>
  <c r="I136" i="18"/>
  <c r="H136" i="18"/>
  <c r="G136" i="18"/>
  <c r="F136" i="18"/>
  <c r="E136" i="18"/>
  <c r="K135" i="18"/>
  <c r="J135" i="18"/>
  <c r="I135" i="18"/>
  <c r="H135" i="18"/>
  <c r="G135" i="18"/>
  <c r="F135" i="18"/>
  <c r="E135" i="18"/>
  <c r="K134" i="18"/>
  <c r="J134" i="18"/>
  <c r="I134" i="18"/>
  <c r="H134" i="18"/>
  <c r="G134" i="18"/>
  <c r="F134" i="18"/>
  <c r="E134" i="18"/>
  <c r="K133" i="18"/>
  <c r="J133" i="18"/>
  <c r="I133" i="18"/>
  <c r="H133" i="18"/>
  <c r="G133" i="18"/>
  <c r="F133" i="18"/>
  <c r="E133" i="18"/>
  <c r="K132" i="18"/>
  <c r="J132" i="18"/>
  <c r="I132" i="18"/>
  <c r="H132" i="18"/>
  <c r="G132" i="18"/>
  <c r="F132" i="18"/>
  <c r="E132" i="18"/>
  <c r="K131" i="18"/>
  <c r="J131" i="18"/>
  <c r="I131" i="18"/>
  <c r="H131" i="18"/>
  <c r="G131" i="18"/>
  <c r="F131" i="18"/>
  <c r="E131" i="18"/>
  <c r="D121" i="18"/>
  <c r="D122" i="18" s="1"/>
  <c r="D123" i="18" s="1"/>
  <c r="D124" i="18" s="1"/>
  <c r="D125" i="18" s="1"/>
  <c r="D117" i="18"/>
  <c r="D118" i="18" s="1"/>
  <c r="D119" i="18" s="1"/>
  <c r="D120" i="18" s="1"/>
  <c r="C117" i="18"/>
  <c r="K117" i="18" s="1"/>
  <c r="D113" i="18"/>
  <c r="D114" i="18" s="1"/>
  <c r="D115" i="18" s="1"/>
  <c r="D116" i="18" s="1"/>
  <c r="D109" i="18"/>
  <c r="D110" i="18" s="1"/>
  <c r="D111" i="18" s="1"/>
  <c r="D112" i="18" s="1"/>
  <c r="C106" i="18"/>
  <c r="C107" i="18" s="1"/>
  <c r="K105" i="18"/>
  <c r="D105" i="18"/>
  <c r="D106" i="18" s="1"/>
  <c r="D107" i="18" s="1"/>
  <c r="D108" i="18" s="1"/>
  <c r="D101" i="18"/>
  <c r="D102" i="18" s="1"/>
  <c r="D103" i="18" s="1"/>
  <c r="D104" i="18" s="1"/>
  <c r="D97" i="18"/>
  <c r="D98" i="18" s="1"/>
  <c r="D99" i="18" s="1"/>
  <c r="D100" i="18" s="1"/>
  <c r="D93" i="18"/>
  <c r="D94" i="18" s="1"/>
  <c r="D95" i="18" s="1"/>
  <c r="D96" i="18" s="1"/>
  <c r="D89" i="18"/>
  <c r="D90" i="18" s="1"/>
  <c r="D91" i="18" s="1"/>
  <c r="D92" i="18" s="1"/>
  <c r="D85" i="18"/>
  <c r="D86" i="18" s="1"/>
  <c r="D87" i="18" s="1"/>
  <c r="D88" i="18" s="1"/>
  <c r="D81" i="18"/>
  <c r="D82" i="18" s="1"/>
  <c r="D83" i="18" s="1"/>
  <c r="D84" i="18" s="1"/>
  <c r="D77" i="18"/>
  <c r="D78" i="18" s="1"/>
  <c r="D79" i="18" s="1"/>
  <c r="D80" i="18" s="1"/>
  <c r="M25" i="18"/>
  <c r="L25" i="18"/>
  <c r="J25" i="18"/>
  <c r="I25" i="18"/>
  <c r="H25" i="18"/>
  <c r="G25" i="18"/>
  <c r="F25" i="18"/>
  <c r="E25" i="18"/>
  <c r="M24" i="18"/>
  <c r="L24" i="18"/>
  <c r="K24" i="18"/>
  <c r="J24" i="18"/>
  <c r="I24" i="18"/>
  <c r="H24" i="18"/>
  <c r="G24" i="18"/>
  <c r="F24" i="18"/>
  <c r="E24" i="18"/>
  <c r="M23" i="18"/>
  <c r="L23" i="18"/>
  <c r="K23" i="18"/>
  <c r="J23" i="18"/>
  <c r="I23" i="18"/>
  <c r="H23" i="18"/>
  <c r="G23" i="18"/>
  <c r="F23" i="18"/>
  <c r="E23" i="18"/>
  <c r="M22" i="18"/>
  <c r="L22" i="18"/>
  <c r="K22" i="18"/>
  <c r="J22" i="18"/>
  <c r="I22" i="18"/>
  <c r="H22" i="18"/>
  <c r="G22" i="18"/>
  <c r="F22" i="18"/>
  <c r="E22" i="18"/>
  <c r="M21" i="18"/>
  <c r="L21" i="18"/>
  <c r="K21" i="18"/>
  <c r="J21" i="18"/>
  <c r="I21" i="18"/>
  <c r="H21" i="18"/>
  <c r="G21" i="18"/>
  <c r="F21" i="18"/>
  <c r="E21" i="18"/>
  <c r="M20" i="18"/>
  <c r="L20" i="18"/>
  <c r="K20" i="18"/>
  <c r="J20" i="18"/>
  <c r="I20" i="18"/>
  <c r="H20" i="18"/>
  <c r="G20" i="18"/>
  <c r="F20" i="18"/>
  <c r="E20" i="18"/>
  <c r="M19" i="18"/>
  <c r="L19" i="18"/>
  <c r="K19" i="18"/>
  <c r="J19" i="18"/>
  <c r="I19" i="18"/>
  <c r="H19" i="18"/>
  <c r="G19" i="18"/>
  <c r="F19" i="18"/>
  <c r="E19" i="18"/>
  <c r="M18" i="18"/>
  <c r="L18" i="18"/>
  <c r="K18" i="18"/>
  <c r="J18" i="18"/>
  <c r="I18" i="18"/>
  <c r="H18" i="18"/>
  <c r="G18" i="18"/>
  <c r="F18" i="18"/>
  <c r="E18" i="18"/>
  <c r="M17" i="18"/>
  <c r="L17" i="18"/>
  <c r="K17" i="18"/>
  <c r="J17" i="18"/>
  <c r="I17" i="18"/>
  <c r="H17" i="18"/>
  <c r="G17" i="18"/>
  <c r="F17" i="18"/>
  <c r="E17" i="18"/>
  <c r="M16" i="18"/>
  <c r="L16" i="18"/>
  <c r="K16" i="18"/>
  <c r="J16" i="18"/>
  <c r="I16" i="18"/>
  <c r="H16" i="18"/>
  <c r="G16" i="18"/>
  <c r="F16" i="18"/>
  <c r="E16" i="18"/>
  <c r="M15" i="18"/>
  <c r="L15" i="18"/>
  <c r="K15" i="18"/>
  <c r="J15" i="18"/>
  <c r="I15" i="18"/>
  <c r="H15" i="18"/>
  <c r="G15" i="18"/>
  <c r="F15" i="18"/>
  <c r="E15" i="18"/>
  <c r="M14" i="18"/>
  <c r="L14" i="18"/>
  <c r="K14" i="18"/>
  <c r="J14" i="18"/>
  <c r="I14" i="18"/>
  <c r="H14" i="18"/>
  <c r="G14" i="18"/>
  <c r="F14" i="18"/>
  <c r="E14" i="18"/>
  <c r="M13" i="18"/>
  <c r="L13" i="18"/>
  <c r="K13" i="18"/>
  <c r="J13" i="18"/>
  <c r="I13" i="18"/>
  <c r="H13" i="18"/>
  <c r="G13" i="18"/>
  <c r="F13" i="18"/>
  <c r="E13" i="18"/>
  <c r="M12" i="18"/>
  <c r="L12" i="18"/>
  <c r="K12" i="18"/>
  <c r="J12" i="18"/>
  <c r="I12" i="18"/>
  <c r="H12" i="18"/>
  <c r="G12" i="18"/>
  <c r="F12" i="18"/>
  <c r="E12" i="18"/>
  <c r="M11" i="18"/>
  <c r="K11" i="18"/>
  <c r="J11" i="18"/>
  <c r="I11" i="18"/>
  <c r="H11" i="18"/>
  <c r="G11" i="18"/>
  <c r="F11" i="18"/>
  <c r="E11" i="18"/>
  <c r="M10" i="18"/>
  <c r="L10" i="18"/>
  <c r="J10" i="18"/>
  <c r="I10" i="18"/>
  <c r="H10" i="18"/>
  <c r="G10" i="18"/>
  <c r="F10" i="18"/>
  <c r="E10" i="18"/>
  <c r="M9" i="18"/>
  <c r="L9" i="18"/>
  <c r="K9" i="18"/>
  <c r="J9" i="18"/>
  <c r="I9" i="18"/>
  <c r="H9" i="18"/>
  <c r="G9" i="18"/>
  <c r="F9" i="18"/>
  <c r="E9" i="18"/>
  <c r="M8" i="18"/>
  <c r="L8" i="18"/>
  <c r="K8" i="18"/>
  <c r="J8" i="18"/>
  <c r="I8" i="18"/>
  <c r="H8" i="18"/>
  <c r="G8" i="18"/>
  <c r="F8" i="18"/>
  <c r="E8" i="18"/>
  <c r="M7" i="18"/>
  <c r="L7" i="18"/>
  <c r="K7" i="18"/>
  <c r="J7" i="18"/>
  <c r="I7" i="18"/>
  <c r="H7" i="18"/>
  <c r="G7" i="18"/>
  <c r="F7" i="18"/>
  <c r="E7" i="18"/>
  <c r="M6" i="18"/>
  <c r="L6" i="18"/>
  <c r="K6" i="18"/>
  <c r="J6" i="18"/>
  <c r="I6" i="18"/>
  <c r="H6" i="18"/>
  <c r="G6" i="18"/>
  <c r="F6" i="18"/>
  <c r="E6" i="18"/>
  <c r="M5" i="18"/>
  <c r="L5" i="18"/>
  <c r="K5" i="18"/>
  <c r="J5" i="18"/>
  <c r="I5" i="18"/>
  <c r="H5" i="18"/>
  <c r="G5" i="18"/>
  <c r="F5" i="18"/>
  <c r="E5" i="18"/>
  <c r="M4" i="18"/>
  <c r="L4" i="18"/>
  <c r="J4" i="18"/>
  <c r="I4" i="18"/>
  <c r="H4" i="18"/>
  <c r="G4" i="18"/>
  <c r="F4" i="18"/>
  <c r="E4" i="18"/>
  <c r="O67" i="16"/>
  <c r="O69" i="16"/>
  <c r="O71" i="16"/>
  <c r="O73" i="16"/>
  <c r="O75" i="16"/>
  <c r="O77" i="16"/>
  <c r="O79" i="16"/>
  <c r="O81" i="16"/>
  <c r="O83" i="16"/>
  <c r="O85" i="16"/>
  <c r="O87" i="16"/>
  <c r="O89" i="16"/>
  <c r="O91" i="16"/>
  <c r="O93" i="16"/>
  <c r="O99" i="16"/>
  <c r="O101" i="16"/>
  <c r="O95" i="16"/>
  <c r="O97" i="16"/>
  <c r="O103" i="16"/>
  <c r="O105" i="16"/>
  <c r="O107" i="16"/>
  <c r="O109" i="16"/>
  <c r="O27" i="12"/>
  <c r="O29" i="12"/>
  <c r="O31" i="12"/>
  <c r="O33" i="12"/>
  <c r="O35" i="12"/>
  <c r="O37" i="12"/>
  <c r="O39" i="12"/>
  <c r="O41" i="12"/>
  <c r="O43" i="12"/>
  <c r="O45" i="12"/>
  <c r="O47" i="12"/>
  <c r="O49" i="12"/>
  <c r="O55" i="12"/>
  <c r="O57" i="12"/>
  <c r="O59" i="12"/>
  <c r="O61" i="12"/>
  <c r="O51" i="12"/>
  <c r="O53" i="12"/>
  <c r="O63" i="12"/>
  <c r="O65" i="12"/>
  <c r="O67" i="12"/>
  <c r="O69" i="12"/>
  <c r="O23" i="2"/>
  <c r="O24" i="2"/>
  <c r="O25" i="2"/>
  <c r="O27" i="2"/>
  <c r="O28" i="2"/>
  <c r="O29" i="2"/>
  <c r="O31" i="2"/>
  <c r="O32" i="2"/>
  <c r="O33" i="2"/>
  <c r="O35" i="2"/>
  <c r="O36" i="2"/>
  <c r="O37" i="2"/>
  <c r="O39" i="2"/>
  <c r="O40" i="2"/>
  <c r="O41" i="2"/>
  <c r="O43" i="2"/>
  <c r="O44" i="2"/>
  <c r="O45" i="2"/>
  <c r="O51" i="2"/>
  <c r="O53" i="2"/>
  <c r="O55" i="2"/>
  <c r="O57" i="2"/>
  <c r="O47" i="2"/>
  <c r="O48" i="2"/>
  <c r="O49" i="2"/>
  <c r="O59" i="2"/>
  <c r="O60" i="2"/>
  <c r="O61" i="2"/>
  <c r="O63" i="2"/>
  <c r="O64" i="2"/>
  <c r="O65" i="2"/>
  <c r="K67" i="16"/>
  <c r="K68" i="16"/>
  <c r="O68" i="16" s="1"/>
  <c r="K69" i="16"/>
  <c r="K70" i="16"/>
  <c r="O70" i="16" s="1"/>
  <c r="K71" i="16"/>
  <c r="K72" i="16"/>
  <c r="O72" i="16" s="1"/>
  <c r="K73" i="16"/>
  <c r="K74" i="16"/>
  <c r="O74" i="16" s="1"/>
  <c r="K75" i="16"/>
  <c r="K76" i="16"/>
  <c r="O76" i="16" s="1"/>
  <c r="K77" i="16"/>
  <c r="K78" i="16"/>
  <c r="O78" i="16" s="1"/>
  <c r="K79" i="16"/>
  <c r="K80" i="16"/>
  <c r="O80" i="16" s="1"/>
  <c r="K81" i="16"/>
  <c r="K82" i="16"/>
  <c r="O82" i="16" s="1"/>
  <c r="K83" i="16"/>
  <c r="K84" i="16"/>
  <c r="O84" i="16" s="1"/>
  <c r="K85" i="16"/>
  <c r="K86" i="16"/>
  <c r="O86" i="16" s="1"/>
  <c r="K87" i="16"/>
  <c r="K88" i="16"/>
  <c r="O88" i="16" s="1"/>
  <c r="K89" i="16"/>
  <c r="K90" i="16"/>
  <c r="K91" i="16"/>
  <c r="K92" i="16"/>
  <c r="O92" i="16" s="1"/>
  <c r="K93" i="16"/>
  <c r="K98" i="16"/>
  <c r="K99" i="16"/>
  <c r="K100" i="16"/>
  <c r="O100" i="16" s="1"/>
  <c r="K101" i="16"/>
  <c r="K94" i="16"/>
  <c r="K95" i="16"/>
  <c r="K96" i="16"/>
  <c r="K97" i="16"/>
  <c r="K102" i="16"/>
  <c r="O102" i="16" s="1"/>
  <c r="K103" i="16"/>
  <c r="K104" i="16"/>
  <c r="O104" i="16" s="1"/>
  <c r="K105" i="16"/>
  <c r="K106" i="16"/>
  <c r="O106" i="16" s="1"/>
  <c r="K107" i="16"/>
  <c r="K108" i="16"/>
  <c r="O108" i="16" s="1"/>
  <c r="K109" i="16"/>
  <c r="K66" i="16"/>
  <c r="O66" i="16" s="1"/>
  <c r="D67" i="16"/>
  <c r="D68" i="16" s="1"/>
  <c r="D69" i="16" s="1"/>
  <c r="C67" i="16"/>
  <c r="C68" i="16" s="1"/>
  <c r="C69" i="16" s="1"/>
  <c r="K27" i="12"/>
  <c r="O26" i="12" s="1"/>
  <c r="K28" i="12"/>
  <c r="K29" i="12"/>
  <c r="O28" i="12" s="1"/>
  <c r="K30" i="12"/>
  <c r="K31" i="12"/>
  <c r="O30" i="12" s="1"/>
  <c r="K32" i="12"/>
  <c r="K33" i="12"/>
  <c r="O32" i="12" s="1"/>
  <c r="K34" i="12"/>
  <c r="K35" i="12"/>
  <c r="O34" i="12" s="1"/>
  <c r="K36" i="12"/>
  <c r="K37" i="12"/>
  <c r="O36" i="12" s="1"/>
  <c r="K38" i="12"/>
  <c r="K39" i="12"/>
  <c r="O38" i="12" s="1"/>
  <c r="K40" i="12"/>
  <c r="K41" i="12"/>
  <c r="O40" i="12" s="1"/>
  <c r="K42" i="12"/>
  <c r="K43" i="12"/>
  <c r="O42" i="12" s="1"/>
  <c r="K44" i="12"/>
  <c r="K45" i="12"/>
  <c r="O44" i="12" s="1"/>
  <c r="K46" i="12"/>
  <c r="K47" i="12"/>
  <c r="O46" i="12" s="1"/>
  <c r="K48" i="12"/>
  <c r="K49" i="12"/>
  <c r="O48" i="12" s="1"/>
  <c r="K54" i="12"/>
  <c r="K55" i="12"/>
  <c r="O54" i="12" s="1"/>
  <c r="K56" i="12"/>
  <c r="K57" i="12"/>
  <c r="O56" i="12" s="1"/>
  <c r="K58" i="12"/>
  <c r="K59" i="12"/>
  <c r="K60" i="12"/>
  <c r="K61" i="12"/>
  <c r="O60" i="12" s="1"/>
  <c r="K50" i="12"/>
  <c r="K51" i="12"/>
  <c r="O50" i="12" s="1"/>
  <c r="K52" i="12"/>
  <c r="K53" i="12"/>
  <c r="O52" i="12" s="1"/>
  <c r="K62" i="12"/>
  <c r="K63" i="12"/>
  <c r="O62" i="12" s="1"/>
  <c r="K64" i="12"/>
  <c r="K65" i="12"/>
  <c r="O64" i="12" s="1"/>
  <c r="K66" i="12"/>
  <c r="K67" i="12"/>
  <c r="O66" i="12" s="1"/>
  <c r="K68" i="12"/>
  <c r="K69" i="12"/>
  <c r="O68" i="12" s="1"/>
  <c r="K26" i="12"/>
  <c r="K87" i="12"/>
  <c r="J87" i="12"/>
  <c r="I87" i="12"/>
  <c r="H87" i="12"/>
  <c r="G87" i="12"/>
  <c r="F87" i="12"/>
  <c r="E87" i="12"/>
  <c r="K86" i="12"/>
  <c r="J86" i="12"/>
  <c r="I86" i="12"/>
  <c r="H86" i="12"/>
  <c r="G86" i="12"/>
  <c r="F86" i="12"/>
  <c r="E86" i="12"/>
  <c r="K85" i="12"/>
  <c r="J85" i="12"/>
  <c r="I85" i="12"/>
  <c r="H85" i="12"/>
  <c r="G85" i="12"/>
  <c r="F85" i="12"/>
  <c r="E85" i="12"/>
  <c r="K84" i="12"/>
  <c r="J84" i="12"/>
  <c r="I84" i="12"/>
  <c r="H84" i="12"/>
  <c r="G84" i="12"/>
  <c r="F84" i="12"/>
  <c r="E84" i="12"/>
  <c r="D75" i="12"/>
  <c r="D76" i="12" s="1"/>
  <c r="D77" i="12" s="1"/>
  <c r="D78" i="12" s="1"/>
  <c r="D79" i="12" s="1"/>
  <c r="D80" i="12" s="1"/>
  <c r="D81" i="12" s="1"/>
  <c r="D71" i="12"/>
  <c r="D72" i="12" s="1"/>
  <c r="D73" i="12" s="1"/>
  <c r="D67" i="12"/>
  <c r="D68" i="12" s="1"/>
  <c r="D69" i="12" s="1"/>
  <c r="D63" i="12"/>
  <c r="D64" i="12" s="1"/>
  <c r="D65" i="12" s="1"/>
  <c r="D51" i="12"/>
  <c r="D52" i="12" s="1"/>
  <c r="D53" i="12" s="1"/>
  <c r="D59" i="12"/>
  <c r="D60" i="12" s="1"/>
  <c r="D61" i="12" s="1"/>
  <c r="D55" i="12"/>
  <c r="D56" i="12" s="1"/>
  <c r="D57" i="12" s="1"/>
  <c r="D47" i="12"/>
  <c r="D48" i="12" s="1"/>
  <c r="D49" i="12" s="1"/>
  <c r="D43" i="12"/>
  <c r="D44" i="12" s="1"/>
  <c r="D45" i="12" s="1"/>
  <c r="D39" i="12"/>
  <c r="D40" i="12" s="1"/>
  <c r="D41" i="12" s="1"/>
  <c r="D35" i="12"/>
  <c r="D36" i="12" s="1"/>
  <c r="D37" i="12" s="1"/>
  <c r="D31" i="12"/>
  <c r="D32" i="12" s="1"/>
  <c r="D33" i="12" s="1"/>
  <c r="C31" i="12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8" i="12" s="1"/>
  <c r="C59" i="12" s="1"/>
  <c r="C60" i="12" s="1"/>
  <c r="C61" i="12" s="1"/>
  <c r="C54" i="12" s="1"/>
  <c r="C55" i="12" s="1"/>
  <c r="C56" i="12" s="1"/>
  <c r="C57" i="12" s="1"/>
  <c r="C62" i="12" s="1"/>
  <c r="C63" i="12" s="1"/>
  <c r="C64" i="12" s="1"/>
  <c r="C65" i="12" s="1"/>
  <c r="C66" i="12" s="1"/>
  <c r="C67" i="12" s="1"/>
  <c r="C68" i="12" s="1"/>
  <c r="C69" i="12" s="1"/>
  <c r="D27" i="12"/>
  <c r="D28" i="12" s="1"/>
  <c r="D29" i="12" s="1"/>
  <c r="C27" i="12"/>
  <c r="C28" i="12" s="1"/>
  <c r="C29" i="12" s="1"/>
  <c r="K23" i="2"/>
  <c r="K24" i="2"/>
  <c r="K25" i="2"/>
  <c r="K26" i="2"/>
  <c r="O26" i="2" s="1"/>
  <c r="K27" i="2"/>
  <c r="K28" i="2"/>
  <c r="K29" i="2"/>
  <c r="K30" i="2"/>
  <c r="O30" i="2" s="1"/>
  <c r="K31" i="2"/>
  <c r="K32" i="2"/>
  <c r="K33" i="2"/>
  <c r="K34" i="2"/>
  <c r="O34" i="2" s="1"/>
  <c r="K35" i="2"/>
  <c r="K36" i="2"/>
  <c r="K37" i="2"/>
  <c r="K38" i="2"/>
  <c r="O38" i="2" s="1"/>
  <c r="K39" i="2"/>
  <c r="K40" i="2"/>
  <c r="K41" i="2"/>
  <c r="K42" i="2"/>
  <c r="O42" i="2" s="1"/>
  <c r="K43" i="2"/>
  <c r="K44" i="2"/>
  <c r="K45" i="2"/>
  <c r="K46" i="2"/>
  <c r="O46" i="2" s="1"/>
  <c r="K47" i="2"/>
  <c r="K48" i="2"/>
  <c r="K49" i="2"/>
  <c r="K54" i="2"/>
  <c r="K55" i="2"/>
  <c r="K56" i="2"/>
  <c r="K57" i="2"/>
  <c r="O56" i="2" s="1"/>
  <c r="K50" i="2"/>
  <c r="O50" i="2" s="1"/>
  <c r="K51" i="2"/>
  <c r="K52" i="2"/>
  <c r="K53" i="2"/>
  <c r="O52" i="2" s="1"/>
  <c r="K58" i="2"/>
  <c r="O58" i="2" s="1"/>
  <c r="K59" i="2"/>
  <c r="K60" i="2"/>
  <c r="K61" i="2"/>
  <c r="K62" i="2"/>
  <c r="O62" i="2" s="1"/>
  <c r="K63" i="2"/>
  <c r="K64" i="2"/>
  <c r="K65" i="2"/>
  <c r="K22" i="2"/>
  <c r="O22" i="2" s="1"/>
  <c r="D23" i="2"/>
  <c r="D24" i="2" s="1"/>
  <c r="D25" i="2" s="1"/>
  <c r="C23" i="2"/>
  <c r="C24" i="2" s="1"/>
  <c r="C25" i="2" s="1"/>
  <c r="D71" i="2"/>
  <c r="D72" i="2" s="1"/>
  <c r="D73" i="2" s="1"/>
  <c r="D74" i="2" s="1"/>
  <c r="D75" i="2" s="1"/>
  <c r="D76" i="2" s="1"/>
  <c r="D77" i="2" s="1"/>
  <c r="D67" i="2"/>
  <c r="D68" i="2" s="1"/>
  <c r="D69" i="2" s="1"/>
  <c r="D63" i="2"/>
  <c r="D64" i="2" s="1"/>
  <c r="D65" i="2" s="1"/>
  <c r="D59" i="2"/>
  <c r="D60" i="2" s="1"/>
  <c r="D61" i="2" s="1"/>
  <c r="D51" i="2"/>
  <c r="D52" i="2" s="1"/>
  <c r="D53" i="2" s="1"/>
  <c r="D55" i="2"/>
  <c r="D56" i="2" s="1"/>
  <c r="D57" i="2" s="1"/>
  <c r="D47" i="2"/>
  <c r="D48" i="2" s="1"/>
  <c r="D49" i="2" s="1"/>
  <c r="D43" i="2"/>
  <c r="D44" i="2" s="1"/>
  <c r="D45" i="2" s="1"/>
  <c r="D39" i="2"/>
  <c r="D40" i="2" s="1"/>
  <c r="D41" i="2" s="1"/>
  <c r="D35" i="2"/>
  <c r="D36" i="2" s="1"/>
  <c r="D37" i="2" s="1"/>
  <c r="D31" i="2"/>
  <c r="D32" i="2" s="1"/>
  <c r="D33" i="2" s="1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4" i="2" s="1"/>
  <c r="C55" i="2" s="1"/>
  <c r="C56" i="2" s="1"/>
  <c r="C57" i="2" s="1"/>
  <c r="C50" i="2" s="1"/>
  <c r="C51" i="2" s="1"/>
  <c r="C52" i="2" s="1"/>
  <c r="C53" i="2" s="1"/>
  <c r="C58" i="2" s="1"/>
  <c r="C59" i="2" s="1"/>
  <c r="C60" i="2" s="1"/>
  <c r="C61" i="2" s="1"/>
  <c r="C62" i="2" s="1"/>
  <c r="C63" i="2" s="1"/>
  <c r="C64" i="2" s="1"/>
  <c r="C65" i="2" s="1"/>
  <c r="D27" i="2"/>
  <c r="D28" i="2" s="1"/>
  <c r="D29" i="2" s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4" i="17"/>
  <c r="C118" i="18" l="1"/>
  <c r="C119" i="18" s="1"/>
  <c r="C120" i="18" s="1"/>
  <c r="C108" i="18"/>
  <c r="K107" i="18"/>
  <c r="D126" i="18"/>
  <c r="D128" i="18" s="1"/>
  <c r="D127" i="18"/>
  <c r="K119" i="18"/>
  <c r="K106" i="18"/>
  <c r="K118" i="18"/>
  <c r="O98" i="16"/>
  <c r="O96" i="16"/>
  <c r="O94" i="16"/>
  <c r="O90" i="16"/>
  <c r="O58" i="12"/>
  <c r="O54" i="2"/>
  <c r="K120" i="18" l="1"/>
  <c r="C121" i="18"/>
  <c r="C77" i="18"/>
  <c r="K108" i="18"/>
  <c r="C78" i="18" l="1"/>
  <c r="K77" i="18"/>
  <c r="K121" i="18"/>
  <c r="C122" i="18"/>
  <c r="C123" i="18" l="1"/>
  <c r="K122" i="18"/>
  <c r="K78" i="18"/>
  <c r="C79" i="18"/>
  <c r="C80" i="18" l="1"/>
  <c r="K79" i="18"/>
  <c r="K123" i="18"/>
  <c r="C124" i="18"/>
  <c r="C125" i="18" l="1"/>
  <c r="K124" i="18"/>
  <c r="C81" i="18"/>
  <c r="K80" i="18"/>
  <c r="C82" i="18" l="1"/>
  <c r="K81" i="18"/>
  <c r="C127" i="18"/>
  <c r="K127" i="18" s="1"/>
  <c r="K125" i="18"/>
  <c r="C126" i="18"/>
  <c r="K82" i="18" l="1"/>
  <c r="C83" i="18"/>
  <c r="C128" i="18"/>
  <c r="K128" i="18" s="1"/>
  <c r="K126" i="18"/>
  <c r="C84" i="18" l="1"/>
  <c r="K83" i="18"/>
  <c r="K84" i="18" l="1"/>
  <c r="C85" i="18"/>
  <c r="C86" i="18" l="1"/>
  <c r="K85" i="18"/>
  <c r="K86" i="18" l="1"/>
  <c r="C87" i="18"/>
  <c r="C88" i="18" l="1"/>
  <c r="K87" i="18"/>
  <c r="C93" i="18" l="1"/>
  <c r="K88" i="18"/>
  <c r="C94" i="18" l="1"/>
  <c r="K93" i="18"/>
  <c r="K94" i="18" l="1"/>
  <c r="C95" i="18"/>
  <c r="C96" i="18" l="1"/>
  <c r="K95" i="18"/>
  <c r="C97" i="18" l="1"/>
  <c r="K96" i="18"/>
  <c r="C98" i="18" l="1"/>
  <c r="K97" i="18"/>
  <c r="K98" i="18" l="1"/>
  <c r="C99" i="18"/>
  <c r="C100" i="18" l="1"/>
  <c r="K99" i="18"/>
  <c r="K100" i="18" l="1"/>
  <c r="C101" i="18"/>
  <c r="C102" i="18" l="1"/>
  <c r="K101" i="18"/>
  <c r="K102" i="18" l="1"/>
  <c r="C103" i="18"/>
  <c r="C104" i="18" l="1"/>
  <c r="K103" i="18"/>
  <c r="K104" i="18" l="1"/>
  <c r="C109" i="18"/>
  <c r="K109" i="18" l="1"/>
  <c r="C110" i="18"/>
  <c r="C111" i="18" l="1"/>
  <c r="K110" i="18"/>
  <c r="C112" i="18" l="1"/>
  <c r="K111" i="18"/>
  <c r="K112" i="18" l="1"/>
  <c r="C113" i="18"/>
  <c r="K11" i="17"/>
  <c r="A24" i="1"/>
  <c r="K5" i="17"/>
  <c r="K6" i="17"/>
  <c r="K7" i="17"/>
  <c r="K8" i="17"/>
  <c r="K9" i="17"/>
  <c r="K10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D61" i="16"/>
  <c r="D59" i="16"/>
  <c r="D55" i="16"/>
  <c r="D53" i="16"/>
  <c r="D51" i="16"/>
  <c r="D49" i="16"/>
  <c r="K140" i="17"/>
  <c r="J140" i="17"/>
  <c r="I140" i="17"/>
  <c r="H140" i="17"/>
  <c r="G140" i="17"/>
  <c r="F140" i="17"/>
  <c r="E140" i="17"/>
  <c r="C118" i="17"/>
  <c r="C119" i="17" s="1"/>
  <c r="C120" i="17" s="1"/>
  <c r="C121" i="17" s="1"/>
  <c r="C122" i="17" s="1"/>
  <c r="C123" i="17" s="1"/>
  <c r="C124" i="17" s="1"/>
  <c r="C125" i="17" s="1"/>
  <c r="C126" i="17" s="1"/>
  <c r="C127" i="17" s="1"/>
  <c r="C129" i="17" s="1"/>
  <c r="K113" i="18" l="1"/>
  <c r="C114" i="18"/>
  <c r="C128" i="17"/>
  <c r="K128" i="17" s="1"/>
  <c r="D106" i="16"/>
  <c r="D102" i="16"/>
  <c r="D94" i="16"/>
  <c r="D98" i="16"/>
  <c r="D78" i="16"/>
  <c r="D74" i="16"/>
  <c r="D70" i="16"/>
  <c r="C115" i="18" l="1"/>
  <c r="K114" i="18"/>
  <c r="A112" i="1"/>
  <c r="A26" i="1"/>
  <c r="K11" i="2"/>
  <c r="J11" i="2"/>
  <c r="I11" i="2"/>
  <c r="H11" i="2"/>
  <c r="G11" i="2"/>
  <c r="F11" i="2"/>
  <c r="E11" i="2"/>
  <c r="C116" i="18" l="1"/>
  <c r="K115" i="18"/>
  <c r="K133" i="16"/>
  <c r="J133" i="16"/>
  <c r="I133" i="16"/>
  <c r="H133" i="16"/>
  <c r="G133" i="16"/>
  <c r="F133" i="16"/>
  <c r="E133" i="16"/>
  <c r="D38" i="16"/>
  <c r="D39" i="16" s="1"/>
  <c r="D40" i="16" s="1"/>
  <c r="D41" i="16" s="1"/>
  <c r="D57" i="16"/>
  <c r="D58" i="16" s="1"/>
  <c r="D62" i="16"/>
  <c r="D60" i="16"/>
  <c r="D54" i="16"/>
  <c r="D52" i="16"/>
  <c r="D114" i="16"/>
  <c r="D50" i="16"/>
  <c r="D56" i="16"/>
  <c r="D46" i="16"/>
  <c r="D47" i="16" s="1"/>
  <c r="D48" i="16" s="1"/>
  <c r="D67" i="13"/>
  <c r="D31" i="13"/>
  <c r="A79" i="1"/>
  <c r="K21" i="13"/>
  <c r="J21" i="13"/>
  <c r="I21" i="13"/>
  <c r="H21" i="13"/>
  <c r="G21" i="13"/>
  <c r="F21" i="13"/>
  <c r="E21" i="13"/>
  <c r="J6" i="2"/>
  <c r="J5" i="2"/>
  <c r="A53" i="1"/>
  <c r="J26" i="17"/>
  <c r="I26" i="17"/>
  <c r="H26" i="17"/>
  <c r="G26" i="17"/>
  <c r="F26" i="17"/>
  <c r="E26" i="17"/>
  <c r="A10" i="1"/>
  <c r="E27" i="16"/>
  <c r="F27" i="16"/>
  <c r="G27" i="16"/>
  <c r="H27" i="16"/>
  <c r="I27" i="16"/>
  <c r="J27" i="16"/>
  <c r="K27" i="16"/>
  <c r="A52" i="1"/>
  <c r="A17" i="1"/>
  <c r="K144" i="17"/>
  <c r="J144" i="17"/>
  <c r="I144" i="17"/>
  <c r="H144" i="17"/>
  <c r="G144" i="17"/>
  <c r="F144" i="17"/>
  <c r="E144" i="17"/>
  <c r="K143" i="17"/>
  <c r="J143" i="17"/>
  <c r="I143" i="17"/>
  <c r="H143" i="17"/>
  <c r="G143" i="17"/>
  <c r="F143" i="17"/>
  <c r="E143" i="17"/>
  <c r="K136" i="17"/>
  <c r="J136" i="17"/>
  <c r="I136" i="17"/>
  <c r="H136" i="17"/>
  <c r="G136" i="17"/>
  <c r="F136" i="17"/>
  <c r="E136" i="17"/>
  <c r="K142" i="17"/>
  <c r="J142" i="17"/>
  <c r="I142" i="17"/>
  <c r="H142" i="17"/>
  <c r="G142" i="17"/>
  <c r="F142" i="17"/>
  <c r="E142" i="17"/>
  <c r="K141" i="17"/>
  <c r="J141" i="17"/>
  <c r="I141" i="17"/>
  <c r="H141" i="17"/>
  <c r="G141" i="17"/>
  <c r="F141" i="17"/>
  <c r="E141" i="17"/>
  <c r="K139" i="17"/>
  <c r="J139" i="17"/>
  <c r="I139" i="17"/>
  <c r="H139" i="17"/>
  <c r="G139" i="17"/>
  <c r="F139" i="17"/>
  <c r="E139" i="17"/>
  <c r="K138" i="17"/>
  <c r="J138" i="17"/>
  <c r="I138" i="17"/>
  <c r="H138" i="17"/>
  <c r="G138" i="17"/>
  <c r="F138" i="17"/>
  <c r="E138" i="17"/>
  <c r="K137" i="17"/>
  <c r="J137" i="17"/>
  <c r="I137" i="17"/>
  <c r="H137" i="17"/>
  <c r="G137" i="17"/>
  <c r="F137" i="17"/>
  <c r="E137" i="17"/>
  <c r="K135" i="17"/>
  <c r="J135" i="17"/>
  <c r="I135" i="17"/>
  <c r="H135" i="17"/>
  <c r="G135" i="17"/>
  <c r="F135" i="17"/>
  <c r="E135" i="17"/>
  <c r="K134" i="17"/>
  <c r="J134" i="17"/>
  <c r="I134" i="17"/>
  <c r="H134" i="17"/>
  <c r="G134" i="17"/>
  <c r="F134" i="17"/>
  <c r="E134" i="17"/>
  <c r="K133" i="17"/>
  <c r="J133" i="17"/>
  <c r="I133" i="17"/>
  <c r="H133" i="17"/>
  <c r="G133" i="17"/>
  <c r="F133" i="17"/>
  <c r="E133" i="17"/>
  <c r="K132" i="17"/>
  <c r="J132" i="17"/>
  <c r="I132" i="17"/>
  <c r="H132" i="17"/>
  <c r="G132" i="17"/>
  <c r="F132" i="17"/>
  <c r="E132" i="17"/>
  <c r="K129" i="17"/>
  <c r="K127" i="17"/>
  <c r="K126" i="17"/>
  <c r="K125" i="17"/>
  <c r="K124" i="17"/>
  <c r="K123" i="17"/>
  <c r="K122" i="17"/>
  <c r="D122" i="17"/>
  <c r="D123" i="17" s="1"/>
  <c r="D124" i="17" s="1"/>
  <c r="D125" i="17" s="1"/>
  <c r="D126" i="17" s="1"/>
  <c r="K121" i="17"/>
  <c r="K120" i="17"/>
  <c r="K119" i="17"/>
  <c r="K118" i="17"/>
  <c r="D118" i="17"/>
  <c r="D119" i="17" s="1"/>
  <c r="D120" i="17" s="1"/>
  <c r="D121" i="17" s="1"/>
  <c r="D90" i="17"/>
  <c r="D91" i="17" s="1"/>
  <c r="D92" i="17" s="1"/>
  <c r="D93" i="17" s="1"/>
  <c r="D114" i="17"/>
  <c r="D115" i="17" s="1"/>
  <c r="D116" i="17" s="1"/>
  <c r="D117" i="17" s="1"/>
  <c r="D110" i="17"/>
  <c r="D111" i="17" s="1"/>
  <c r="D112" i="17" s="1"/>
  <c r="D113" i="17" s="1"/>
  <c r="D102" i="17"/>
  <c r="D103" i="17" s="1"/>
  <c r="D104" i="17" s="1"/>
  <c r="D105" i="17" s="1"/>
  <c r="D98" i="17"/>
  <c r="D99" i="17" s="1"/>
  <c r="D100" i="17" s="1"/>
  <c r="D101" i="17" s="1"/>
  <c r="D94" i="17"/>
  <c r="D95" i="17" s="1"/>
  <c r="D96" i="17" s="1"/>
  <c r="D97" i="17" s="1"/>
  <c r="D86" i="17"/>
  <c r="D87" i="17" s="1"/>
  <c r="D88" i="17" s="1"/>
  <c r="D89" i="17" s="1"/>
  <c r="D82" i="17"/>
  <c r="D83" i="17" s="1"/>
  <c r="D84" i="17" s="1"/>
  <c r="D85" i="17" s="1"/>
  <c r="D78" i="17"/>
  <c r="D79" i="17" s="1"/>
  <c r="D80" i="17" s="1"/>
  <c r="D81" i="17" s="1"/>
  <c r="C107" i="17"/>
  <c r="C108" i="17" s="1"/>
  <c r="K106" i="17"/>
  <c r="D106" i="17"/>
  <c r="D107" i="17" s="1"/>
  <c r="D108" i="17" s="1"/>
  <c r="D109" i="17" s="1"/>
  <c r="J5" i="17"/>
  <c r="I5" i="17"/>
  <c r="H5" i="17"/>
  <c r="G5" i="17"/>
  <c r="F5" i="17"/>
  <c r="E5" i="17"/>
  <c r="J25" i="17"/>
  <c r="I25" i="17"/>
  <c r="H25" i="17"/>
  <c r="G25" i="17"/>
  <c r="F25" i="17"/>
  <c r="E25" i="17"/>
  <c r="J24" i="17"/>
  <c r="I24" i="17"/>
  <c r="H24" i="17"/>
  <c r="G24" i="17"/>
  <c r="F24" i="17"/>
  <c r="E24" i="17"/>
  <c r="J17" i="17"/>
  <c r="I17" i="17"/>
  <c r="H17" i="17"/>
  <c r="G17" i="17"/>
  <c r="F17" i="17"/>
  <c r="E17" i="17"/>
  <c r="J23" i="17"/>
  <c r="I23" i="17"/>
  <c r="H23" i="17"/>
  <c r="G23" i="17"/>
  <c r="F23" i="17"/>
  <c r="E23" i="17"/>
  <c r="J22" i="17"/>
  <c r="I22" i="17"/>
  <c r="H22" i="17"/>
  <c r="G22" i="17"/>
  <c r="F22" i="17"/>
  <c r="E22" i="17"/>
  <c r="J20" i="17"/>
  <c r="I20" i="17"/>
  <c r="H20" i="17"/>
  <c r="G20" i="17"/>
  <c r="F20" i="17"/>
  <c r="E20" i="17"/>
  <c r="J19" i="17"/>
  <c r="I19" i="17"/>
  <c r="H19" i="17"/>
  <c r="G19" i="17"/>
  <c r="F19" i="17"/>
  <c r="E19" i="17"/>
  <c r="J18" i="17"/>
  <c r="I18" i="17"/>
  <c r="H18" i="17"/>
  <c r="G18" i="17"/>
  <c r="F18" i="17"/>
  <c r="E18" i="17"/>
  <c r="J16" i="17"/>
  <c r="I16" i="17"/>
  <c r="H16" i="17"/>
  <c r="G16" i="17"/>
  <c r="F16" i="17"/>
  <c r="E16" i="17"/>
  <c r="J15" i="17"/>
  <c r="I15" i="17"/>
  <c r="H15" i="17"/>
  <c r="G15" i="17"/>
  <c r="F15" i="17"/>
  <c r="E15" i="17"/>
  <c r="J14" i="17"/>
  <c r="I14" i="17"/>
  <c r="H14" i="17"/>
  <c r="G14" i="17"/>
  <c r="F14" i="17"/>
  <c r="E14" i="17"/>
  <c r="J21" i="17"/>
  <c r="I21" i="17"/>
  <c r="H21" i="17"/>
  <c r="G21" i="17"/>
  <c r="F21" i="17"/>
  <c r="E21" i="17"/>
  <c r="J13" i="17"/>
  <c r="I13" i="17"/>
  <c r="H13" i="17"/>
  <c r="G13" i="17"/>
  <c r="F13" i="17"/>
  <c r="E13" i="17"/>
  <c r="J12" i="17"/>
  <c r="I12" i="17"/>
  <c r="H12" i="17"/>
  <c r="G12" i="17"/>
  <c r="F12" i="17"/>
  <c r="E12" i="17"/>
  <c r="J11" i="17"/>
  <c r="I11" i="17"/>
  <c r="H11" i="17"/>
  <c r="G11" i="17"/>
  <c r="F11" i="17"/>
  <c r="E11" i="17"/>
  <c r="J10" i="17"/>
  <c r="I10" i="17"/>
  <c r="H10" i="17"/>
  <c r="G10" i="17"/>
  <c r="F10" i="17"/>
  <c r="E10" i="17"/>
  <c r="J9" i="17"/>
  <c r="I9" i="17"/>
  <c r="H9" i="17"/>
  <c r="G9" i="17"/>
  <c r="F9" i="17"/>
  <c r="E9" i="17"/>
  <c r="J8" i="17"/>
  <c r="I8" i="17"/>
  <c r="H8" i="17"/>
  <c r="G8" i="17"/>
  <c r="F8" i="17"/>
  <c r="E8" i="17"/>
  <c r="J7" i="17"/>
  <c r="I7" i="17"/>
  <c r="H7" i="17"/>
  <c r="G7" i="17"/>
  <c r="F7" i="17"/>
  <c r="E7" i="17"/>
  <c r="J6" i="17"/>
  <c r="I6" i="17"/>
  <c r="H6" i="17"/>
  <c r="G6" i="17"/>
  <c r="F6" i="17"/>
  <c r="E6" i="17"/>
  <c r="J4" i="17"/>
  <c r="I4" i="17"/>
  <c r="H4" i="17"/>
  <c r="G4" i="17"/>
  <c r="F4" i="17"/>
  <c r="E4" i="17"/>
  <c r="K135" i="16"/>
  <c r="J135" i="16"/>
  <c r="I135" i="16"/>
  <c r="H135" i="16"/>
  <c r="G135" i="16"/>
  <c r="F135" i="16"/>
  <c r="E135" i="16"/>
  <c r="K134" i="16"/>
  <c r="J134" i="16"/>
  <c r="I134" i="16"/>
  <c r="H134" i="16"/>
  <c r="G134" i="16"/>
  <c r="F134" i="16"/>
  <c r="E134" i="16"/>
  <c r="K132" i="16"/>
  <c r="J132" i="16"/>
  <c r="I132" i="16"/>
  <c r="H132" i="16"/>
  <c r="G132" i="16"/>
  <c r="F132" i="16"/>
  <c r="E132" i="16"/>
  <c r="K131" i="16"/>
  <c r="J131" i="16"/>
  <c r="I131" i="16"/>
  <c r="H131" i="16"/>
  <c r="G131" i="16"/>
  <c r="F131" i="16"/>
  <c r="E131" i="16"/>
  <c r="K130" i="16"/>
  <c r="J130" i="16"/>
  <c r="I130" i="16"/>
  <c r="H130" i="16"/>
  <c r="G130" i="16"/>
  <c r="F130" i="16"/>
  <c r="E130" i="16"/>
  <c r="K129" i="16"/>
  <c r="J129" i="16"/>
  <c r="I129" i="16"/>
  <c r="H129" i="16"/>
  <c r="G129" i="16"/>
  <c r="F129" i="16"/>
  <c r="E129" i="16"/>
  <c r="K128" i="16"/>
  <c r="J128" i="16"/>
  <c r="I128" i="16"/>
  <c r="H128" i="16"/>
  <c r="G128" i="16"/>
  <c r="F128" i="16"/>
  <c r="E128" i="16"/>
  <c r="K127" i="16"/>
  <c r="J127" i="16"/>
  <c r="I127" i="16"/>
  <c r="H127" i="16"/>
  <c r="G127" i="16"/>
  <c r="F127" i="16"/>
  <c r="E127" i="16"/>
  <c r="K126" i="16"/>
  <c r="J126" i="16"/>
  <c r="I126" i="16"/>
  <c r="H126" i="16"/>
  <c r="G126" i="16"/>
  <c r="F126" i="16"/>
  <c r="E126" i="16"/>
  <c r="K125" i="16"/>
  <c r="J125" i="16"/>
  <c r="I125" i="16"/>
  <c r="H125" i="16"/>
  <c r="G125" i="16"/>
  <c r="F125" i="16"/>
  <c r="E125" i="16"/>
  <c r="K124" i="16"/>
  <c r="J124" i="16"/>
  <c r="I124" i="16"/>
  <c r="H124" i="16"/>
  <c r="G124" i="16"/>
  <c r="F124" i="16"/>
  <c r="E124" i="16"/>
  <c r="D110" i="16"/>
  <c r="D111" i="16" s="1"/>
  <c r="D112" i="16" s="1"/>
  <c r="D113" i="16" s="1"/>
  <c r="D103" i="16"/>
  <c r="D104" i="16" s="1"/>
  <c r="D105" i="16" s="1"/>
  <c r="D95" i="16"/>
  <c r="D96" i="16" s="1"/>
  <c r="D97" i="16" s="1"/>
  <c r="D99" i="16"/>
  <c r="D100" i="16" s="1"/>
  <c r="D101" i="16" s="1"/>
  <c r="D90" i="16"/>
  <c r="D91" i="16" s="1"/>
  <c r="D92" i="16" s="1"/>
  <c r="D93" i="16" s="1"/>
  <c r="D86" i="16"/>
  <c r="D87" i="16" s="1"/>
  <c r="D88" i="16" s="1"/>
  <c r="D89" i="16" s="1"/>
  <c r="D82" i="16"/>
  <c r="D83" i="16" s="1"/>
  <c r="D84" i="16" s="1"/>
  <c r="D85" i="16" s="1"/>
  <c r="D79" i="16"/>
  <c r="D80" i="16" s="1"/>
  <c r="D81" i="16" s="1"/>
  <c r="D75" i="16"/>
  <c r="D76" i="16" s="1"/>
  <c r="D77" i="16" s="1"/>
  <c r="D71" i="16"/>
  <c r="D72" i="16" s="1"/>
  <c r="D73" i="16" s="1"/>
  <c r="D107" i="16"/>
  <c r="D108" i="16" s="1"/>
  <c r="D109" i="16" s="1"/>
  <c r="K6" i="16"/>
  <c r="J6" i="16"/>
  <c r="I6" i="16"/>
  <c r="H6" i="16"/>
  <c r="G6" i="16"/>
  <c r="F6" i="16"/>
  <c r="E6" i="16"/>
  <c r="K5" i="16"/>
  <c r="J5" i="16"/>
  <c r="I5" i="16"/>
  <c r="H5" i="16"/>
  <c r="G5" i="16"/>
  <c r="F5" i="16"/>
  <c r="E5" i="16"/>
  <c r="K26" i="16"/>
  <c r="J26" i="16"/>
  <c r="I26" i="16"/>
  <c r="H26" i="16"/>
  <c r="G26" i="16"/>
  <c r="F26" i="16"/>
  <c r="E26" i="16"/>
  <c r="K25" i="16"/>
  <c r="J25" i="16"/>
  <c r="I25" i="16"/>
  <c r="H25" i="16"/>
  <c r="G25" i="16"/>
  <c r="F25" i="16"/>
  <c r="E25" i="16"/>
  <c r="K18" i="16"/>
  <c r="J18" i="16"/>
  <c r="I18" i="16"/>
  <c r="H18" i="16"/>
  <c r="G18" i="16"/>
  <c r="F18" i="16"/>
  <c r="E18" i="16"/>
  <c r="K24" i="16"/>
  <c r="J24" i="16"/>
  <c r="I24" i="16"/>
  <c r="H24" i="16"/>
  <c r="G24" i="16"/>
  <c r="F24" i="16"/>
  <c r="E24" i="16"/>
  <c r="K23" i="16"/>
  <c r="J23" i="16"/>
  <c r="I23" i="16"/>
  <c r="H23" i="16"/>
  <c r="G23" i="16"/>
  <c r="F23" i="16"/>
  <c r="E23" i="16"/>
  <c r="K21" i="16"/>
  <c r="J21" i="16"/>
  <c r="I21" i="16"/>
  <c r="H21" i="16"/>
  <c r="G21" i="16"/>
  <c r="F21" i="16"/>
  <c r="E21" i="16"/>
  <c r="K20" i="16"/>
  <c r="J20" i="16"/>
  <c r="I20" i="16"/>
  <c r="H20" i="16"/>
  <c r="G20" i="16"/>
  <c r="F20" i="16"/>
  <c r="E20" i="16"/>
  <c r="K19" i="16"/>
  <c r="J19" i="16"/>
  <c r="I19" i="16"/>
  <c r="H19" i="16"/>
  <c r="G19" i="16"/>
  <c r="F19" i="16"/>
  <c r="E19" i="16"/>
  <c r="K17" i="16"/>
  <c r="J17" i="16"/>
  <c r="I17" i="16"/>
  <c r="H17" i="16"/>
  <c r="G17" i="16"/>
  <c r="F17" i="16"/>
  <c r="E17" i="16"/>
  <c r="K16" i="16"/>
  <c r="J16" i="16"/>
  <c r="I16" i="16"/>
  <c r="H16" i="16"/>
  <c r="G16" i="16"/>
  <c r="F16" i="16"/>
  <c r="E16" i="16"/>
  <c r="K15" i="16"/>
  <c r="J15" i="16"/>
  <c r="I15" i="16"/>
  <c r="H15" i="16"/>
  <c r="G15" i="16"/>
  <c r="F15" i="16"/>
  <c r="E15" i="16"/>
  <c r="K22" i="16"/>
  <c r="J22" i="16"/>
  <c r="I22" i="16"/>
  <c r="H22" i="16"/>
  <c r="G22" i="16"/>
  <c r="F22" i="16"/>
  <c r="E22" i="16"/>
  <c r="K14" i="16"/>
  <c r="J14" i="16"/>
  <c r="I14" i="16"/>
  <c r="H14" i="16"/>
  <c r="G14" i="16"/>
  <c r="F14" i="16"/>
  <c r="E14" i="16"/>
  <c r="K13" i="16"/>
  <c r="J13" i="16"/>
  <c r="I13" i="16"/>
  <c r="H13" i="16"/>
  <c r="G13" i="16"/>
  <c r="F13" i="16"/>
  <c r="E13" i="16"/>
  <c r="K12" i="16"/>
  <c r="J12" i="16"/>
  <c r="I12" i="16"/>
  <c r="H12" i="16"/>
  <c r="G12" i="16"/>
  <c r="F12" i="16"/>
  <c r="E12" i="16"/>
  <c r="K11" i="16"/>
  <c r="J11" i="16"/>
  <c r="I11" i="16"/>
  <c r="H11" i="16"/>
  <c r="G11" i="16"/>
  <c r="F11" i="16"/>
  <c r="E11" i="16"/>
  <c r="K10" i="16"/>
  <c r="J10" i="16"/>
  <c r="I10" i="16"/>
  <c r="H10" i="16"/>
  <c r="G10" i="16"/>
  <c r="F10" i="16"/>
  <c r="E10" i="16"/>
  <c r="K9" i="16"/>
  <c r="J9" i="16"/>
  <c r="I9" i="16"/>
  <c r="H9" i="16"/>
  <c r="G9" i="16"/>
  <c r="F9" i="16"/>
  <c r="E9" i="16"/>
  <c r="K8" i="16"/>
  <c r="J8" i="16"/>
  <c r="I8" i="16"/>
  <c r="H8" i="16"/>
  <c r="G8" i="16"/>
  <c r="F8" i="16"/>
  <c r="E8" i="16"/>
  <c r="K7" i="16"/>
  <c r="J7" i="16"/>
  <c r="I7" i="16"/>
  <c r="H7" i="16"/>
  <c r="G7" i="16"/>
  <c r="F7" i="16"/>
  <c r="E7" i="16"/>
  <c r="K4" i="16"/>
  <c r="J4" i="16"/>
  <c r="I4" i="16"/>
  <c r="H4" i="16"/>
  <c r="G4" i="16"/>
  <c r="F4" i="16"/>
  <c r="E4" i="16"/>
  <c r="K116" i="18" l="1"/>
  <c r="C89" i="18"/>
  <c r="D127" i="17"/>
  <c r="D129" i="17" s="1"/>
  <c r="D128" i="17"/>
  <c r="K108" i="17"/>
  <c r="C109" i="17"/>
  <c r="K109" i="17" s="1"/>
  <c r="K107" i="17"/>
  <c r="D115" i="16"/>
  <c r="D116" i="16" s="1"/>
  <c r="D117" i="16" s="1"/>
  <c r="D118" i="16" s="1"/>
  <c r="D119" i="16" s="1"/>
  <c r="D120" i="16" s="1"/>
  <c r="D121" i="16" s="1"/>
  <c r="C90" i="18" l="1"/>
  <c r="K89" i="18"/>
  <c r="C78" i="17"/>
  <c r="K90" i="18" l="1"/>
  <c r="C91" i="18"/>
  <c r="K78" i="17"/>
  <c r="C79" i="17"/>
  <c r="C80" i="17" s="1"/>
  <c r="C71" i="16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8" i="16" s="1"/>
  <c r="C99" i="16" s="1"/>
  <c r="C100" i="16" s="1"/>
  <c r="C101" i="16" s="1"/>
  <c r="C94" i="16" s="1"/>
  <c r="C95" i="16" s="1"/>
  <c r="C96" i="16" s="1"/>
  <c r="C97" i="16" s="1"/>
  <c r="C102" i="16" s="1"/>
  <c r="C103" i="16" s="1"/>
  <c r="C104" i="16" s="1"/>
  <c r="C105" i="16" s="1"/>
  <c r="C106" i="16" s="1"/>
  <c r="C107" i="16" s="1"/>
  <c r="C108" i="16" s="1"/>
  <c r="C109" i="16" s="1"/>
  <c r="C92" i="18" l="1"/>
  <c r="K92" i="18" s="1"/>
  <c r="K91" i="18"/>
  <c r="K79" i="17"/>
  <c r="K80" i="17"/>
  <c r="C81" i="17"/>
  <c r="K81" i="17" l="1"/>
  <c r="C82" i="17"/>
  <c r="C83" i="17" l="1"/>
  <c r="K82" i="17"/>
  <c r="C84" i="17" l="1"/>
  <c r="K83" i="17"/>
  <c r="K84" i="17" l="1"/>
  <c r="C85" i="17"/>
  <c r="K9" i="13"/>
  <c r="J9" i="13"/>
  <c r="I9" i="13"/>
  <c r="H9" i="13"/>
  <c r="G9" i="13"/>
  <c r="F9" i="13"/>
  <c r="E9" i="13"/>
  <c r="A61" i="1"/>
  <c r="A67" i="1"/>
  <c r="E98" i="13"/>
  <c r="F98" i="13"/>
  <c r="G98" i="13"/>
  <c r="H98" i="13"/>
  <c r="I98" i="13"/>
  <c r="J98" i="13"/>
  <c r="K98" i="13"/>
  <c r="K96" i="13"/>
  <c r="J96" i="13"/>
  <c r="I96" i="13"/>
  <c r="H96" i="13"/>
  <c r="G96" i="13"/>
  <c r="F96" i="13"/>
  <c r="E96" i="13"/>
  <c r="K95" i="13"/>
  <c r="J95" i="13"/>
  <c r="I95" i="13"/>
  <c r="H95" i="13"/>
  <c r="G95" i="13"/>
  <c r="F95" i="13"/>
  <c r="E95" i="13"/>
  <c r="K94" i="13"/>
  <c r="J94" i="13"/>
  <c r="I94" i="13"/>
  <c r="H94" i="13"/>
  <c r="G94" i="13"/>
  <c r="F94" i="13"/>
  <c r="E94" i="13"/>
  <c r="K93" i="13"/>
  <c r="J93" i="13"/>
  <c r="I93" i="13"/>
  <c r="H93" i="13"/>
  <c r="G93" i="13"/>
  <c r="F93" i="13"/>
  <c r="E93" i="13"/>
  <c r="K92" i="13"/>
  <c r="J92" i="13"/>
  <c r="I92" i="13"/>
  <c r="H92" i="13"/>
  <c r="G92" i="13"/>
  <c r="F92" i="13"/>
  <c r="E92" i="13"/>
  <c r="K91" i="13"/>
  <c r="J91" i="13"/>
  <c r="I91" i="13"/>
  <c r="H91" i="13"/>
  <c r="G91" i="13"/>
  <c r="F91" i="13"/>
  <c r="E91" i="13"/>
  <c r="K90" i="13"/>
  <c r="J90" i="13"/>
  <c r="I90" i="13"/>
  <c r="H90" i="13"/>
  <c r="G90" i="13"/>
  <c r="F90" i="13"/>
  <c r="E90" i="13"/>
  <c r="K89" i="13"/>
  <c r="J89" i="13"/>
  <c r="I89" i="13"/>
  <c r="H89" i="13"/>
  <c r="G89" i="13"/>
  <c r="F89" i="13"/>
  <c r="E89" i="13"/>
  <c r="K88" i="13"/>
  <c r="J88" i="13"/>
  <c r="I88" i="13"/>
  <c r="H88" i="13"/>
  <c r="G88" i="13"/>
  <c r="F88" i="13"/>
  <c r="E88" i="13"/>
  <c r="K87" i="13"/>
  <c r="J87" i="13"/>
  <c r="I87" i="13"/>
  <c r="H87" i="13"/>
  <c r="G87" i="13"/>
  <c r="F87" i="13"/>
  <c r="E87" i="13"/>
  <c r="E97" i="13"/>
  <c r="K76" i="13"/>
  <c r="K77" i="13"/>
  <c r="K78" i="13"/>
  <c r="K79" i="13"/>
  <c r="K80" i="13"/>
  <c r="K81" i="13"/>
  <c r="K82" i="13"/>
  <c r="K83" i="13"/>
  <c r="K75" i="13"/>
  <c r="D84" i="13"/>
  <c r="D75" i="13" s="1"/>
  <c r="D76" i="13" s="1"/>
  <c r="D77" i="13" s="1"/>
  <c r="D78" i="13" s="1"/>
  <c r="D79" i="13" s="1"/>
  <c r="D80" i="13" s="1"/>
  <c r="D81" i="13" s="1"/>
  <c r="D82" i="13" s="1"/>
  <c r="D83" i="13" s="1"/>
  <c r="K74" i="13"/>
  <c r="D71" i="13"/>
  <c r="D72" i="13" s="1"/>
  <c r="D73" i="13" s="1"/>
  <c r="D74" i="13" s="1"/>
  <c r="D63" i="13"/>
  <c r="D64" i="13" s="1"/>
  <c r="D65" i="13" s="1"/>
  <c r="D66" i="13" s="1"/>
  <c r="D51" i="13"/>
  <c r="D52" i="13" s="1"/>
  <c r="D53" i="13" s="1"/>
  <c r="D54" i="13" s="1"/>
  <c r="D68" i="13"/>
  <c r="D69" i="13" s="1"/>
  <c r="D70" i="13" s="1"/>
  <c r="D59" i="13"/>
  <c r="D60" i="13" s="1"/>
  <c r="D61" i="13" s="1"/>
  <c r="D62" i="13" s="1"/>
  <c r="D55" i="13"/>
  <c r="D56" i="13" s="1"/>
  <c r="D57" i="13" s="1"/>
  <c r="D58" i="13" s="1"/>
  <c r="C51" i="13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D47" i="13"/>
  <c r="D48" i="13" s="1"/>
  <c r="D49" i="13" s="1"/>
  <c r="D50" i="13" s="1"/>
  <c r="D43" i="13"/>
  <c r="D44" i="13" s="1"/>
  <c r="D45" i="13" s="1"/>
  <c r="D46" i="13" s="1"/>
  <c r="D39" i="13"/>
  <c r="D40" i="13" s="1"/>
  <c r="D41" i="13" s="1"/>
  <c r="D42" i="13" s="1"/>
  <c r="D35" i="13"/>
  <c r="D36" i="13" s="1"/>
  <c r="D37" i="13" s="1"/>
  <c r="D38" i="13" s="1"/>
  <c r="C32" i="13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D32" i="13"/>
  <c r="D33" i="13" s="1"/>
  <c r="D34" i="13" s="1"/>
  <c r="A78" i="1"/>
  <c r="K23" i="13"/>
  <c r="J23" i="13"/>
  <c r="I23" i="13"/>
  <c r="H23" i="13"/>
  <c r="G23" i="13"/>
  <c r="F23" i="13"/>
  <c r="E23" i="13"/>
  <c r="A68" i="1"/>
  <c r="E12" i="12"/>
  <c r="F12" i="12"/>
  <c r="G12" i="12"/>
  <c r="H12" i="12"/>
  <c r="I12" i="12"/>
  <c r="J12" i="12"/>
  <c r="K12" i="12"/>
  <c r="K17" i="12"/>
  <c r="J17" i="12"/>
  <c r="I17" i="12"/>
  <c r="H17" i="12"/>
  <c r="G17" i="12"/>
  <c r="F17" i="12"/>
  <c r="E17" i="12"/>
  <c r="E8" i="2"/>
  <c r="F8" i="2"/>
  <c r="G8" i="2"/>
  <c r="H8" i="2"/>
  <c r="I8" i="2"/>
  <c r="J8" i="2"/>
  <c r="K8" i="2"/>
  <c r="K5" i="2"/>
  <c r="I5" i="2"/>
  <c r="H5" i="2"/>
  <c r="G5" i="2"/>
  <c r="F5" i="2"/>
  <c r="E5" i="2"/>
  <c r="K83" i="2"/>
  <c r="J83" i="2"/>
  <c r="I83" i="2"/>
  <c r="H83" i="2"/>
  <c r="G83" i="2"/>
  <c r="F83" i="2"/>
  <c r="E83" i="2"/>
  <c r="K16" i="2"/>
  <c r="J16" i="2"/>
  <c r="I16" i="2"/>
  <c r="H16" i="2"/>
  <c r="G16" i="2"/>
  <c r="F16" i="2"/>
  <c r="E16" i="2"/>
  <c r="A28" i="1"/>
  <c r="K85" i="17" l="1"/>
  <c r="C86" i="17"/>
  <c r="A29" i="1"/>
  <c r="E6" i="2"/>
  <c r="F6" i="2"/>
  <c r="G6" i="2"/>
  <c r="H6" i="2"/>
  <c r="I6" i="2"/>
  <c r="K6" i="2"/>
  <c r="C87" i="17" l="1"/>
  <c r="K86" i="17"/>
  <c r="A57" i="1"/>
  <c r="A64" i="1"/>
  <c r="A47" i="1"/>
  <c r="A9" i="1"/>
  <c r="K7" i="13"/>
  <c r="J7" i="13"/>
  <c r="I7" i="13"/>
  <c r="H7" i="13"/>
  <c r="G7" i="13"/>
  <c r="F7" i="13"/>
  <c r="E7" i="13"/>
  <c r="K9" i="12"/>
  <c r="J9" i="12"/>
  <c r="I9" i="12"/>
  <c r="H9" i="12"/>
  <c r="G9" i="12"/>
  <c r="F9" i="12"/>
  <c r="E9" i="12"/>
  <c r="E9" i="2"/>
  <c r="F9" i="2"/>
  <c r="G9" i="2"/>
  <c r="H9" i="2"/>
  <c r="I9" i="2"/>
  <c r="J9" i="2"/>
  <c r="K9" i="2"/>
  <c r="C88" i="17" l="1"/>
  <c r="K87" i="17"/>
  <c r="E13" i="12"/>
  <c r="F13" i="12"/>
  <c r="G13" i="12"/>
  <c r="H13" i="12"/>
  <c r="I13" i="12"/>
  <c r="J13" i="12"/>
  <c r="K13" i="12"/>
  <c r="K18" i="12"/>
  <c r="C89" i="17" l="1"/>
  <c r="K88" i="17"/>
  <c r="F16" i="12"/>
  <c r="F15" i="12"/>
  <c r="G16" i="12"/>
  <c r="G15" i="12"/>
  <c r="K16" i="12"/>
  <c r="K89" i="17" l="1"/>
  <c r="C94" i="17"/>
  <c r="A4" i="1"/>
  <c r="A23" i="1"/>
  <c r="A14" i="1"/>
  <c r="A15" i="1"/>
  <c r="A22" i="1"/>
  <c r="A19" i="1"/>
  <c r="A16" i="1"/>
  <c r="A13" i="1"/>
  <c r="A12" i="1"/>
  <c r="A11" i="1"/>
  <c r="A20" i="1"/>
  <c r="A18" i="1"/>
  <c r="A21" i="1"/>
  <c r="A8" i="1"/>
  <c r="A7" i="1"/>
  <c r="A6" i="1"/>
  <c r="A5" i="1"/>
  <c r="A3" i="1"/>
  <c r="A2" i="1"/>
  <c r="A46" i="1"/>
  <c r="A65" i="1"/>
  <c r="A62" i="1"/>
  <c r="A60" i="1"/>
  <c r="A59" i="1"/>
  <c r="A63" i="1"/>
  <c r="A58" i="1"/>
  <c r="A56" i="1"/>
  <c r="A55" i="1"/>
  <c r="K66" i="13"/>
  <c r="K65" i="13"/>
  <c r="K64" i="13"/>
  <c r="K63" i="13"/>
  <c r="C95" i="17" l="1"/>
  <c r="K94" i="17"/>
  <c r="K38" i="13"/>
  <c r="K37" i="13"/>
  <c r="K36" i="13"/>
  <c r="K35" i="13"/>
  <c r="K42" i="13"/>
  <c r="K41" i="13"/>
  <c r="K40" i="13"/>
  <c r="K39" i="13"/>
  <c r="K46" i="13"/>
  <c r="K45" i="13"/>
  <c r="K44" i="13"/>
  <c r="K43" i="13"/>
  <c r="K50" i="13"/>
  <c r="K49" i="13"/>
  <c r="K48" i="13"/>
  <c r="K47" i="13"/>
  <c r="K54" i="13"/>
  <c r="K53" i="13"/>
  <c r="K52" i="13"/>
  <c r="K51" i="13"/>
  <c r="K58" i="13"/>
  <c r="K57" i="13"/>
  <c r="K56" i="13"/>
  <c r="K55" i="13"/>
  <c r="K62" i="13"/>
  <c r="K61" i="13"/>
  <c r="K60" i="13"/>
  <c r="K59" i="13"/>
  <c r="K84" i="13"/>
  <c r="K73" i="13"/>
  <c r="K72" i="13"/>
  <c r="K71" i="13"/>
  <c r="K70" i="13"/>
  <c r="K69" i="13"/>
  <c r="K68" i="13"/>
  <c r="K67" i="13"/>
  <c r="K34" i="13"/>
  <c r="K33" i="13"/>
  <c r="K32" i="13"/>
  <c r="K31" i="13"/>
  <c r="A69" i="1"/>
  <c r="A82" i="1"/>
  <c r="A85" i="1"/>
  <c r="A77" i="1"/>
  <c r="A76" i="1"/>
  <c r="A75" i="1"/>
  <c r="A74" i="1"/>
  <c r="A83" i="1"/>
  <c r="A80" i="1"/>
  <c r="K20" i="13"/>
  <c r="J20" i="13"/>
  <c r="I20" i="13"/>
  <c r="H20" i="13"/>
  <c r="G20" i="13"/>
  <c r="F20" i="13"/>
  <c r="E20" i="13"/>
  <c r="K13" i="13"/>
  <c r="J13" i="13"/>
  <c r="I13" i="13"/>
  <c r="H13" i="13"/>
  <c r="G13" i="13"/>
  <c r="F13" i="13"/>
  <c r="E13" i="13"/>
  <c r="K14" i="13"/>
  <c r="J14" i="13"/>
  <c r="I14" i="13"/>
  <c r="H14" i="13"/>
  <c r="G14" i="13"/>
  <c r="F14" i="13"/>
  <c r="E14" i="13"/>
  <c r="K15" i="13"/>
  <c r="J15" i="13"/>
  <c r="I15" i="13"/>
  <c r="H15" i="13"/>
  <c r="G15" i="13"/>
  <c r="F15" i="13"/>
  <c r="E15" i="13"/>
  <c r="K16" i="13"/>
  <c r="J16" i="13"/>
  <c r="I16" i="13"/>
  <c r="H16" i="13"/>
  <c r="G16" i="13"/>
  <c r="F16" i="13"/>
  <c r="E16" i="13"/>
  <c r="K18" i="13"/>
  <c r="J18" i="13"/>
  <c r="I18" i="13"/>
  <c r="H18" i="13"/>
  <c r="G18" i="13"/>
  <c r="F18" i="13"/>
  <c r="E18" i="13"/>
  <c r="K17" i="13"/>
  <c r="J17" i="13"/>
  <c r="I17" i="13"/>
  <c r="H17" i="13"/>
  <c r="G17" i="13"/>
  <c r="F17" i="13"/>
  <c r="E17" i="13"/>
  <c r="A88" i="1"/>
  <c r="A87" i="1"/>
  <c r="A81" i="1"/>
  <c r="A84" i="1"/>
  <c r="A86" i="1"/>
  <c r="A73" i="1"/>
  <c r="A72" i="1"/>
  <c r="A71" i="1"/>
  <c r="K97" i="13"/>
  <c r="J97" i="13"/>
  <c r="I97" i="13"/>
  <c r="H97" i="13"/>
  <c r="G97" i="13"/>
  <c r="F97" i="13"/>
  <c r="K10" i="13"/>
  <c r="J10" i="13"/>
  <c r="I10" i="13"/>
  <c r="H10" i="13"/>
  <c r="G10" i="13"/>
  <c r="F10" i="13"/>
  <c r="E10" i="13"/>
  <c r="K6" i="13"/>
  <c r="J6" i="13"/>
  <c r="I6" i="13"/>
  <c r="H6" i="13"/>
  <c r="G6" i="13"/>
  <c r="F6" i="13"/>
  <c r="E6" i="13"/>
  <c r="K12" i="13"/>
  <c r="J12" i="13"/>
  <c r="I12" i="13"/>
  <c r="H12" i="13"/>
  <c r="G12" i="13"/>
  <c r="F12" i="13"/>
  <c r="E12" i="13"/>
  <c r="K4" i="13"/>
  <c r="J4" i="13"/>
  <c r="I4" i="13"/>
  <c r="H4" i="13"/>
  <c r="G4" i="13"/>
  <c r="F4" i="13"/>
  <c r="E4" i="13"/>
  <c r="K8" i="13"/>
  <c r="J8" i="13"/>
  <c r="I8" i="13"/>
  <c r="H8" i="13"/>
  <c r="G8" i="13"/>
  <c r="F8" i="13"/>
  <c r="E8" i="13"/>
  <c r="K5" i="13"/>
  <c r="J5" i="13"/>
  <c r="I5" i="13"/>
  <c r="H5" i="13"/>
  <c r="G5" i="13"/>
  <c r="F5" i="13"/>
  <c r="E5" i="13"/>
  <c r="K27" i="13"/>
  <c r="J27" i="13"/>
  <c r="I27" i="13"/>
  <c r="H27" i="13"/>
  <c r="G27" i="13"/>
  <c r="F27" i="13"/>
  <c r="E27" i="13"/>
  <c r="K26" i="13"/>
  <c r="J26" i="13"/>
  <c r="I26" i="13"/>
  <c r="H26" i="13"/>
  <c r="G26" i="13"/>
  <c r="F26" i="13"/>
  <c r="E26" i="13"/>
  <c r="K25" i="13"/>
  <c r="J25" i="13"/>
  <c r="I25" i="13"/>
  <c r="H25" i="13"/>
  <c r="G25" i="13"/>
  <c r="F25" i="13"/>
  <c r="E25" i="13"/>
  <c r="K24" i="13"/>
  <c r="J24" i="13"/>
  <c r="I24" i="13"/>
  <c r="H24" i="13"/>
  <c r="G24" i="13"/>
  <c r="F24" i="13"/>
  <c r="E24" i="13"/>
  <c r="K22" i="13"/>
  <c r="J22" i="13"/>
  <c r="I22" i="13"/>
  <c r="H22" i="13"/>
  <c r="G22" i="13"/>
  <c r="F22" i="13"/>
  <c r="E22" i="13"/>
  <c r="K19" i="13"/>
  <c r="J19" i="13"/>
  <c r="I19" i="13"/>
  <c r="H19" i="13"/>
  <c r="G19" i="13"/>
  <c r="F19" i="13"/>
  <c r="E19" i="13"/>
  <c r="K11" i="13"/>
  <c r="J11" i="13"/>
  <c r="I11" i="13"/>
  <c r="H11" i="13"/>
  <c r="G11" i="13"/>
  <c r="F11" i="13"/>
  <c r="E11" i="13"/>
  <c r="K5" i="12"/>
  <c r="J5" i="12"/>
  <c r="I5" i="12"/>
  <c r="H5" i="12"/>
  <c r="G5" i="12"/>
  <c r="F5" i="12"/>
  <c r="E5" i="12"/>
  <c r="J18" i="12"/>
  <c r="I18" i="12"/>
  <c r="H18" i="12"/>
  <c r="G18" i="12"/>
  <c r="F18" i="12"/>
  <c r="E18" i="12"/>
  <c r="K11" i="12"/>
  <c r="J11" i="12"/>
  <c r="I11" i="12"/>
  <c r="H11" i="12"/>
  <c r="G11" i="12"/>
  <c r="F11" i="12"/>
  <c r="E11" i="12"/>
  <c r="K8" i="12"/>
  <c r="J8" i="12"/>
  <c r="I8" i="12"/>
  <c r="H8" i="12"/>
  <c r="G8" i="12"/>
  <c r="F8" i="12"/>
  <c r="E8" i="12"/>
  <c r="K14" i="12"/>
  <c r="J14" i="12"/>
  <c r="I14" i="12"/>
  <c r="H14" i="12"/>
  <c r="G14" i="12"/>
  <c r="F14" i="12"/>
  <c r="E14" i="12"/>
  <c r="K4" i="12"/>
  <c r="J4" i="12"/>
  <c r="I4" i="12"/>
  <c r="H4" i="12"/>
  <c r="G4" i="12"/>
  <c r="F4" i="12"/>
  <c r="E4" i="12"/>
  <c r="K10" i="12"/>
  <c r="J10" i="12"/>
  <c r="I10" i="12"/>
  <c r="H10" i="12"/>
  <c r="G10" i="12"/>
  <c r="F10" i="12"/>
  <c r="E10" i="12"/>
  <c r="K7" i="12"/>
  <c r="J7" i="12"/>
  <c r="I7" i="12"/>
  <c r="H7" i="12"/>
  <c r="G7" i="12"/>
  <c r="F7" i="12"/>
  <c r="E7" i="12"/>
  <c r="K6" i="12"/>
  <c r="J6" i="12"/>
  <c r="I6" i="12"/>
  <c r="H6" i="12"/>
  <c r="G6" i="12"/>
  <c r="F6" i="12"/>
  <c r="E6" i="12"/>
  <c r="K15" i="12"/>
  <c r="J15" i="12"/>
  <c r="I15" i="12"/>
  <c r="H15" i="12"/>
  <c r="E15" i="12"/>
  <c r="J16" i="12"/>
  <c r="I16" i="12"/>
  <c r="H16" i="12"/>
  <c r="E16" i="12"/>
  <c r="K12" i="2"/>
  <c r="K95" i="17" l="1"/>
  <c r="C96" i="17"/>
  <c r="E80" i="2"/>
  <c r="F80" i="2"/>
  <c r="G80" i="2"/>
  <c r="H80" i="2"/>
  <c r="I80" i="2"/>
  <c r="J80" i="2"/>
  <c r="K80" i="2"/>
  <c r="A27" i="1"/>
  <c r="A114" i="1"/>
  <c r="K17" i="2"/>
  <c r="K18" i="2"/>
  <c r="K10" i="2"/>
  <c r="K82" i="2"/>
  <c r="K81" i="2"/>
  <c r="E10" i="2"/>
  <c r="F10" i="2"/>
  <c r="G10" i="2"/>
  <c r="H10" i="2"/>
  <c r="I10" i="2"/>
  <c r="J10" i="2"/>
  <c r="E82" i="2"/>
  <c r="F82" i="2"/>
  <c r="G82" i="2"/>
  <c r="H82" i="2"/>
  <c r="I82" i="2"/>
  <c r="J82" i="2"/>
  <c r="E81" i="2"/>
  <c r="F81" i="2"/>
  <c r="G81" i="2"/>
  <c r="H81" i="2"/>
  <c r="I81" i="2"/>
  <c r="J81" i="2"/>
  <c r="K7" i="2"/>
  <c r="K14" i="2"/>
  <c r="K15" i="2"/>
  <c r="K4" i="2"/>
  <c r="C97" i="17" l="1"/>
  <c r="K96" i="17"/>
  <c r="A122" i="1"/>
  <c r="K97" i="17" l="1"/>
  <c r="C98" i="17"/>
  <c r="A48" i="1"/>
  <c r="A113" i="1"/>
  <c r="A70" i="1"/>
  <c r="K98" i="17" l="1"/>
  <c r="C99" i="17"/>
  <c r="A25" i="1"/>
  <c r="A33" i="1"/>
  <c r="A30" i="1"/>
  <c r="A32" i="1"/>
  <c r="A37" i="1"/>
  <c r="A38" i="1"/>
  <c r="A39" i="1"/>
  <c r="A40" i="1"/>
  <c r="A41" i="1"/>
  <c r="A42" i="1"/>
  <c r="A43" i="1"/>
  <c r="A49" i="1"/>
  <c r="A50" i="1"/>
  <c r="A51" i="1"/>
  <c r="A54" i="1"/>
  <c r="A66" i="1"/>
  <c r="A45" i="1"/>
  <c r="A115" i="1"/>
  <c r="A116" i="1"/>
  <c r="A120" i="1"/>
  <c r="A117" i="1"/>
  <c r="A119" i="1"/>
  <c r="A118" i="1"/>
  <c r="A121" i="1"/>
  <c r="Q8" i="8"/>
  <c r="P8" i="8"/>
  <c r="O8" i="8"/>
  <c r="N8" i="8"/>
  <c r="M8" i="8"/>
  <c r="L8" i="8"/>
  <c r="K8" i="8"/>
  <c r="J8" i="8"/>
  <c r="I8" i="8"/>
  <c r="H8" i="8"/>
  <c r="G8" i="8"/>
  <c r="F8" i="8"/>
  <c r="E8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Q7" i="8"/>
  <c r="P7" i="8"/>
  <c r="O7" i="8"/>
  <c r="N7" i="8"/>
  <c r="M7" i="8"/>
  <c r="L7" i="8"/>
  <c r="K7" i="8"/>
  <c r="J7" i="8"/>
  <c r="I7" i="8"/>
  <c r="H7" i="8"/>
  <c r="G7" i="8"/>
  <c r="F7" i="8"/>
  <c r="E7" i="8"/>
  <c r="Q6" i="8"/>
  <c r="P6" i="8"/>
  <c r="O6" i="8"/>
  <c r="N6" i="8"/>
  <c r="M6" i="8"/>
  <c r="L6" i="8"/>
  <c r="K6" i="8"/>
  <c r="J6" i="8"/>
  <c r="I6" i="8"/>
  <c r="H6" i="8"/>
  <c r="G6" i="8"/>
  <c r="F6" i="8"/>
  <c r="E6" i="8"/>
  <c r="Q5" i="8"/>
  <c r="P5" i="8"/>
  <c r="O5" i="8"/>
  <c r="N5" i="8"/>
  <c r="M5" i="8"/>
  <c r="L5" i="8"/>
  <c r="K5" i="8"/>
  <c r="J5" i="8"/>
  <c r="I5" i="8"/>
  <c r="H5" i="8"/>
  <c r="G5" i="8"/>
  <c r="F5" i="8"/>
  <c r="E5" i="8"/>
  <c r="Q4" i="8"/>
  <c r="P4" i="8"/>
  <c r="O4" i="8"/>
  <c r="N4" i="8"/>
  <c r="M4" i="8"/>
  <c r="L4" i="8"/>
  <c r="K4" i="8"/>
  <c r="J4" i="8"/>
  <c r="I4" i="8"/>
  <c r="H4" i="8"/>
  <c r="G4" i="8"/>
  <c r="F4" i="8"/>
  <c r="E4" i="8"/>
  <c r="Q3" i="8"/>
  <c r="P3" i="8"/>
  <c r="O3" i="8"/>
  <c r="N3" i="8"/>
  <c r="M3" i="8"/>
  <c r="L3" i="8"/>
  <c r="K3" i="8"/>
  <c r="J3" i="8"/>
  <c r="I3" i="8"/>
  <c r="H3" i="8"/>
  <c r="G3" i="8"/>
  <c r="F3" i="8"/>
  <c r="E3" i="8"/>
  <c r="K99" i="17" l="1"/>
  <c r="C100" i="17"/>
  <c r="J13" i="2"/>
  <c r="I13" i="2"/>
  <c r="H13" i="2"/>
  <c r="G13" i="2"/>
  <c r="F13" i="2"/>
  <c r="E13" i="2"/>
  <c r="A44" i="1"/>
  <c r="E14" i="2"/>
  <c r="F14" i="2"/>
  <c r="G14" i="2"/>
  <c r="H14" i="2"/>
  <c r="I14" i="2"/>
  <c r="J14" i="2"/>
  <c r="E12" i="2"/>
  <c r="F12" i="2"/>
  <c r="G12" i="2"/>
  <c r="H12" i="2"/>
  <c r="I12" i="2"/>
  <c r="J12" i="2"/>
  <c r="E4" i="2"/>
  <c r="F4" i="2"/>
  <c r="G4" i="2"/>
  <c r="H4" i="2"/>
  <c r="I4" i="2"/>
  <c r="J4" i="2"/>
  <c r="E15" i="2"/>
  <c r="F15" i="2"/>
  <c r="G15" i="2"/>
  <c r="H15" i="2"/>
  <c r="I15" i="2"/>
  <c r="J15" i="2"/>
  <c r="E17" i="2"/>
  <c r="F17" i="2"/>
  <c r="G17" i="2"/>
  <c r="H17" i="2"/>
  <c r="I17" i="2"/>
  <c r="J17" i="2"/>
  <c r="E18" i="2"/>
  <c r="F18" i="2"/>
  <c r="G18" i="2"/>
  <c r="H18" i="2"/>
  <c r="I18" i="2"/>
  <c r="J18" i="2"/>
  <c r="E7" i="2"/>
  <c r="F7" i="2"/>
  <c r="G7" i="2"/>
  <c r="H7" i="2"/>
  <c r="I7" i="2"/>
  <c r="J7" i="2"/>
  <c r="K100" i="17" l="1"/>
  <c r="C101" i="17"/>
  <c r="A123" i="1"/>
  <c r="K101" i="17" l="1"/>
  <c r="C102" i="17"/>
  <c r="K13" i="2"/>
  <c r="C103" i="17" l="1"/>
  <c r="K102" i="17"/>
  <c r="D42" i="16"/>
  <c r="D43" i="16" s="1"/>
  <c r="D44" i="16" s="1"/>
  <c r="C104" i="17" l="1"/>
  <c r="K103" i="17"/>
  <c r="C105" i="17" l="1"/>
  <c r="K104" i="17"/>
  <c r="C110" i="17" l="1"/>
  <c r="K105" i="17"/>
  <c r="C111" i="17" l="1"/>
  <c r="K110" i="17"/>
  <c r="K111" i="17" l="1"/>
  <c r="C112" i="17"/>
  <c r="K112" i="17" l="1"/>
  <c r="C113" i="17"/>
  <c r="C114" i="17" l="1"/>
  <c r="K113" i="17"/>
  <c r="K114" i="17" l="1"/>
  <c r="C115" i="17"/>
  <c r="C116" i="17" l="1"/>
  <c r="K115" i="17"/>
  <c r="C117" i="17" l="1"/>
  <c r="K116" i="17"/>
  <c r="C90" i="17" l="1"/>
  <c r="K117" i="17"/>
  <c r="C91" i="17" l="1"/>
  <c r="K90" i="17"/>
  <c r="C92" i="17" l="1"/>
  <c r="K91" i="17"/>
  <c r="K92" i="17" l="1"/>
  <c r="C93" i="17"/>
  <c r="K93" i="17" l="1"/>
</calcChain>
</file>

<file path=xl/comments1.xml><?xml version="1.0" encoding="utf-8"?>
<comments xmlns="http://schemas.openxmlformats.org/spreadsheetml/2006/main">
  <authors>
    <author>tim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need a IDMS server, is it a shared resource?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can this be a shared DHCP server for all benches or at least for test?</t>
        </r>
      </text>
    </comment>
  </commentList>
</comments>
</file>

<file path=xl/sharedStrings.xml><?xml version="1.0" encoding="utf-8"?>
<sst xmlns="http://schemas.openxmlformats.org/spreadsheetml/2006/main" count="4799" uniqueCount="632">
  <si>
    <t>xBRC</t>
  </si>
  <si>
    <t>xi</t>
  </si>
  <si>
    <t>Label</t>
  </si>
  <si>
    <t>Type</t>
  </si>
  <si>
    <t>Config</t>
  </si>
  <si>
    <t>Network</t>
  </si>
  <si>
    <t>Private Network</t>
  </si>
  <si>
    <t>IP</t>
  </si>
  <si>
    <t>Private IP</t>
  </si>
  <si>
    <t>Desktop</t>
  </si>
  <si>
    <t>Environment</t>
  </si>
  <si>
    <t>DEV</t>
  </si>
  <si>
    <t>INT</t>
  </si>
  <si>
    <t>Park</t>
  </si>
  <si>
    <t>10.110.1.2</t>
  </si>
  <si>
    <t>Build</t>
  </si>
  <si>
    <t>10.75.3.31</t>
  </si>
  <si>
    <t>10.75.2.129</t>
  </si>
  <si>
    <t>Name</t>
  </si>
  <si>
    <t>BVT</t>
  </si>
  <si>
    <t>Variation</t>
  </si>
  <si>
    <t>BUILD</t>
  </si>
  <si>
    <t>RAM</t>
  </si>
  <si>
    <t>CPU</t>
  </si>
  <si>
    <t>Disk</t>
  </si>
  <si>
    <t>256MB</t>
  </si>
  <si>
    <t>20GB</t>
  </si>
  <si>
    <t>OS</t>
  </si>
  <si>
    <t>DHCP</t>
  </si>
  <si>
    <t>EM-Ubuntu-Selenium</t>
  </si>
  <si>
    <t>8GB</t>
  </si>
  <si>
    <t>Ubuntu</t>
  </si>
  <si>
    <t>VM Name</t>
  </si>
  <si>
    <t>Role</t>
  </si>
  <si>
    <t>Active</t>
  </si>
  <si>
    <t>yes</t>
  </si>
  <si>
    <t>no</t>
  </si>
  <si>
    <t>Priority</t>
  </si>
  <si>
    <t>Windows</t>
  </si>
  <si>
    <t>512MB</t>
  </si>
  <si>
    <t>Env</t>
  </si>
  <si>
    <t>YUM</t>
  </si>
  <si>
    <t>JMSBROKER</t>
  </si>
  <si>
    <t>DATABASE</t>
  </si>
  <si>
    <t>XI</t>
  </si>
  <si>
    <t>IDMS</t>
  </si>
  <si>
    <t>XBRMS</t>
  </si>
  <si>
    <t xml:space="preserve"> SHARED</t>
  </si>
  <si>
    <t>2 Attractions, no failover, shared broker, shared DHCP</t>
  </si>
  <si>
    <t>Design</t>
  </si>
  <si>
    <t>SELENIUM</t>
  </si>
  <si>
    <t>built</t>
  </si>
  <si>
    <t>CentOS</t>
  </si>
  <si>
    <t>1GB</t>
  </si>
  <si>
    <t>TST-DATABASE</t>
  </si>
  <si>
    <t>TST-JMSBROKER</t>
  </si>
  <si>
    <t>BVT-IDMS</t>
  </si>
  <si>
    <t>BVT-XBRC-PE</t>
  </si>
  <si>
    <t>BVT-XBRMS</t>
  </si>
  <si>
    <t>DEV-XBRC-AA</t>
  </si>
  <si>
    <t>DEV-XBRC-AB</t>
  </si>
  <si>
    <t>DEV-XBRC-PE</t>
  </si>
  <si>
    <t>DEV-XBRC-PE1</t>
  </si>
  <si>
    <t>DEV-XBRMS</t>
  </si>
  <si>
    <t>DEV-XI</t>
  </si>
  <si>
    <t>INT-IDMS</t>
  </si>
  <si>
    <t>INT-XBRC-PE</t>
  </si>
  <si>
    <t>INT-XBRMS</t>
  </si>
  <si>
    <t>TST-IDMS</t>
  </si>
  <si>
    <t>XBRC-PE</t>
  </si>
  <si>
    <t>XBRC-AA</t>
  </si>
  <si>
    <t>XBRC-AB</t>
  </si>
  <si>
    <t>XBRC-DCL</t>
  </si>
  <si>
    <t>XBRC-GFF</t>
  </si>
  <si>
    <t>TST-DHCP</t>
  </si>
  <si>
    <t>YUM-SERVER</t>
  </si>
  <si>
    <t>XBRC-PE1</t>
  </si>
  <si>
    <t>XBRC-DCL1</t>
  </si>
  <si>
    <t>XBRC-GFF1</t>
  </si>
  <si>
    <t>DEV-XBRC-DCL</t>
  </si>
  <si>
    <t>DEV-XBRC-DCL1</t>
  </si>
  <si>
    <t>DEV-XBRC-GFF</t>
  </si>
  <si>
    <t>DEV-XBRC-GFF1</t>
  </si>
  <si>
    <t>xBRMS IP</t>
  </si>
  <si>
    <t>YUM IP</t>
  </si>
  <si>
    <t>Desc</t>
  </si>
  <si>
    <t>Cluster</t>
  </si>
  <si>
    <t>IP of xBRMS controller</t>
  </si>
  <si>
    <t>IP of YUM update server</t>
  </si>
  <si>
    <t>ESB Topic</t>
  </si>
  <si>
    <t>The unique topic for the cluster in the ESB server</t>
  </si>
  <si>
    <t>Instance</t>
  </si>
  <si>
    <t>Model</t>
  </si>
  <si>
    <t>Facility</t>
  </si>
  <si>
    <t>Which Facility to Load from xBRMS (?)</t>
  </si>
  <si>
    <t>Which Model to Load from xBRMS (?)</t>
  </si>
  <si>
    <t>Component</t>
  </si>
  <si>
    <t>jmstopic: com.synapse.xbrc.qa.bvt</t>
  </si>
  <si>
    <t>direct from build machine</t>
  </si>
  <si>
    <t>CONFIG</t>
  </si>
  <si>
    <t>hand</t>
  </si>
  <si>
    <t>Notes</t>
  </si>
  <si>
    <t>SQL</t>
  </si>
  <si>
    <t>ESB + SQL</t>
  </si>
  <si>
    <t>SIT</t>
  </si>
  <si>
    <t>SIT-XBRC-PE</t>
  </si>
  <si>
    <t>SIT-XBRMS</t>
  </si>
  <si>
    <t>INT-DATABASE</t>
  </si>
  <si>
    <t>xBRC-Attraction</t>
  </si>
  <si>
    <t>xBRC-Park Entry</t>
  </si>
  <si>
    <t>Selenium + Node</t>
  </si>
  <si>
    <t>xBRMS+YUM</t>
  </si>
  <si>
    <t>Status</t>
  </si>
  <si>
    <t>IDMS DATABASE</t>
  </si>
  <si>
    <t>LOAD-IDMS</t>
  </si>
  <si>
    <t>LOAD</t>
  </si>
  <si>
    <t>Virtual Machines</t>
  </si>
  <si>
    <t>Readers</t>
  </si>
  <si>
    <t>Configurations</t>
  </si>
  <si>
    <t>space mountain with 2E, 2M</t>
  </si>
  <si>
    <t>BVT config</t>
  </si>
  <si>
    <t>MAC</t>
  </si>
  <si>
    <t>Location</t>
  </si>
  <si>
    <t>Lane</t>
  </si>
  <si>
    <t>ENTRY</t>
  </si>
  <si>
    <t>MERGE</t>
  </si>
  <si>
    <t>Port</t>
  </si>
  <si>
    <t>00:00:00:00:00:00</t>
  </si>
  <si>
    <t>00:00:00:00:00:01</t>
  </si>
  <si>
    <t>00:00:00:00:00:02</t>
  </si>
  <si>
    <t>00:00:00:00:00:03</t>
  </si>
  <si>
    <t>00:00:00:00:00:04</t>
  </si>
  <si>
    <t>00:00:00:00:00:05</t>
  </si>
  <si>
    <t>00:00:00:00:00:06</t>
  </si>
  <si>
    <t>00:00:00:00:00:07</t>
  </si>
  <si>
    <t>00:00:00:00:00:08</t>
  </si>
  <si>
    <t>00:00:00:00:00:09</t>
  </si>
  <si>
    <t>00:00:00:00:00:11</t>
  </si>
  <si>
    <t>00:00:00:00:00:10</t>
  </si>
  <si>
    <t>TST-SELENIUM</t>
  </si>
  <si>
    <t>SIT config</t>
  </si>
  <si>
    <t>jmstopic: com.synapse.xbrc.qa.sit</t>
  </si>
  <si>
    <t>to build</t>
  </si>
  <si>
    <t>Soft xTP Reader</t>
  </si>
  <si>
    <t>LOAD-XBRC-PE</t>
  </si>
  <si>
    <t>LOAD-XBRMS</t>
  </si>
  <si>
    <t>LOAD config</t>
  </si>
  <si>
    <t>LOAD-XBRMS1</t>
  </si>
  <si>
    <t>LOAD-GXP</t>
  </si>
  <si>
    <t>GXP, DAP, DAP UI</t>
  </si>
  <si>
    <t xml:space="preserve">10 xbrcs </t>
  </si>
  <si>
    <t>Big Thunder with 2E, 2M</t>
  </si>
  <si>
    <t>Buzz Lightyear with 2E, 2M</t>
  </si>
  <si>
    <t>Haunted Mansion with 2E, 2M</t>
  </si>
  <si>
    <t>Jungle Cruise with 2E, 2M</t>
  </si>
  <si>
    <t>Peter Pan with 2E, 2M</t>
  </si>
  <si>
    <t>Pooh with 2E, 2M</t>
  </si>
  <si>
    <t>Splash Mountain with 2E, 2M</t>
  </si>
  <si>
    <t>Town Square Theatre with 2E, 2M</t>
  </si>
  <si>
    <t>Space Mountain with 2E, 2M</t>
  </si>
  <si>
    <t>Philharmargic with 2E, 2M</t>
  </si>
  <si>
    <t>INT config</t>
  </si>
  <si>
    <t>INT-ESB</t>
  </si>
  <si>
    <t>Sodo</t>
  </si>
  <si>
    <t>INT-GXP</t>
  </si>
  <si>
    <t>GXP</t>
  </si>
  <si>
    <t>16GB</t>
  </si>
  <si>
    <t>1024MB</t>
  </si>
  <si>
    <t>RHEL</t>
  </si>
  <si>
    <t>10.110.1.92</t>
  </si>
  <si>
    <t>10.110.1.93</t>
  </si>
  <si>
    <t>10.110.1.95</t>
  </si>
  <si>
    <t>VM93</t>
  </si>
  <si>
    <t>jmstopic: com.synapse.xbrc</t>
  </si>
  <si>
    <t>INT-SELENIUM</t>
  </si>
  <si>
    <t>INT-XBRC-BUZZ</t>
  </si>
  <si>
    <t>INT-XBRC-HM</t>
  </si>
  <si>
    <t>INT-XBRC-JUNG</t>
  </si>
  <si>
    <t>INT-XBRC-MICK</t>
  </si>
  <si>
    <t>INT-XBRC-PAN</t>
  </si>
  <si>
    <t>INT-XBRC-PHIL</t>
  </si>
  <si>
    <t>INT-XBRC-SPCE</t>
  </si>
  <si>
    <t>INT-XBRC-SPL</t>
  </si>
  <si>
    <t>xBRC-Space</t>
  </si>
  <si>
    <t>10.110.1.102</t>
  </si>
  <si>
    <t>SIT-GXP</t>
  </si>
  <si>
    <t>SIT-IDMS</t>
  </si>
  <si>
    <t>10.110.1.103</t>
  </si>
  <si>
    <t>SIT-XBRC-SPCE</t>
  </si>
  <si>
    <t>SIT-RDR-PEKI</t>
  </si>
  <si>
    <t>BVT-RDR-PEKI</t>
  </si>
  <si>
    <t>BVT-XBRC-KI</t>
  </si>
  <si>
    <t>BVT-XBRC-SPCE</t>
  </si>
  <si>
    <t>magic kingdom with 4xTP</t>
  </si>
  <si>
    <t xml:space="preserve">SOFT xTP </t>
  </si>
  <si>
    <t>xTP</t>
  </si>
  <si>
    <t>xTP+BIO</t>
  </si>
  <si>
    <t xml:space="preserve">xTP - </t>
  </si>
  <si>
    <t>RDR Host</t>
  </si>
  <si>
    <t>XBRMS - YUM</t>
  </si>
  <si>
    <t>XBRMS - JMS LISTENER</t>
  </si>
  <si>
    <t>BVT-RDR-ATT</t>
  </si>
  <si>
    <t>RDR Name</t>
  </si>
  <si>
    <t>spce-entry-l</t>
  </si>
  <si>
    <t>spce-entry-r</t>
  </si>
  <si>
    <t>spce-merge-l</t>
  </si>
  <si>
    <t>spce-merge-r</t>
  </si>
  <si>
    <t>phil-entry-l</t>
  </si>
  <si>
    <t>phil-entry-r</t>
  </si>
  <si>
    <t>phil-merge-l</t>
  </si>
  <si>
    <t>phil-merge-r</t>
  </si>
  <si>
    <t>ESB</t>
  </si>
  <si>
    <t>XBRC xTP ATTRACTION</t>
  </si>
  <si>
    <t>XBRC KIOSK</t>
  </si>
  <si>
    <t>XBRC PARK ENTRY</t>
  </si>
  <si>
    <t>TEST FRAMEWORK</t>
  </si>
  <si>
    <t>Soft xTP Reader Host</t>
  </si>
  <si>
    <t>SIT-RDR-ATT</t>
  </si>
  <si>
    <t>ALPHA-DATABASE</t>
  </si>
  <si>
    <t>ALPHA</t>
  </si>
  <si>
    <t>ALPHA-ESB</t>
  </si>
  <si>
    <t>ALPHA-GXP</t>
  </si>
  <si>
    <t>ALPHA-IDMS</t>
  </si>
  <si>
    <t>ALPHA-XBRC-PE</t>
  </si>
  <si>
    <t>ALPHA-XBRMS</t>
  </si>
  <si>
    <t>ALPHA config</t>
  </si>
  <si>
    <t>XBRMS - JMS DATABASE</t>
  </si>
  <si>
    <t>2 Attractions, no failover, shared esb, shared databases</t>
  </si>
  <si>
    <t>4 xbrc</t>
  </si>
  <si>
    <t>hosts pe + ki readers</t>
  </si>
  <si>
    <t>xbrms</t>
  </si>
  <si>
    <t>installer</t>
  </si>
  <si>
    <t>idms</t>
  </si>
  <si>
    <t>xbrc-attraction</t>
  </si>
  <si>
    <t>xbrc-space</t>
  </si>
  <si>
    <t>xbrc-parkentry</t>
  </si>
  <si>
    <t>xfp-simulator</t>
  </si>
  <si>
    <t>SIT-XBRC-KI</t>
  </si>
  <si>
    <t xml:space="preserve">4 xbrcs </t>
  </si>
  <si>
    <t>Attr</t>
  </si>
  <si>
    <t>BVT-XBRC-BUZZ</t>
  </si>
  <si>
    <t>hosts BIG + BUZZ readers</t>
  </si>
  <si>
    <t>SIT-XBRC-BUZZ</t>
  </si>
  <si>
    <t>buzz lightyear with 2E, 2M</t>
  </si>
  <si>
    <t>kiosk host with 2 kiosk stands</t>
  </si>
  <si>
    <t>big-entry-l</t>
  </si>
  <si>
    <t>big-entry-r</t>
  </si>
  <si>
    <t>big-merge-l</t>
  </si>
  <si>
    <t>big-merge-r</t>
  </si>
  <si>
    <t>buzz-entry-l</t>
  </si>
  <si>
    <t>buzz-entry-r</t>
  </si>
  <si>
    <t>buzz-merge-l</t>
  </si>
  <si>
    <t>buzz-merge-r</t>
  </si>
  <si>
    <t>10.110.1.116</t>
  </si>
  <si>
    <t>LOAD-ESB</t>
  </si>
  <si>
    <t>Installer</t>
  </si>
  <si>
    <t>LOAD-XBRC-KI</t>
  </si>
  <si>
    <t>LOAD-XBRC-SPCE</t>
  </si>
  <si>
    <t>LOAD-XBRC-PHIL</t>
  </si>
  <si>
    <t>LOAD-XBRC-BIG</t>
  </si>
  <si>
    <t>LOAD-XBRC-BUZZ</t>
  </si>
  <si>
    <t>LOAD-XBRC-HM</t>
  </si>
  <si>
    <t>LOAD-XBRC-JUNG</t>
  </si>
  <si>
    <t>LOAD-XBRC-PAN</t>
  </si>
  <si>
    <t>LOAD-XBRC-POOH</t>
  </si>
  <si>
    <t>LOAD-XBRC-SPL</t>
  </si>
  <si>
    <t>LOAD-XBRC-MICK</t>
  </si>
  <si>
    <t>LOAD-RDR-ATT1</t>
  </si>
  <si>
    <t>LOAD-RDR-ATT2</t>
  </si>
  <si>
    <t>LOAD-RDR-PEKI</t>
  </si>
  <si>
    <t>readers for big,buzz,hm,jung,pan</t>
  </si>
  <si>
    <t>readers for phil, pooh, splash, mick, miny</t>
  </si>
  <si>
    <t>4 PE and 9 kiosk readers</t>
  </si>
  <si>
    <t>XBRC DLI ATTRACTION</t>
  </si>
  <si>
    <t>DLI</t>
  </si>
  <si>
    <t>hm-entry-l</t>
  </si>
  <si>
    <t>hm-entry-r</t>
  </si>
  <si>
    <t>hm-merge-l</t>
  </si>
  <si>
    <t>hm-merge-r</t>
  </si>
  <si>
    <t>jung-entry-l</t>
  </si>
  <si>
    <t>jung-entry-r</t>
  </si>
  <si>
    <t>jung-merge-l</t>
  </si>
  <si>
    <t>jung-merge-r</t>
  </si>
  <si>
    <t>pan-entry-l</t>
  </si>
  <si>
    <t>pan-entry-r</t>
  </si>
  <si>
    <t>pan-merge-l</t>
  </si>
  <si>
    <t>pan-merge-r</t>
  </si>
  <si>
    <t>pooh-entry-l</t>
  </si>
  <si>
    <t>pooh-entry-r</t>
  </si>
  <si>
    <t>pooh-merge-l</t>
  </si>
  <si>
    <t>pooh-merge-r</t>
  </si>
  <si>
    <t>spl-entry-l</t>
  </si>
  <si>
    <t>spl-entry-r</t>
  </si>
  <si>
    <t>spl-merge-l</t>
  </si>
  <si>
    <t>spl-merge-r</t>
  </si>
  <si>
    <t>mick-entry-l</t>
  </si>
  <si>
    <t>mick-entry-r</t>
  </si>
  <si>
    <t>mick-merge-l</t>
  </si>
  <si>
    <t>mick-merge-r</t>
  </si>
  <si>
    <t>pe-ki-buzz</t>
  </si>
  <si>
    <t>pe-ki-hm</t>
  </si>
  <si>
    <t>pe-ki-jung</t>
  </si>
  <si>
    <t>pe-ki-pan</t>
  </si>
  <si>
    <t>pe-ki-phil</t>
  </si>
  <si>
    <t>pe-ki-pooh</t>
  </si>
  <si>
    <t>pe-ki-spce</t>
  </si>
  <si>
    <t>pe-ki-spl</t>
  </si>
  <si>
    <t>pe-ki-mick</t>
  </si>
  <si>
    <t>all 10 attractions</t>
  </si>
  <si>
    <t>INT-XBRC-KI</t>
  </si>
  <si>
    <t>INT-RDR-ATT2</t>
  </si>
  <si>
    <t>INT-RDR-PEKI</t>
  </si>
  <si>
    <t>database:XBRMS</t>
  </si>
  <si>
    <t>LOAD-DATABASE</t>
  </si>
  <si>
    <t>database:IDMS</t>
  </si>
  <si>
    <t>INT-XBRC-POOH</t>
  </si>
  <si>
    <t>gxp</t>
  </si>
  <si>
    <t>ALPHA-XBRC-BUZZ</t>
  </si>
  <si>
    <t>ALPHA-XBRC-HM</t>
  </si>
  <si>
    <t>ALPHA-XBRC-JUNG</t>
  </si>
  <si>
    <t>ALPHA-XBRC-PAN</t>
  </si>
  <si>
    <t>ALPHA-XBRC-PHIL</t>
  </si>
  <si>
    <t>ALPHA-XBRC-POOH</t>
  </si>
  <si>
    <t>ALPHA-XBRC-SPCE</t>
  </si>
  <si>
    <t>ALPHA-XBRC-SPL</t>
  </si>
  <si>
    <t>ALPHA-XBRC-MICK</t>
  </si>
  <si>
    <t>ALPHA-XBRC-KI</t>
  </si>
  <si>
    <t>ALPHA-RDR-ATT2</t>
  </si>
  <si>
    <t>ALPHA-RDR-PEKI</t>
  </si>
  <si>
    <t>ALPHA-SELENIUM</t>
  </si>
  <si>
    <t>10 Attractions, no failover, real broker, real GXP</t>
  </si>
  <si>
    <t>10 Attractions, no failover, shared broker, real GXP</t>
  </si>
  <si>
    <t>2 Attractions, no failover, shared broker, no gxp</t>
  </si>
  <si>
    <t>UIE Server</t>
  </si>
  <si>
    <t>INT-UIE</t>
  </si>
  <si>
    <t>?? Uie</t>
  </si>
  <si>
    <t>UIE server</t>
  </si>
  <si>
    <t>UIE server needs installer</t>
  </si>
  <si>
    <t>ALPHA-UIE</t>
  </si>
  <si>
    <t>pe-lane-1</t>
  </si>
  <si>
    <t>database:XBRMS_BVT</t>
  </si>
  <si>
    <t>pe-lane-2</t>
  </si>
  <si>
    <t>pe-lane-3</t>
  </si>
  <si>
    <t>pe-lane-4</t>
  </si>
  <si>
    <t>\</t>
  </si>
  <si>
    <t>LOAD-XBRC-PRCS</t>
  </si>
  <si>
    <t>pe-ki-prcs</t>
  </si>
  <si>
    <t>10:08:08:01:03:03</t>
  </si>
  <si>
    <t>10:08:08:01:04:04</t>
  </si>
  <si>
    <t>10:08:06:01:03:03</t>
  </si>
  <si>
    <t>10:08:06:01:04:04</t>
  </si>
  <si>
    <t>10:02:07:03:03:03</t>
  </si>
  <si>
    <t>10:02:07:03:04:04</t>
  </si>
  <si>
    <t>10:02:06:03:03:03</t>
  </si>
  <si>
    <t>10:02:06:03:04:04</t>
  </si>
  <si>
    <t>10.110.1.111</t>
  </si>
  <si>
    <t>10.110.1.110</t>
  </si>
  <si>
    <t>Real xTP</t>
  </si>
  <si>
    <t>02:16:F0:00:04:A8</t>
  </si>
  <si>
    <t>optional</t>
  </si>
  <si>
    <t>database:IDMS_BVT</t>
  </si>
  <si>
    <t>database:IDMS_SIT</t>
  </si>
  <si>
    <t>30:01:06:03:03:03</t>
  </si>
  <si>
    <t>Soft Readers</t>
  </si>
  <si>
    <t>Hard Readers</t>
  </si>
  <si>
    <t xml:space="preserve">xTP </t>
  </si>
  <si>
    <t>INT-XBRC-PRCS</t>
  </si>
  <si>
    <t>Princess Side of Town Square with 2E, 2M</t>
  </si>
  <si>
    <t>prcs-entry-l</t>
  </si>
  <si>
    <t>prcs-entry-r</t>
  </si>
  <si>
    <t>prcs-merge-l</t>
  </si>
  <si>
    <t>prcs-merge-r</t>
  </si>
  <si>
    <t>Hard xTP Readers</t>
  </si>
  <si>
    <t>WAYPOINT</t>
  </si>
  <si>
    <t xml:space="preserve">12 xbrcs </t>
  </si>
  <si>
    <t>4 PE and 8 kiosk readers</t>
  </si>
  <si>
    <t>Hard DLI Readers</t>
  </si>
  <si>
    <t>Town Square Theatre with Mickey 2E, 2M</t>
  </si>
  <si>
    <t>JMSListener</t>
  </si>
  <si>
    <t>10.110.1.206</t>
  </si>
  <si>
    <t>10.110.1.225</t>
  </si>
  <si>
    <t>hosts SPCE + BUZZ readers</t>
  </si>
  <si>
    <t>BVT-GXP</t>
  </si>
  <si>
    <t>10.110.1.113</t>
  </si>
  <si>
    <t>kiosk host with 8 kiosk stands</t>
  </si>
  <si>
    <t>ki-wp-1</t>
  </si>
  <si>
    <t>ki-wp-2</t>
  </si>
  <si>
    <t>pe-entry-1</t>
  </si>
  <si>
    <t>pe-entry-2</t>
  </si>
  <si>
    <t>pe-entry-3</t>
  </si>
  <si>
    <t>pe-entry-4</t>
  </si>
  <si>
    <t>ki-wp-3</t>
  </si>
  <si>
    <t>ki-wp-4</t>
  </si>
  <si>
    <t>ki-wp-5</t>
  </si>
  <si>
    <t>ki-wp-6</t>
  </si>
  <si>
    <t>ki-wp-7</t>
  </si>
  <si>
    <t>ki-wp-8</t>
  </si>
  <si>
    <t>kiosk with 8 xTP</t>
  </si>
  <si>
    <t>10:00:01:01:11:11</t>
  </si>
  <si>
    <t>10:00:01:01:12:12</t>
  </si>
  <si>
    <t>10:00:01:01:13:13</t>
  </si>
  <si>
    <t>10:00:01:01:14:14</t>
  </si>
  <si>
    <t>10:99:05:02:11:11</t>
  </si>
  <si>
    <t>10:99:05:02:12:12</t>
  </si>
  <si>
    <t>10:99:05:02:13:13</t>
  </si>
  <si>
    <t>10:99:05:02:14:14</t>
  </si>
  <si>
    <t>10:99:05:02:15:15</t>
  </si>
  <si>
    <t>10:99:05:02:16:16</t>
  </si>
  <si>
    <t>10:99:05:02:17:17</t>
  </si>
  <si>
    <t>10:99:05:02:18:18</t>
  </si>
  <si>
    <t>SIT-ESB</t>
  </si>
  <si>
    <t>BVT-ESB</t>
  </si>
  <si>
    <t>10.110.1.</t>
  </si>
  <si>
    <t>INT-RDR-ATT</t>
  </si>
  <si>
    <t>10.110.1.235</t>
  </si>
  <si>
    <t>10.110.1.205</t>
  </si>
  <si>
    <t>10.110.1.204</t>
  </si>
  <si>
    <t>10.110.1.202</t>
  </si>
  <si>
    <t>10.110.1.203</t>
  </si>
  <si>
    <t>10.110.1.201</t>
  </si>
  <si>
    <t>10.110.1.245</t>
  </si>
  <si>
    <t>10.110.1.237</t>
  </si>
  <si>
    <t>10.110.1.234</t>
  </si>
  <si>
    <t>10.110.1.236</t>
  </si>
  <si>
    <t>10.110.1.239</t>
  </si>
  <si>
    <t>10.110.1.86</t>
  </si>
  <si>
    <t>10.110.1.99</t>
  </si>
  <si>
    <t>10.110.1.104</t>
  </si>
  <si>
    <t>10.110.1.112</t>
  </si>
  <si>
    <t>10.110.1.114</t>
  </si>
  <si>
    <t>10.110.1.108</t>
  </si>
  <si>
    <t>10.110.1.120</t>
  </si>
  <si>
    <t>10.110.1.117</t>
  </si>
  <si>
    <t>10.110.1.118</t>
  </si>
  <si>
    <t>10.110.1.143</t>
  </si>
  <si>
    <t>10.110.1.186</t>
  </si>
  <si>
    <t>10.110.1.178</t>
  </si>
  <si>
    <t>10.110.1.146</t>
  </si>
  <si>
    <t>10.110.1.144</t>
  </si>
  <si>
    <t>10.110.1.170</t>
  </si>
  <si>
    <t>10.110.1.174</t>
  </si>
  <si>
    <t>10.110.1.61</t>
  </si>
  <si>
    <t>xBRMS+JMSListener</t>
  </si>
  <si>
    <t>Town Square Theatre with Princess 2E, 2M</t>
  </si>
  <si>
    <t>7-8 kiosk readers</t>
  </si>
  <si>
    <t>Mickey Side of Town Square 2E, 2M</t>
  </si>
  <si>
    <t>10.110.1.96</t>
  </si>
  <si>
    <t>database:IDMS_INT</t>
  </si>
  <si>
    <t>database:XBRMS_INT</t>
  </si>
  <si>
    <t>00:91:FA:00:01:23</t>
  </si>
  <si>
    <t>00:91:FA:00:01:43</t>
  </si>
  <si>
    <t>00:91:FA:00:01:17</t>
  </si>
  <si>
    <t>00:91:FA:00:01:29</t>
  </si>
  <si>
    <t>00:91:FA:00:01:2C</t>
  </si>
  <si>
    <t>00:91:FA:00:01:3A</t>
  </si>
  <si>
    <t>00:91:FA:00:01:07</t>
  </si>
  <si>
    <t>00:91:FA:00:01:38</t>
  </si>
  <si>
    <t>00:91:FA:00:01:31</t>
  </si>
  <si>
    <t>00:91:FA:00:01:3D</t>
  </si>
  <si>
    <t>00:91:FA:00:01:06</t>
  </si>
  <si>
    <t>00:91:FA:00:01:25</t>
  </si>
  <si>
    <t>00:91:FA:00:01:3B</t>
  </si>
  <si>
    <t>00:91:FA:00:01:30</t>
  </si>
  <si>
    <t>00:91:FA:00:01:01</t>
  </si>
  <si>
    <t>00:91:FA:00:01:27</t>
  </si>
  <si>
    <t>00:91:FA:00:01:2D</t>
  </si>
  <si>
    <t>00:91:FA:00:01:33</t>
  </si>
  <si>
    <t>00:91:FA:00:01:2B</t>
  </si>
  <si>
    <t>00:91:FA:00:01:0C</t>
  </si>
  <si>
    <t>00:91:FA:00:01:08</t>
  </si>
  <si>
    <t>database:XBRMS_SIT</t>
  </si>
  <si>
    <t>ALPHA-RDR-ATT</t>
  </si>
  <si>
    <t>ALPHA-XBRC-PRCS</t>
  </si>
  <si>
    <t>2.4.0</t>
  </si>
  <si>
    <t>10.92.65.74</t>
  </si>
  <si>
    <t>10.92.65.69</t>
  </si>
  <si>
    <t>10.92.65.68</t>
  </si>
  <si>
    <t>10.92.65.72</t>
  </si>
  <si>
    <t>10.92.65.38</t>
  </si>
  <si>
    <t>10.92.65.70</t>
  </si>
  <si>
    <t>10.92.65.71</t>
  </si>
  <si>
    <t>10.92.65.76</t>
  </si>
  <si>
    <t>10.92.65.78</t>
  </si>
  <si>
    <t>10.92.65.35</t>
  </si>
  <si>
    <t>10.92.65.32</t>
  </si>
  <si>
    <t>10.92.63.92</t>
  </si>
  <si>
    <t>10.92.65.27</t>
  </si>
  <si>
    <t>10.92.65.33</t>
  </si>
  <si>
    <t>10.92.63.103 </t>
  </si>
  <si>
    <t>02:05:a0:01:09:d8</t>
  </si>
  <si>
    <t>Hard xBR Readers</t>
  </si>
  <si>
    <t>10.110.1.189</t>
  </si>
  <si>
    <t>10.92.64.241</t>
  </si>
  <si>
    <t>ALPHA-YUM</t>
  </si>
  <si>
    <t>Selenium, Node</t>
  </si>
  <si>
    <t>PARKENTRY</t>
  </si>
  <si>
    <t xml:space="preserve">Big Thunder </t>
  </si>
  <si>
    <t xml:space="preserve">Buzz Lightyear </t>
  </si>
  <si>
    <t xml:space="preserve">Haunted Mansion </t>
  </si>
  <si>
    <t xml:space="preserve">Jungle Cruise </t>
  </si>
  <si>
    <t xml:space="preserve">Town Square Theatre </t>
  </si>
  <si>
    <t xml:space="preserve">Peter Pan </t>
  </si>
  <si>
    <t xml:space="preserve">Philharmargic </t>
  </si>
  <si>
    <t xml:space="preserve">Pooh </t>
  </si>
  <si>
    <t xml:space="preserve">Space Mountain </t>
  </si>
  <si>
    <t xml:space="preserve">Splash Mountain </t>
  </si>
  <si>
    <t>Alpha Lab PE demo</t>
  </si>
  <si>
    <t>Kiosks in Magic Kingdom</t>
  </si>
  <si>
    <t xml:space="preserve">Micky Meet and Greet </t>
  </si>
  <si>
    <t xml:space="preserve">Princess Meet and Greet </t>
  </si>
  <si>
    <t>Kiosk in Magic Kingdom</t>
  </si>
  <si>
    <t>Park Entry Demo in Alpha</t>
  </si>
  <si>
    <t>mac/ip</t>
  </si>
  <si>
    <t>Other Hard xTP Readers for Alpha Lab</t>
  </si>
  <si>
    <t>xTP+BIO - Alpha only</t>
  </si>
  <si>
    <t>hm-entry-lrr-1</t>
  </si>
  <si>
    <t>xBR</t>
  </si>
  <si>
    <t>hm-merge-lrr-1</t>
  </si>
  <si>
    <t>hm-load-lrr-1</t>
  </si>
  <si>
    <t>hm-exit-lrr-1</t>
  </si>
  <si>
    <t>EXIT</t>
  </si>
  <si>
    <t>Soft Readers Readers (optional)</t>
  </si>
  <si>
    <t>10.92.63.66</t>
  </si>
  <si>
    <t>.29/.30 dedicated jmstopic: com.synapse.xbrc</t>
  </si>
  <si>
    <t>10.92.65.21</t>
  </si>
  <si>
    <t xml:space="preserve">.20/.22 dedicated </t>
  </si>
  <si>
    <t>nge-rl-bzly</t>
  </si>
  <si>
    <t>nge-rl-jucrz</t>
  </si>
  <si>
    <t>nge-rl-ptrpn</t>
  </si>
  <si>
    <t>nge-rl-phlmg</t>
  </si>
  <si>
    <t>nge-rl-pooh</t>
  </si>
  <si>
    <t>nge-rl-spcmt</t>
  </si>
  <si>
    <t>nge-rl-splmt</t>
  </si>
  <si>
    <t>nge-rl-idms</t>
  </si>
  <si>
    <t>nl-flfa-00097</t>
  </si>
  <si>
    <t>VIP</t>
  </si>
  <si>
    <t>DIP</t>
  </si>
  <si>
    <t>nl-flfa-00073</t>
  </si>
  <si>
    <t>nm-flfa-00019</t>
  </si>
  <si>
    <t>nl-flfa-00079</t>
  </si>
  <si>
    <t>nl-flfa-00083</t>
  </si>
  <si>
    <t>nl-flfa-00085</t>
  </si>
  <si>
    <t>nl-flfa-00089</t>
  </si>
  <si>
    <t>nl-flfa-00087</t>
  </si>
  <si>
    <t>nl-flfa-00091</t>
  </si>
  <si>
    <t>nl-flfa-00093</t>
  </si>
  <si>
    <t>10.92.63.94</t>
  </si>
  <si>
    <t>ALPHA-RDR</t>
  </si>
  <si>
    <t>reader host for all readers</t>
  </si>
  <si>
    <t>buzz lightyear ()with 2E, 2M</t>
  </si>
  <si>
    <t>DeviceID</t>
  </si>
  <si>
    <t>GXP DAP Links</t>
  </si>
  <si>
    <t xml:space="preserve">&lt;a href="http://10.110.1.118:8081/gxp-dap-ui/enter.html?leftReader=big-entry-l&amp;rightReader=big-entry-r&amp;type=Entrance&amp;entertainmentid=80010114&amp;locationid=80010114"&gt;DAP ENTRY UI&lt;/a&gt; | </t>
  </si>
  <si>
    <t>BIG</t>
  </si>
  <si>
    <t>BUZZ</t>
  </si>
  <si>
    <t>HM</t>
  </si>
  <si>
    <t>JUNG</t>
  </si>
  <si>
    <t>PHIL</t>
  </si>
  <si>
    <t>PAN</t>
  </si>
  <si>
    <t>SPCE</t>
  </si>
  <si>
    <t>SPL</t>
  </si>
  <si>
    <t>POOH</t>
  </si>
  <si>
    <t>MICK</t>
  </si>
  <si>
    <t>PRCS</t>
  </si>
  <si>
    <t>10.92.65.45</t>
  </si>
  <si>
    <t>Big%20Thunder%20Mountain</t>
  </si>
  <si>
    <t>Buzz%20Lightyear</t>
  </si>
  <si>
    <t>Haunted%20Mansion</t>
  </si>
  <si>
    <t>Jungle%20Cruise</t>
  </si>
  <si>
    <t>Peter%20Pan</t>
  </si>
  <si>
    <t>Mickey%27s%20Philmargic</t>
  </si>
  <si>
    <t>Space%20Mountain</t>
  </si>
  <si>
    <t>Splash%20Mountain</t>
  </si>
  <si>
    <t>Winny%20the%20Pooh</t>
  </si>
  <si>
    <t>Disney%20Princess%20at%20Town%20Square%20Theatre</t>
  </si>
  <si>
    <t>Mickey%20Mouse%20at%20Town%20Square%20Theatre</t>
  </si>
  <si>
    <t>MK-DATABASE</t>
  </si>
  <si>
    <t>MK</t>
  </si>
  <si>
    <t>MK-ESB</t>
  </si>
  <si>
    <t>MK-GXP</t>
  </si>
  <si>
    <t>MK-IDMS</t>
  </si>
  <si>
    <t>MK-RDR</t>
  </si>
  <si>
    <t>MK-RDR-ATT2</t>
  </si>
  <si>
    <t>MK-RDR-PEKI</t>
  </si>
  <si>
    <t>MK-SELENIUM</t>
  </si>
  <si>
    <t>MK-UIE</t>
  </si>
  <si>
    <t>MK-XBRC-BUZZ</t>
  </si>
  <si>
    <t>MK-XBRC-HM</t>
  </si>
  <si>
    <t>MK-XBRC-JUNG</t>
  </si>
  <si>
    <t>MK-XBRC-KI</t>
  </si>
  <si>
    <t>MK-XBRC-MICK</t>
  </si>
  <si>
    <t>MK-XBRC-PAN</t>
  </si>
  <si>
    <t>MK-XBRC-PE</t>
  </si>
  <si>
    <t>MK-XBRC-PHIL</t>
  </si>
  <si>
    <t>MK-XBRC-POOH</t>
  </si>
  <si>
    <t>MK-XBRC-PRCS</t>
  </si>
  <si>
    <t>MK-XBRC-SPCE</t>
  </si>
  <si>
    <t>MK-XBRC-SPL</t>
  </si>
  <si>
    <t>MK-XBRMS</t>
  </si>
  <si>
    <t>MK-YUM</t>
  </si>
  <si>
    <t>MK config</t>
  </si>
  <si>
    <t>10.93.1.183</t>
  </si>
  <si>
    <t>10.93.1.174</t>
  </si>
  <si>
    <t>10.93.1.181</t>
  </si>
  <si>
    <t>10.93.1.176</t>
  </si>
  <si>
    <t>10.93.1.182</t>
  </si>
  <si>
    <t>10.93.1.178</t>
  </si>
  <si>
    <t>10.93.1.179</t>
  </si>
  <si>
    <t>10.93.1.175</t>
  </si>
  <si>
    <t>10.93.1.180</t>
  </si>
  <si>
    <t>10.93.1.185</t>
  </si>
  <si>
    <t>10.93.1.184</t>
  </si>
  <si>
    <t>10.93.1.194</t>
  </si>
  <si>
    <t>10.93.1.198</t>
  </si>
  <si>
    <t>10.93.1.197</t>
  </si>
  <si>
    <t xml:space="preserve">11 xbrcs </t>
  </si>
  <si>
    <t>10.93.1.177</t>
  </si>
  <si>
    <t>nge-mk-dap.wdw.disney.com</t>
  </si>
  <si>
    <t>10.93.0.9</t>
  </si>
  <si>
    <t>nl-flmk-00035.wdw.disney.com</t>
  </si>
  <si>
    <t>shared with LDU</t>
  </si>
  <si>
    <t>10.75.2.172</t>
  </si>
  <si>
    <t>EM-BUILD</t>
  </si>
  <si>
    <t>10.75.3.41</t>
  </si>
  <si>
    <t>BVT-UIE</t>
  </si>
  <si>
    <t>10.110.1.122</t>
  </si>
  <si>
    <t>BVT-XBMS</t>
  </si>
  <si>
    <t>BVT-XBMS-DB</t>
  </si>
  <si>
    <t>XBMS DB</t>
  </si>
  <si>
    <t>XBMS</t>
  </si>
  <si>
    <t>10.110.1.53</t>
  </si>
  <si>
    <t>10.110.1.97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</si>
</sst>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0" xfId="0" applyFont="1" applyFill="1"/>
    <xf numFmtId="0" fontId="0" fillId="0" borderId="0" xfId="0" applyBorder="1"/>
    <xf numFmtId="0" fontId="0" fillId="0" borderId="1" xfId="0" applyFill="1" applyBorder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/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1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0" xfId="0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e2" displayName="Table2" ref="A3:L27" totalsRowShown="0" headerRowDxfId="14" dataDxfId="13" tableBorderDxfId="12">
  <autoFilter ref="A3:L27"/>
  <tableColumns count="12">
    <tableColumn id="1" name="Component" dataDxfId="11"/>
    <tableColumn id="2" name="Status" dataDxfId="10"/>
    <tableColumn id="3" name="VM Name" dataDxfId="9"/>
    <tableColumn id="4" name="Installer" dataDxfId="8"/>
    <tableColumn id="5" name="Env" dataDxfId="7">
      <calculatedColumnFormula>VLOOKUP($C4,'all servers'!$C:$K,2,FALSE)</calculatedColumnFormula>
    </tableColumn>
    <tableColumn id="6" name="RAM" dataDxfId="6">
      <calculatedColumnFormula>VLOOKUP($C4,'all servers'!$C:$K,3,FALSE)</calculatedColumnFormula>
    </tableColumn>
    <tableColumn id="7" name="CPU" dataDxfId="5">
      <calculatedColumnFormula>VLOOKUP($C4,'all servers'!$C:$K,4,FALSE)</calculatedColumnFormula>
    </tableColumn>
    <tableColumn id="8" name="Disk" dataDxfId="4">
      <calculatedColumnFormula>VLOOKUP($C4,'all servers'!$C:$K,5,FALSE)</calculatedColumnFormula>
    </tableColumn>
    <tableColumn id="9" name="OS" dataDxfId="3">
      <calculatedColumnFormula>VLOOKUP($C4,'all servers'!$C:$K,6,FALSE)</calculatedColumnFormula>
    </tableColumn>
    <tableColumn id="10" name="Type" dataDxfId="2">
      <calculatedColumnFormula>VLOOKUP($C4,'all servers'!$C:$K,7,FALSE)</calculatedColumnFormula>
    </tableColumn>
    <tableColumn id="11" name="IP" dataDxfId="1">
      <calculatedColumnFormula>VLOOKUP($C4,'all servers'!$C:$K,9,FALSE)</calculatedColumnFormula>
    </tableColumn>
    <tableColumn id="12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zoomScale="90" zoomScaleNormal="90" workbookViewId="0">
      <pane ySplit="1" topLeftCell="A104" activePane="bottomLeft" state="frozen"/>
      <selection pane="bottomLeft" activeCell="K123" sqref="K123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23.28515625" style="3" bestFit="1" customWidth="1"/>
    <col min="4" max="4" width="12.42578125" bestFit="1" customWidth="1"/>
    <col min="5" max="5" width="7.28515625" bestFit="1" customWidth="1"/>
    <col min="6" max="6" width="4.85546875" bestFit="1" customWidth="1"/>
    <col min="7" max="7" width="5.7109375" style="3" bestFit="1" customWidth="1"/>
    <col min="8" max="8" width="9.28515625" style="3" bestFit="1" customWidth="1"/>
    <col min="9" max="9" width="19.7109375" style="3" customWidth="1"/>
    <col min="10" max="10" width="8.7109375" style="3" bestFit="1" customWidth="1"/>
    <col min="11" max="11" width="12.5703125" style="3" bestFit="1" customWidth="1"/>
    <col min="12" max="12" width="12.5703125" style="25" customWidth="1"/>
    <col min="13" max="13" width="13.42578125" bestFit="1" customWidth="1"/>
  </cols>
  <sheetData>
    <row r="1" spans="1:13" s="1" customFormat="1" x14ac:dyDescent="0.25">
      <c r="A1" s="1" t="s">
        <v>2</v>
      </c>
      <c r="B1" s="1" t="s">
        <v>34</v>
      </c>
      <c r="C1" s="7" t="s">
        <v>18</v>
      </c>
      <c r="D1" s="1" t="s">
        <v>10</v>
      </c>
      <c r="E1" s="1" t="s">
        <v>22</v>
      </c>
      <c r="F1" s="1" t="s">
        <v>23</v>
      </c>
      <c r="G1" s="7" t="s">
        <v>24</v>
      </c>
      <c r="H1" s="7" t="s">
        <v>27</v>
      </c>
      <c r="I1" s="7" t="s">
        <v>3</v>
      </c>
      <c r="J1" s="7" t="s">
        <v>5</v>
      </c>
      <c r="K1" s="7" t="s">
        <v>7</v>
      </c>
      <c r="L1" s="26" t="s">
        <v>535</v>
      </c>
      <c r="M1" s="1" t="s">
        <v>536</v>
      </c>
    </row>
    <row r="2" spans="1:13" ht="15" customHeight="1" x14ac:dyDescent="0.25">
      <c r="A2" t="str">
        <f t="shared" ref="A2:A30" si="0">CONCATENATE("VM", ROW()-1)</f>
        <v>VM1</v>
      </c>
      <c r="B2" t="s">
        <v>35</v>
      </c>
      <c r="C2" s="3" t="s">
        <v>218</v>
      </c>
      <c r="D2" t="s">
        <v>219</v>
      </c>
      <c r="E2" t="s">
        <v>25</v>
      </c>
      <c r="F2">
        <v>1</v>
      </c>
      <c r="G2" s="3" t="s">
        <v>26</v>
      </c>
      <c r="H2" s="3" t="s">
        <v>38</v>
      </c>
      <c r="I2" s="3" t="s">
        <v>102</v>
      </c>
      <c r="J2" s="3" t="s">
        <v>219</v>
      </c>
      <c r="K2" s="3" t="s">
        <v>488</v>
      </c>
      <c r="M2" t="s">
        <v>538</v>
      </c>
    </row>
    <row r="3" spans="1:13" ht="15" customHeight="1" x14ac:dyDescent="0.25">
      <c r="A3" t="str">
        <f t="shared" si="0"/>
        <v>VM2</v>
      </c>
      <c r="B3" t="s">
        <v>35</v>
      </c>
      <c r="C3" s="3" t="s">
        <v>220</v>
      </c>
      <c r="D3" t="s">
        <v>219</v>
      </c>
      <c r="E3" t="s">
        <v>25</v>
      </c>
      <c r="F3">
        <v>1</v>
      </c>
      <c r="G3" s="3" t="s">
        <v>26</v>
      </c>
      <c r="H3" s="3" t="s">
        <v>38</v>
      </c>
      <c r="I3" s="3" t="s">
        <v>103</v>
      </c>
      <c r="J3" s="3" t="s">
        <v>219</v>
      </c>
      <c r="K3" s="24" t="s">
        <v>522</v>
      </c>
      <c r="L3" s="24"/>
    </row>
    <row r="4" spans="1:13" ht="15" customHeight="1" x14ac:dyDescent="0.25">
      <c r="A4" t="str">
        <f t="shared" si="0"/>
        <v>VM3</v>
      </c>
      <c r="B4" t="s">
        <v>35</v>
      </c>
      <c r="C4" s="3" t="s">
        <v>221</v>
      </c>
      <c r="D4" t="s">
        <v>219</v>
      </c>
      <c r="E4" t="s">
        <v>25</v>
      </c>
      <c r="F4">
        <v>1</v>
      </c>
      <c r="G4" s="3" t="s">
        <v>26</v>
      </c>
      <c r="H4" s="3" t="s">
        <v>168</v>
      </c>
      <c r="I4" s="3" t="s">
        <v>149</v>
      </c>
      <c r="J4" s="3" t="s">
        <v>219</v>
      </c>
      <c r="K4" s="25" t="s">
        <v>524</v>
      </c>
    </row>
    <row r="5" spans="1:13" ht="15" customHeight="1" x14ac:dyDescent="0.25">
      <c r="A5" t="str">
        <f t="shared" si="0"/>
        <v>VM4</v>
      </c>
      <c r="B5" t="s">
        <v>35</v>
      </c>
      <c r="C5" s="3" t="s">
        <v>222</v>
      </c>
      <c r="D5" t="s">
        <v>219</v>
      </c>
      <c r="E5" t="s">
        <v>25</v>
      </c>
      <c r="F5">
        <v>1</v>
      </c>
      <c r="G5" s="3" t="s">
        <v>26</v>
      </c>
      <c r="H5" s="3" t="s">
        <v>38</v>
      </c>
      <c r="I5" s="3" t="s">
        <v>45</v>
      </c>
      <c r="J5" s="3" t="s">
        <v>219</v>
      </c>
      <c r="K5" s="3" t="s">
        <v>486</v>
      </c>
      <c r="L5" s="25" t="s">
        <v>533</v>
      </c>
      <c r="M5" t="s">
        <v>537</v>
      </c>
    </row>
    <row r="6" spans="1:13" ht="15" customHeight="1" x14ac:dyDescent="0.25">
      <c r="A6" t="str">
        <f t="shared" si="0"/>
        <v>VM5</v>
      </c>
      <c r="B6" t="s">
        <v>36</v>
      </c>
      <c r="C6" s="3" t="s">
        <v>547</v>
      </c>
      <c r="D6" t="s">
        <v>219</v>
      </c>
      <c r="E6" t="s">
        <v>25</v>
      </c>
      <c r="F6">
        <v>1</v>
      </c>
      <c r="G6" s="3" t="s">
        <v>26</v>
      </c>
      <c r="H6" s="3" t="s">
        <v>168</v>
      </c>
      <c r="I6" s="3" t="s">
        <v>108</v>
      </c>
      <c r="J6" s="3" t="s">
        <v>219</v>
      </c>
      <c r="K6"/>
      <c r="L6" s="24"/>
    </row>
    <row r="7" spans="1:13" ht="15" customHeight="1" x14ac:dyDescent="0.25">
      <c r="A7" t="str">
        <f t="shared" si="0"/>
        <v>VM6</v>
      </c>
      <c r="B7" t="s">
        <v>36</v>
      </c>
      <c r="C7" s="3" t="s">
        <v>327</v>
      </c>
      <c r="D7" t="s">
        <v>219</v>
      </c>
      <c r="E7" t="s">
        <v>25</v>
      </c>
      <c r="F7">
        <v>1</v>
      </c>
      <c r="G7" s="3" t="s">
        <v>26</v>
      </c>
      <c r="H7" s="3" t="s">
        <v>168</v>
      </c>
      <c r="I7" s="3" t="s">
        <v>108</v>
      </c>
      <c r="J7" s="3" t="s">
        <v>219</v>
      </c>
      <c r="K7" s="24"/>
      <c r="L7" s="24"/>
    </row>
    <row r="8" spans="1:13" ht="15" customHeight="1" x14ac:dyDescent="0.25">
      <c r="A8" t="str">
        <f t="shared" si="0"/>
        <v>VM7</v>
      </c>
      <c r="B8" t="s">
        <v>36</v>
      </c>
      <c r="C8" s="3" t="s">
        <v>328</v>
      </c>
      <c r="D8" t="s">
        <v>219</v>
      </c>
      <c r="E8" t="s">
        <v>25</v>
      </c>
      <c r="F8">
        <v>1</v>
      </c>
      <c r="G8" s="3" t="s">
        <v>26</v>
      </c>
      <c r="H8" s="3" t="s">
        <v>168</v>
      </c>
      <c r="I8" s="3" t="s">
        <v>109</v>
      </c>
      <c r="J8" s="3" t="s">
        <v>219</v>
      </c>
      <c r="K8" s="24"/>
      <c r="L8" s="24"/>
    </row>
    <row r="9" spans="1:13" ht="15" customHeight="1" x14ac:dyDescent="0.25">
      <c r="A9" t="str">
        <f t="shared" si="0"/>
        <v>VM8</v>
      </c>
      <c r="B9" t="s">
        <v>36</v>
      </c>
      <c r="C9" s="3" t="s">
        <v>329</v>
      </c>
      <c r="D9" t="s">
        <v>219</v>
      </c>
      <c r="E9" t="s">
        <v>39</v>
      </c>
      <c r="F9">
        <v>1</v>
      </c>
      <c r="G9" s="3" t="s">
        <v>30</v>
      </c>
      <c r="H9" s="3" t="s">
        <v>168</v>
      </c>
      <c r="I9" s="3" t="s">
        <v>494</v>
      </c>
      <c r="J9" s="3" t="s">
        <v>219</v>
      </c>
      <c r="K9" s="25"/>
    </row>
    <row r="10" spans="1:13" ht="15" customHeight="1" x14ac:dyDescent="0.25">
      <c r="A10" t="str">
        <f t="shared" si="0"/>
        <v>VM9</v>
      </c>
      <c r="B10" t="s">
        <v>36</v>
      </c>
      <c r="C10" s="3" t="s">
        <v>338</v>
      </c>
      <c r="D10" t="s">
        <v>219</v>
      </c>
      <c r="E10" t="s">
        <v>25</v>
      </c>
      <c r="F10">
        <v>1</v>
      </c>
      <c r="G10" s="3" t="s">
        <v>26</v>
      </c>
      <c r="H10" s="3" t="s">
        <v>168</v>
      </c>
      <c r="I10" s="3" t="s">
        <v>336</v>
      </c>
      <c r="J10" s="3" t="s">
        <v>219</v>
      </c>
      <c r="K10" s="25"/>
      <c r="M10" t="s">
        <v>534</v>
      </c>
    </row>
    <row r="11" spans="1:13" ht="15" customHeight="1" x14ac:dyDescent="0.25">
      <c r="A11" t="str">
        <f t="shared" si="0"/>
        <v>VM10</v>
      </c>
      <c r="B11" t="s">
        <v>35</v>
      </c>
      <c r="C11" s="3" t="s">
        <v>317</v>
      </c>
      <c r="D11" t="s">
        <v>219</v>
      </c>
      <c r="E11" t="s">
        <v>25</v>
      </c>
      <c r="F11">
        <v>1</v>
      </c>
      <c r="G11" s="3" t="s">
        <v>26</v>
      </c>
      <c r="H11" s="3" t="s">
        <v>168</v>
      </c>
      <c r="I11" s="3" t="s">
        <v>108</v>
      </c>
      <c r="J11" s="3" t="s">
        <v>219</v>
      </c>
      <c r="K11" s="25" t="s">
        <v>478</v>
      </c>
      <c r="L11" s="25" t="s">
        <v>526</v>
      </c>
      <c r="M11" t="s">
        <v>539</v>
      </c>
    </row>
    <row r="12" spans="1:13" ht="15" customHeight="1" x14ac:dyDescent="0.25">
      <c r="A12" t="str">
        <f t="shared" si="0"/>
        <v>VM11</v>
      </c>
      <c r="B12" t="s">
        <v>35</v>
      </c>
      <c r="C12" s="3" t="s">
        <v>318</v>
      </c>
      <c r="D12" t="s">
        <v>219</v>
      </c>
      <c r="E12" t="s">
        <v>25</v>
      </c>
      <c r="F12">
        <v>1</v>
      </c>
      <c r="G12" s="3" t="s">
        <v>26</v>
      </c>
      <c r="H12" s="3" t="s">
        <v>168</v>
      </c>
      <c r="I12" s="3" t="s">
        <v>108</v>
      </c>
      <c r="J12" s="25" t="s">
        <v>219</v>
      </c>
      <c r="K12" s="3" t="s">
        <v>487</v>
      </c>
    </row>
    <row r="13" spans="1:13" ht="15" customHeight="1" x14ac:dyDescent="0.25">
      <c r="A13" t="str">
        <f t="shared" si="0"/>
        <v>VM12</v>
      </c>
      <c r="B13" t="s">
        <v>35</v>
      </c>
      <c r="C13" s="3" t="s">
        <v>319</v>
      </c>
      <c r="D13" t="s">
        <v>219</v>
      </c>
      <c r="E13" t="s">
        <v>25</v>
      </c>
      <c r="F13">
        <v>1</v>
      </c>
      <c r="G13" s="3" t="s">
        <v>26</v>
      </c>
      <c r="H13" s="3" t="s">
        <v>168</v>
      </c>
      <c r="I13" s="3" t="s">
        <v>108</v>
      </c>
      <c r="J13" s="25" t="s">
        <v>219</v>
      </c>
      <c r="K13" s="3" t="s">
        <v>476</v>
      </c>
      <c r="L13" s="25" t="s">
        <v>527</v>
      </c>
      <c r="M13" t="s">
        <v>540</v>
      </c>
    </row>
    <row r="14" spans="1:13" ht="15" customHeight="1" x14ac:dyDescent="0.25">
      <c r="A14" t="str">
        <f t="shared" si="0"/>
        <v>VM13</v>
      </c>
      <c r="B14" t="s">
        <v>35</v>
      </c>
      <c r="C14" s="3" t="s">
        <v>326</v>
      </c>
      <c r="D14" t="s">
        <v>219</v>
      </c>
      <c r="E14" t="s">
        <v>25</v>
      </c>
      <c r="F14">
        <v>1</v>
      </c>
      <c r="G14" s="3" t="s">
        <v>26</v>
      </c>
      <c r="H14" s="3" t="s">
        <v>168</v>
      </c>
      <c r="I14" s="3" t="s">
        <v>183</v>
      </c>
      <c r="J14" s="3" t="s">
        <v>219</v>
      </c>
      <c r="K14" s="3" t="s">
        <v>483</v>
      </c>
    </row>
    <row r="15" spans="1:13" ht="15" customHeight="1" x14ac:dyDescent="0.25">
      <c r="A15" t="str">
        <f t="shared" si="0"/>
        <v>VM14</v>
      </c>
      <c r="B15" t="s">
        <v>35</v>
      </c>
      <c r="C15" s="3" t="s">
        <v>325</v>
      </c>
      <c r="D15" t="s">
        <v>219</v>
      </c>
      <c r="E15" t="s">
        <v>25</v>
      </c>
      <c r="F15">
        <v>1</v>
      </c>
      <c r="G15" s="3" t="s">
        <v>26</v>
      </c>
      <c r="H15" s="3" t="s">
        <v>168</v>
      </c>
      <c r="I15" s="3" t="s">
        <v>108</v>
      </c>
      <c r="J15" s="3" t="s">
        <v>219</v>
      </c>
      <c r="K15" s="3" t="s">
        <v>475</v>
      </c>
    </row>
    <row r="16" spans="1:13" ht="15" customHeight="1" x14ac:dyDescent="0.25">
      <c r="A16" t="str">
        <f t="shared" si="0"/>
        <v>VM15</v>
      </c>
      <c r="B16" t="s">
        <v>35</v>
      </c>
      <c r="C16" s="3" t="s">
        <v>320</v>
      </c>
      <c r="D16" t="s">
        <v>219</v>
      </c>
      <c r="E16" t="s">
        <v>25</v>
      </c>
      <c r="F16">
        <v>1</v>
      </c>
      <c r="G16" s="3" t="s">
        <v>26</v>
      </c>
      <c r="H16" s="3" t="s">
        <v>168</v>
      </c>
      <c r="I16" s="3" t="s">
        <v>108</v>
      </c>
      <c r="J16" s="3" t="s">
        <v>219</v>
      </c>
      <c r="K16" s="3" t="s">
        <v>479</v>
      </c>
      <c r="L16" s="25" t="s">
        <v>528</v>
      </c>
      <c r="M16" t="s">
        <v>541</v>
      </c>
    </row>
    <row r="17" spans="1:13" ht="15" customHeight="1" x14ac:dyDescent="0.25">
      <c r="A17" t="str">
        <f t="shared" si="0"/>
        <v>VM16</v>
      </c>
      <c r="B17" t="s">
        <v>35</v>
      </c>
      <c r="C17" s="3" t="s">
        <v>223</v>
      </c>
      <c r="D17" t="s">
        <v>219</v>
      </c>
      <c r="E17" t="s">
        <v>25</v>
      </c>
      <c r="F17">
        <v>1</v>
      </c>
      <c r="G17" s="3" t="s">
        <v>26</v>
      </c>
      <c r="H17" s="3" t="s">
        <v>168</v>
      </c>
      <c r="I17" s="3" t="s">
        <v>109</v>
      </c>
      <c r="J17" s="3" t="s">
        <v>219</v>
      </c>
      <c r="K17" s="3" t="s">
        <v>484</v>
      </c>
    </row>
    <row r="18" spans="1:13" ht="15" customHeight="1" x14ac:dyDescent="0.25">
      <c r="A18" t="str">
        <f t="shared" si="0"/>
        <v>VM17</v>
      </c>
      <c r="B18" t="s">
        <v>35</v>
      </c>
      <c r="C18" s="3" t="s">
        <v>321</v>
      </c>
      <c r="D18" t="s">
        <v>219</v>
      </c>
      <c r="E18" t="s">
        <v>25</v>
      </c>
      <c r="F18">
        <v>1</v>
      </c>
      <c r="G18" s="3" t="s">
        <v>26</v>
      </c>
      <c r="H18" s="3" t="s">
        <v>168</v>
      </c>
      <c r="I18" s="3" t="s">
        <v>108</v>
      </c>
      <c r="J18" s="3" t="s">
        <v>219</v>
      </c>
      <c r="K18" s="3" t="s">
        <v>474</v>
      </c>
      <c r="L18" s="25" t="s">
        <v>529</v>
      </c>
      <c r="M18" t="s">
        <v>542</v>
      </c>
    </row>
    <row r="19" spans="1:13" ht="15" customHeight="1" x14ac:dyDescent="0.25">
      <c r="A19" t="str">
        <f t="shared" si="0"/>
        <v>VM18</v>
      </c>
      <c r="B19" t="s">
        <v>35</v>
      </c>
      <c r="C19" s="3" t="s">
        <v>322</v>
      </c>
      <c r="D19" t="s">
        <v>219</v>
      </c>
      <c r="E19" t="s">
        <v>25</v>
      </c>
      <c r="F19">
        <v>1</v>
      </c>
      <c r="G19" s="3" t="s">
        <v>26</v>
      </c>
      <c r="H19" s="3" t="s">
        <v>168</v>
      </c>
      <c r="I19" s="3" t="s">
        <v>108</v>
      </c>
      <c r="J19" s="3" t="s">
        <v>219</v>
      </c>
      <c r="K19" s="3" t="s">
        <v>477</v>
      </c>
      <c r="L19" s="25" t="s">
        <v>530</v>
      </c>
      <c r="M19" t="s">
        <v>543</v>
      </c>
    </row>
    <row r="20" spans="1:13" ht="15" customHeight="1" x14ac:dyDescent="0.25">
      <c r="A20" t="str">
        <f t="shared" si="0"/>
        <v>VM19</v>
      </c>
      <c r="B20" t="s">
        <v>35</v>
      </c>
      <c r="C20" s="3" t="s">
        <v>472</v>
      </c>
      <c r="D20" t="s">
        <v>219</v>
      </c>
      <c r="E20" t="s">
        <v>25</v>
      </c>
      <c r="F20">
        <v>1</v>
      </c>
      <c r="G20" s="3" t="s">
        <v>26</v>
      </c>
      <c r="H20" s="3" t="s">
        <v>168</v>
      </c>
      <c r="I20" s="3" t="s">
        <v>108</v>
      </c>
      <c r="J20" s="3" t="s">
        <v>219</v>
      </c>
      <c r="K20" s="3" t="s">
        <v>480</v>
      </c>
    </row>
    <row r="21" spans="1:13" ht="15" customHeight="1" x14ac:dyDescent="0.25">
      <c r="A21" t="str">
        <f t="shared" si="0"/>
        <v>VM20</v>
      </c>
      <c r="B21" t="s">
        <v>35</v>
      </c>
      <c r="C21" s="3" t="s">
        <v>323</v>
      </c>
      <c r="D21" t="s">
        <v>219</v>
      </c>
      <c r="E21" t="s">
        <v>25</v>
      </c>
      <c r="F21">
        <v>1</v>
      </c>
      <c r="G21" s="3" t="s">
        <v>26</v>
      </c>
      <c r="H21" s="3" t="s">
        <v>168</v>
      </c>
      <c r="I21" s="3" t="s">
        <v>108</v>
      </c>
      <c r="J21" s="3" t="s">
        <v>219</v>
      </c>
      <c r="K21" s="3" t="s">
        <v>481</v>
      </c>
      <c r="L21" s="25" t="s">
        <v>531</v>
      </c>
      <c r="M21" t="s">
        <v>544</v>
      </c>
    </row>
    <row r="22" spans="1:13" ht="15" customHeight="1" x14ac:dyDescent="0.25">
      <c r="A22" t="str">
        <f t="shared" si="0"/>
        <v>VM21</v>
      </c>
      <c r="B22" t="s">
        <v>35</v>
      </c>
      <c r="C22" s="3" t="s">
        <v>324</v>
      </c>
      <c r="D22" t="s">
        <v>219</v>
      </c>
      <c r="E22" t="s">
        <v>25</v>
      </c>
      <c r="F22">
        <v>1</v>
      </c>
      <c r="G22" s="3" t="s">
        <v>26</v>
      </c>
      <c r="H22" s="3" t="s">
        <v>168</v>
      </c>
      <c r="I22" s="3" t="s">
        <v>108</v>
      </c>
      <c r="J22" s="3" t="s">
        <v>219</v>
      </c>
      <c r="K22" s="3" t="s">
        <v>482</v>
      </c>
      <c r="L22" s="25" t="s">
        <v>532</v>
      </c>
      <c r="M22" t="s">
        <v>545</v>
      </c>
    </row>
    <row r="23" spans="1:13" ht="15" customHeight="1" x14ac:dyDescent="0.25">
      <c r="A23" t="str">
        <f t="shared" si="0"/>
        <v>VM22</v>
      </c>
      <c r="B23" t="s">
        <v>35</v>
      </c>
      <c r="C23" s="3" t="s">
        <v>224</v>
      </c>
      <c r="D23" t="s">
        <v>219</v>
      </c>
      <c r="E23" t="s">
        <v>25</v>
      </c>
      <c r="F23">
        <v>1</v>
      </c>
      <c r="G23" s="3" t="s">
        <v>26</v>
      </c>
      <c r="H23" s="3" t="s">
        <v>168</v>
      </c>
      <c r="I23" s="3" t="s">
        <v>442</v>
      </c>
      <c r="J23" s="3" t="s">
        <v>219</v>
      </c>
      <c r="K23" s="3" t="s">
        <v>485</v>
      </c>
    </row>
    <row r="24" spans="1:13" ht="15" customHeight="1" x14ac:dyDescent="0.25">
      <c r="A24" t="str">
        <f t="shared" si="0"/>
        <v>VM23</v>
      </c>
      <c r="B24" t="s">
        <v>35</v>
      </c>
      <c r="C24" s="3" t="s">
        <v>493</v>
      </c>
      <c r="D24" t="s">
        <v>219</v>
      </c>
      <c r="E24" t="s">
        <v>53</v>
      </c>
      <c r="F24">
        <v>1</v>
      </c>
      <c r="G24" s="3" t="s">
        <v>26</v>
      </c>
      <c r="H24" s="3" t="s">
        <v>168</v>
      </c>
      <c r="I24" s="3" t="s">
        <v>41</v>
      </c>
      <c r="J24" s="3" t="s">
        <v>219</v>
      </c>
      <c r="K24" s="22" t="s">
        <v>492</v>
      </c>
      <c r="L24" s="22"/>
    </row>
    <row r="25" spans="1:13" ht="15" customHeight="1" x14ac:dyDescent="0.25">
      <c r="A25" t="str">
        <f t="shared" si="0"/>
        <v>VM24</v>
      </c>
      <c r="B25" t="s">
        <v>35</v>
      </c>
      <c r="C25" s="3" t="s">
        <v>411</v>
      </c>
      <c r="D25" t="s">
        <v>19</v>
      </c>
      <c r="E25" t="s">
        <v>25</v>
      </c>
      <c r="F25">
        <v>1</v>
      </c>
      <c r="G25" s="3" t="s">
        <v>26</v>
      </c>
      <c r="H25" s="3" t="s">
        <v>38</v>
      </c>
      <c r="I25" s="3" t="s">
        <v>103</v>
      </c>
      <c r="J25" s="3" t="s">
        <v>13</v>
      </c>
      <c r="K25" s="3" t="s">
        <v>14</v>
      </c>
    </row>
    <row r="26" spans="1:13" ht="15" customHeight="1" x14ac:dyDescent="0.25">
      <c r="A26" t="str">
        <f t="shared" si="0"/>
        <v>VM25</v>
      </c>
      <c r="B26" t="s">
        <v>35</v>
      </c>
      <c r="C26" s="3" t="s">
        <v>382</v>
      </c>
      <c r="D26" t="s">
        <v>19</v>
      </c>
      <c r="E26" t="s">
        <v>25</v>
      </c>
      <c r="F26">
        <v>1</v>
      </c>
      <c r="G26" s="3" t="s">
        <v>26</v>
      </c>
      <c r="H26" s="3" t="s">
        <v>38</v>
      </c>
      <c r="I26" s="3" t="s">
        <v>149</v>
      </c>
      <c r="J26" s="3" t="s">
        <v>13</v>
      </c>
      <c r="K26" s="3" t="s">
        <v>433</v>
      </c>
    </row>
    <row r="27" spans="1:13" ht="15" customHeight="1" x14ac:dyDescent="0.25">
      <c r="A27" t="str">
        <f t="shared" si="0"/>
        <v>VM26</v>
      </c>
      <c r="B27" t="s">
        <v>35</v>
      </c>
      <c r="C27" s="3" t="s">
        <v>56</v>
      </c>
      <c r="D27" t="s">
        <v>19</v>
      </c>
      <c r="E27" t="s">
        <v>25</v>
      </c>
      <c r="F27">
        <v>1</v>
      </c>
      <c r="G27" s="3" t="s">
        <v>26</v>
      </c>
      <c r="H27" s="3" t="s">
        <v>168</v>
      </c>
      <c r="I27" s="3" t="s">
        <v>45</v>
      </c>
      <c r="J27" s="3" t="s">
        <v>13</v>
      </c>
      <c r="K27" s="25" t="s">
        <v>356</v>
      </c>
    </row>
    <row r="28" spans="1:13" s="24" customFormat="1" ht="15" customHeight="1" x14ac:dyDescent="0.25">
      <c r="A28" s="24" t="str">
        <f t="shared" si="0"/>
        <v>VM27</v>
      </c>
      <c r="B28" s="24" t="s">
        <v>35</v>
      </c>
      <c r="C28" s="25" t="s">
        <v>201</v>
      </c>
      <c r="D28" s="24" t="s">
        <v>19</v>
      </c>
      <c r="E28" s="24" t="s">
        <v>53</v>
      </c>
      <c r="F28" s="24">
        <v>1</v>
      </c>
      <c r="G28" s="25" t="s">
        <v>26</v>
      </c>
      <c r="H28" s="25" t="s">
        <v>168</v>
      </c>
      <c r="I28" s="25" t="s">
        <v>108</v>
      </c>
      <c r="J28" s="25" t="s">
        <v>13</v>
      </c>
      <c r="K28" s="25" t="s">
        <v>430</v>
      </c>
      <c r="L28" s="25"/>
    </row>
    <row r="29" spans="1:13" s="24" customFormat="1" ht="15" customHeight="1" x14ac:dyDescent="0.25">
      <c r="A29" s="24" t="str">
        <f t="shared" si="0"/>
        <v>VM28</v>
      </c>
      <c r="B29" s="24" t="s">
        <v>35</v>
      </c>
      <c r="C29" s="25" t="s">
        <v>190</v>
      </c>
      <c r="D29" s="24" t="s">
        <v>19</v>
      </c>
      <c r="E29" s="24" t="s">
        <v>53</v>
      </c>
      <c r="F29" s="24">
        <v>1</v>
      </c>
      <c r="G29" s="25" t="s">
        <v>26</v>
      </c>
      <c r="H29" s="25" t="s">
        <v>168</v>
      </c>
      <c r="I29" s="25" t="s">
        <v>109</v>
      </c>
      <c r="J29" s="25" t="s">
        <v>13</v>
      </c>
      <c r="K29" s="25" t="s">
        <v>428</v>
      </c>
      <c r="L29" s="25"/>
    </row>
    <row r="30" spans="1:13" s="24" customFormat="1" ht="15" customHeight="1" x14ac:dyDescent="0.25">
      <c r="A30" s="24" t="str">
        <f t="shared" si="0"/>
        <v>VM29</v>
      </c>
      <c r="B30" s="24" t="s">
        <v>35</v>
      </c>
      <c r="C30" s="25" t="s">
        <v>240</v>
      </c>
      <c r="D30" s="24" t="s">
        <v>19</v>
      </c>
      <c r="E30" s="24" t="s">
        <v>53</v>
      </c>
      <c r="F30" s="24">
        <v>1</v>
      </c>
      <c r="G30" s="25" t="s">
        <v>26</v>
      </c>
      <c r="H30" s="25" t="s">
        <v>168</v>
      </c>
      <c r="I30" s="25" t="s">
        <v>108</v>
      </c>
      <c r="J30" s="25" t="s">
        <v>13</v>
      </c>
      <c r="K30" s="25" t="s">
        <v>383</v>
      </c>
      <c r="L30" s="25"/>
    </row>
    <row r="31" spans="1:13" s="24" customFormat="1" ht="15" customHeight="1" x14ac:dyDescent="0.25">
      <c r="A31" s="24" t="s">
        <v>172</v>
      </c>
      <c r="B31" s="24" t="s">
        <v>35</v>
      </c>
      <c r="C31" s="25" t="s">
        <v>191</v>
      </c>
      <c r="D31" s="25" t="s">
        <v>19</v>
      </c>
      <c r="E31" s="25" t="s">
        <v>39</v>
      </c>
      <c r="F31" s="24">
        <v>1</v>
      </c>
      <c r="G31" s="25" t="s">
        <v>166</v>
      </c>
      <c r="H31" s="25" t="s">
        <v>168</v>
      </c>
      <c r="I31" s="25" t="s">
        <v>183</v>
      </c>
      <c r="J31" s="25" t="s">
        <v>13</v>
      </c>
      <c r="K31" s="25" t="s">
        <v>425</v>
      </c>
      <c r="L31" s="25"/>
    </row>
    <row r="32" spans="1:13" s="24" customFormat="1" ht="15" customHeight="1" x14ac:dyDescent="0.25">
      <c r="A32" s="24" t="str">
        <f t="shared" ref="A32:A63" si="1">CONCATENATE("VM", ROW()-1)</f>
        <v>VM31</v>
      </c>
      <c r="B32" s="24" t="s">
        <v>35</v>
      </c>
      <c r="C32" s="25" t="s">
        <v>57</v>
      </c>
      <c r="D32" s="24" t="s">
        <v>19</v>
      </c>
      <c r="E32" s="24" t="s">
        <v>53</v>
      </c>
      <c r="F32" s="24">
        <v>1</v>
      </c>
      <c r="G32" s="25" t="s">
        <v>26</v>
      </c>
      <c r="H32" s="25" t="s">
        <v>168</v>
      </c>
      <c r="I32" s="25" t="s">
        <v>109</v>
      </c>
      <c r="J32" s="25" t="s">
        <v>13</v>
      </c>
      <c r="K32" s="25" t="s">
        <v>426</v>
      </c>
      <c r="L32" s="25"/>
    </row>
    <row r="33" spans="1:12" s="24" customFormat="1" ht="15" customHeight="1" x14ac:dyDescent="0.25">
      <c r="A33" s="24" t="str">
        <f t="shared" si="1"/>
        <v>VM32</v>
      </c>
      <c r="B33" s="24" t="s">
        <v>35</v>
      </c>
      <c r="C33" s="25" t="s">
        <v>192</v>
      </c>
      <c r="D33" s="24" t="s">
        <v>19</v>
      </c>
      <c r="E33" s="24" t="s">
        <v>53</v>
      </c>
      <c r="F33" s="24">
        <v>1</v>
      </c>
      <c r="G33" s="25" t="s">
        <v>26</v>
      </c>
      <c r="H33" s="25" t="s">
        <v>168</v>
      </c>
      <c r="I33" s="25" t="s">
        <v>108</v>
      </c>
      <c r="J33" s="25" t="s">
        <v>13</v>
      </c>
      <c r="K33" s="25" t="s">
        <v>431</v>
      </c>
      <c r="L33" s="25"/>
    </row>
    <row r="34" spans="1:12" s="24" customFormat="1" ht="15" customHeight="1" x14ac:dyDescent="0.25">
      <c r="A34" s="24" t="str">
        <f t="shared" si="1"/>
        <v>VM33</v>
      </c>
      <c r="B34" s="24" t="s">
        <v>35</v>
      </c>
      <c r="C34" s="25" t="s">
        <v>58</v>
      </c>
      <c r="D34" s="24" t="s">
        <v>19</v>
      </c>
      <c r="E34" s="24" t="s">
        <v>53</v>
      </c>
      <c r="F34" s="24">
        <v>1</v>
      </c>
      <c r="G34" s="25" t="s">
        <v>26</v>
      </c>
      <c r="H34" s="25" t="s">
        <v>168</v>
      </c>
      <c r="I34" s="25" t="s">
        <v>111</v>
      </c>
      <c r="J34" s="25" t="s">
        <v>13</v>
      </c>
      <c r="K34" s="25" t="s">
        <v>427</v>
      </c>
      <c r="L34" s="25"/>
    </row>
    <row r="35" spans="1:12" s="24" customFormat="1" ht="15" customHeight="1" x14ac:dyDescent="0.25">
      <c r="A35" s="24" t="str">
        <f t="shared" si="1"/>
        <v>VM34</v>
      </c>
      <c r="B35" s="24" t="s">
        <v>35</v>
      </c>
      <c r="C35" s="25" t="s">
        <v>626</v>
      </c>
      <c r="D35" s="24" t="s">
        <v>19</v>
      </c>
      <c r="E35" s="24" t="s">
        <v>53</v>
      </c>
      <c r="F35" s="24">
        <v>1</v>
      </c>
      <c r="G35" s="25" t="s">
        <v>26</v>
      </c>
      <c r="H35" s="25" t="s">
        <v>168</v>
      </c>
      <c r="I35" s="25" t="s">
        <v>629</v>
      </c>
      <c r="J35" s="25" t="s">
        <v>13</v>
      </c>
      <c r="K35" s="25" t="s">
        <v>630</v>
      </c>
      <c r="L35" s="25"/>
    </row>
    <row r="36" spans="1:12" s="24" customFormat="1" ht="15" customHeight="1" x14ac:dyDescent="0.25">
      <c r="A36" s="24" t="str">
        <f t="shared" si="1"/>
        <v>VM35</v>
      </c>
      <c r="B36" s="24" t="s">
        <v>35</v>
      </c>
      <c r="C36" s="25" t="s">
        <v>627</v>
      </c>
      <c r="D36" s="24" t="s">
        <v>19</v>
      </c>
      <c r="E36" s="24" t="s">
        <v>53</v>
      </c>
      <c r="F36" s="24">
        <v>1</v>
      </c>
      <c r="G36" s="25" t="s">
        <v>26</v>
      </c>
      <c r="H36" s="25" t="s">
        <v>168</v>
      </c>
      <c r="I36" s="25" t="s">
        <v>628</v>
      </c>
      <c r="J36" s="25" t="s">
        <v>13</v>
      </c>
      <c r="K36" s="25"/>
      <c r="L36" s="25"/>
    </row>
    <row r="37" spans="1:12" s="24" customFormat="1" ht="15" customHeight="1" x14ac:dyDescent="0.25">
      <c r="A37" s="24" t="str">
        <f t="shared" si="1"/>
        <v>VM36</v>
      </c>
      <c r="B37" s="24" t="s">
        <v>35</v>
      </c>
      <c r="C37" s="25" t="s">
        <v>624</v>
      </c>
      <c r="D37" s="24" t="s">
        <v>19</v>
      </c>
      <c r="E37" s="24" t="s">
        <v>53</v>
      </c>
      <c r="F37" s="24">
        <v>1</v>
      </c>
      <c r="G37" s="25" t="s">
        <v>26</v>
      </c>
      <c r="H37" s="25" t="s">
        <v>168</v>
      </c>
      <c r="I37" s="25" t="s">
        <v>336</v>
      </c>
      <c r="J37" s="25" t="s">
        <v>13</v>
      </c>
      <c r="K37" s="25" t="s">
        <v>625</v>
      </c>
      <c r="L37" s="25"/>
    </row>
    <row r="38" spans="1:12" s="24" customFormat="1" ht="15" customHeight="1" x14ac:dyDescent="0.25">
      <c r="A38" s="24" t="str">
        <f t="shared" si="1"/>
        <v>VM37</v>
      </c>
      <c r="C38" s="25" t="s">
        <v>59</v>
      </c>
      <c r="D38" s="24" t="s">
        <v>11</v>
      </c>
      <c r="E38" s="24" t="s">
        <v>25</v>
      </c>
      <c r="F38" s="24">
        <v>1</v>
      </c>
      <c r="G38" s="25" t="s">
        <v>26</v>
      </c>
      <c r="H38" s="25" t="s">
        <v>52</v>
      </c>
      <c r="I38" s="25" t="s">
        <v>108</v>
      </c>
      <c r="J38" s="25" t="s">
        <v>9</v>
      </c>
      <c r="K38" s="25"/>
      <c r="L38" s="25"/>
    </row>
    <row r="39" spans="1:12" s="24" customFormat="1" ht="15" customHeight="1" x14ac:dyDescent="0.25">
      <c r="A39" s="24" t="str">
        <f t="shared" si="1"/>
        <v>VM38</v>
      </c>
      <c r="C39" s="25" t="s">
        <v>60</v>
      </c>
      <c r="D39" s="24" t="s">
        <v>11</v>
      </c>
      <c r="E39" s="24" t="s">
        <v>25</v>
      </c>
      <c r="F39" s="24">
        <v>1</v>
      </c>
      <c r="G39" s="25" t="s">
        <v>26</v>
      </c>
      <c r="H39" s="25" t="s">
        <v>52</v>
      </c>
      <c r="I39" s="25" t="s">
        <v>108</v>
      </c>
      <c r="J39" s="25" t="s">
        <v>9</v>
      </c>
      <c r="K39" s="25" t="s">
        <v>16</v>
      </c>
      <c r="L39" s="25"/>
    </row>
    <row r="40" spans="1:12" s="24" customFormat="1" ht="15" customHeight="1" x14ac:dyDescent="0.25">
      <c r="A40" s="24" t="str">
        <f t="shared" si="1"/>
        <v>VM39</v>
      </c>
      <c r="C40" s="25" t="s">
        <v>61</v>
      </c>
      <c r="D40" s="24" t="s">
        <v>11</v>
      </c>
      <c r="E40" s="24" t="s">
        <v>25</v>
      </c>
      <c r="F40" s="24">
        <v>1</v>
      </c>
      <c r="G40" s="25" t="s">
        <v>26</v>
      </c>
      <c r="H40" s="25" t="s">
        <v>52</v>
      </c>
      <c r="I40" s="25" t="s">
        <v>109</v>
      </c>
      <c r="J40" s="25" t="s">
        <v>9</v>
      </c>
      <c r="K40" s="25"/>
      <c r="L40" s="25"/>
    </row>
    <row r="41" spans="1:12" s="24" customFormat="1" ht="15" customHeight="1" x14ac:dyDescent="0.25">
      <c r="A41" s="24" t="str">
        <f t="shared" si="1"/>
        <v>VM40</v>
      </c>
      <c r="C41" s="25" t="s">
        <v>62</v>
      </c>
      <c r="D41" s="24" t="s">
        <v>11</v>
      </c>
      <c r="E41" s="24" t="s">
        <v>25</v>
      </c>
      <c r="F41" s="24">
        <v>1</v>
      </c>
      <c r="G41" s="25" t="s">
        <v>26</v>
      </c>
      <c r="H41" s="25" t="s">
        <v>52</v>
      </c>
      <c r="I41" s="25" t="s">
        <v>109</v>
      </c>
      <c r="J41" s="25" t="s">
        <v>9</v>
      </c>
      <c r="K41" s="25" t="s">
        <v>17</v>
      </c>
      <c r="L41" s="25"/>
    </row>
    <row r="42" spans="1:12" s="24" customFormat="1" ht="15" customHeight="1" x14ac:dyDescent="0.25">
      <c r="A42" s="24" t="str">
        <f t="shared" si="1"/>
        <v>VM41</v>
      </c>
      <c r="C42" s="25" t="s">
        <v>63</v>
      </c>
      <c r="D42" s="24" t="s">
        <v>11</v>
      </c>
      <c r="E42" s="24" t="s">
        <v>25</v>
      </c>
      <c r="F42" s="24">
        <v>1</v>
      </c>
      <c r="G42" s="25" t="s">
        <v>26</v>
      </c>
      <c r="H42" s="25" t="s">
        <v>52</v>
      </c>
      <c r="I42" s="25" t="s">
        <v>111</v>
      </c>
      <c r="J42" s="25" t="s">
        <v>9</v>
      </c>
      <c r="K42" s="25"/>
      <c r="L42" s="25"/>
    </row>
    <row r="43" spans="1:12" s="24" customFormat="1" ht="15" customHeight="1" x14ac:dyDescent="0.25">
      <c r="A43" s="24" t="str">
        <f t="shared" si="1"/>
        <v>VM42</v>
      </c>
      <c r="C43" s="25" t="s">
        <v>64</v>
      </c>
      <c r="D43" s="24" t="s">
        <v>11</v>
      </c>
      <c r="E43" s="24" t="s">
        <v>25</v>
      </c>
      <c r="F43" s="24">
        <v>1</v>
      </c>
      <c r="G43" s="25" t="s">
        <v>26</v>
      </c>
      <c r="H43" s="25" t="s">
        <v>38</v>
      </c>
      <c r="I43" s="25" t="s">
        <v>1</v>
      </c>
      <c r="J43" s="25" t="s">
        <v>9</v>
      </c>
      <c r="K43" s="25"/>
      <c r="L43" s="25"/>
    </row>
    <row r="44" spans="1:12" s="24" customFormat="1" ht="15" customHeight="1" x14ac:dyDescent="0.25">
      <c r="A44" s="24" t="str">
        <f t="shared" si="1"/>
        <v>VM43</v>
      </c>
      <c r="B44" s="24" t="s">
        <v>35</v>
      </c>
      <c r="C44" s="25" t="s">
        <v>622</v>
      </c>
      <c r="D44" s="24" t="s">
        <v>47</v>
      </c>
      <c r="E44" s="24" t="s">
        <v>25</v>
      </c>
      <c r="F44" s="24">
        <v>1</v>
      </c>
      <c r="G44" s="25" t="s">
        <v>26</v>
      </c>
      <c r="H44" s="25" t="s">
        <v>52</v>
      </c>
      <c r="I44" s="25" t="s">
        <v>21</v>
      </c>
      <c r="J44" s="25" t="s">
        <v>9</v>
      </c>
      <c r="K44" s="25" t="s">
        <v>623</v>
      </c>
      <c r="L44" s="25"/>
    </row>
    <row r="45" spans="1:12" s="24" customFormat="1" ht="15" customHeight="1" x14ac:dyDescent="0.25">
      <c r="A45" s="24" t="str">
        <f t="shared" si="1"/>
        <v>VM44</v>
      </c>
      <c r="B45" s="24" t="s">
        <v>35</v>
      </c>
      <c r="C45" s="25" t="s">
        <v>107</v>
      </c>
      <c r="D45" s="24" t="s">
        <v>12</v>
      </c>
      <c r="E45" s="24" t="s">
        <v>25</v>
      </c>
      <c r="F45" s="24">
        <v>1</v>
      </c>
      <c r="G45" s="25" t="s">
        <v>26</v>
      </c>
      <c r="H45" s="25" t="s">
        <v>38</v>
      </c>
      <c r="I45" s="25" t="s">
        <v>102</v>
      </c>
      <c r="J45" s="25" t="s">
        <v>163</v>
      </c>
      <c r="K45" s="25" t="s">
        <v>434</v>
      </c>
      <c r="L45" s="25"/>
    </row>
    <row r="46" spans="1:12" s="24" customFormat="1" ht="15" customHeight="1" x14ac:dyDescent="0.25">
      <c r="A46" s="24" t="str">
        <f t="shared" si="1"/>
        <v>VM45</v>
      </c>
      <c r="B46" s="24" t="s">
        <v>35</v>
      </c>
      <c r="C46" s="25" t="s">
        <v>162</v>
      </c>
      <c r="D46" s="24" t="s">
        <v>12</v>
      </c>
      <c r="E46" s="24" t="s">
        <v>25</v>
      </c>
      <c r="F46" s="24">
        <v>1</v>
      </c>
      <c r="G46" s="25" t="s">
        <v>26</v>
      </c>
      <c r="H46" s="25" t="s">
        <v>38</v>
      </c>
      <c r="I46" s="25" t="s">
        <v>103</v>
      </c>
      <c r="J46" s="25" t="s">
        <v>163</v>
      </c>
      <c r="K46" s="25" t="s">
        <v>435</v>
      </c>
      <c r="L46" s="25"/>
    </row>
    <row r="47" spans="1:12" s="24" customFormat="1" ht="15" customHeight="1" x14ac:dyDescent="0.25">
      <c r="A47" s="24" t="str">
        <f t="shared" si="1"/>
        <v>VM46</v>
      </c>
      <c r="B47" s="24" t="s">
        <v>35</v>
      </c>
      <c r="C47" s="25" t="s">
        <v>164</v>
      </c>
      <c r="D47" s="24" t="s">
        <v>12</v>
      </c>
      <c r="E47" s="24" t="s">
        <v>25</v>
      </c>
      <c r="F47" s="24">
        <v>1</v>
      </c>
      <c r="G47" s="25" t="s">
        <v>26</v>
      </c>
      <c r="H47" s="25" t="s">
        <v>38</v>
      </c>
      <c r="I47" s="25" t="s">
        <v>149</v>
      </c>
      <c r="J47" s="25" t="s">
        <v>163</v>
      </c>
      <c r="K47" s="25" t="s">
        <v>438</v>
      </c>
      <c r="L47" s="25"/>
    </row>
    <row r="48" spans="1:12" s="24" customFormat="1" ht="15" customHeight="1" x14ac:dyDescent="0.25">
      <c r="A48" s="24" t="str">
        <f t="shared" si="1"/>
        <v>VM47</v>
      </c>
      <c r="B48" s="24" t="s">
        <v>35</v>
      </c>
      <c r="C48" s="25" t="s">
        <v>65</v>
      </c>
      <c r="D48" s="24" t="s">
        <v>12</v>
      </c>
      <c r="E48" s="24" t="s">
        <v>25</v>
      </c>
      <c r="F48" s="24">
        <v>1</v>
      </c>
      <c r="G48" s="25" t="s">
        <v>26</v>
      </c>
      <c r="H48" s="25" t="s">
        <v>168</v>
      </c>
      <c r="I48" s="25" t="s">
        <v>45</v>
      </c>
      <c r="J48" s="25" t="s">
        <v>163</v>
      </c>
      <c r="K48" s="25" t="s">
        <v>436</v>
      </c>
      <c r="L48" s="25"/>
    </row>
    <row r="49" spans="1:12" s="24" customFormat="1" ht="15" customHeight="1" x14ac:dyDescent="0.25">
      <c r="A49" s="24" t="str">
        <f t="shared" si="1"/>
        <v>VM48</v>
      </c>
      <c r="B49" s="24" t="s">
        <v>35</v>
      </c>
      <c r="C49" s="25" t="s">
        <v>413</v>
      </c>
      <c r="D49" s="24" t="s">
        <v>12</v>
      </c>
      <c r="E49" s="24" t="s">
        <v>25</v>
      </c>
      <c r="F49" s="24">
        <v>1</v>
      </c>
      <c r="G49" s="25" t="s">
        <v>26</v>
      </c>
      <c r="H49" s="25" t="s">
        <v>168</v>
      </c>
      <c r="I49" s="25" t="s">
        <v>108</v>
      </c>
      <c r="J49" s="25" t="s">
        <v>163</v>
      </c>
      <c r="K49" s="25" t="s">
        <v>439</v>
      </c>
      <c r="L49" s="25"/>
    </row>
    <row r="50" spans="1:12" s="24" customFormat="1" ht="15" customHeight="1" x14ac:dyDescent="0.25">
      <c r="A50" s="24" t="str">
        <f t="shared" si="1"/>
        <v>VM49</v>
      </c>
      <c r="B50" s="24" t="s">
        <v>36</v>
      </c>
      <c r="C50" s="25" t="s">
        <v>310</v>
      </c>
      <c r="D50" s="24" t="s">
        <v>12</v>
      </c>
      <c r="E50" s="24" t="s">
        <v>25</v>
      </c>
      <c r="F50" s="24">
        <v>1</v>
      </c>
      <c r="G50" s="25" t="s">
        <v>26</v>
      </c>
      <c r="H50" s="25" t="s">
        <v>168</v>
      </c>
      <c r="I50" s="25" t="s">
        <v>108</v>
      </c>
      <c r="J50" s="25" t="s">
        <v>163</v>
      </c>
      <c r="K50" s="25" t="s">
        <v>412</v>
      </c>
      <c r="L50" s="25"/>
    </row>
    <row r="51" spans="1:12" s="24" customFormat="1" ht="15" customHeight="1" x14ac:dyDescent="0.25">
      <c r="A51" s="24" t="str">
        <f t="shared" si="1"/>
        <v>VM50</v>
      </c>
      <c r="B51" s="24" t="s">
        <v>35</v>
      </c>
      <c r="C51" s="25" t="s">
        <v>311</v>
      </c>
      <c r="D51" s="24" t="s">
        <v>12</v>
      </c>
      <c r="E51" s="24" t="s">
        <v>25</v>
      </c>
      <c r="F51" s="24">
        <v>1</v>
      </c>
      <c r="G51" s="25" t="s">
        <v>26</v>
      </c>
      <c r="H51" s="25" t="s">
        <v>168</v>
      </c>
      <c r="I51" s="25" t="s">
        <v>109</v>
      </c>
      <c r="J51" s="25" t="s">
        <v>163</v>
      </c>
      <c r="K51" s="25" t="s">
        <v>440</v>
      </c>
      <c r="L51" s="25"/>
    </row>
    <row r="52" spans="1:12" s="24" customFormat="1" ht="15" customHeight="1" x14ac:dyDescent="0.25">
      <c r="A52" s="24" t="str">
        <f t="shared" si="1"/>
        <v>VM51</v>
      </c>
      <c r="B52" s="24" t="s">
        <v>35</v>
      </c>
      <c r="C52" s="25" t="s">
        <v>174</v>
      </c>
      <c r="D52" s="24" t="s">
        <v>12</v>
      </c>
      <c r="E52" s="24" t="s">
        <v>39</v>
      </c>
      <c r="F52" s="24">
        <v>1</v>
      </c>
      <c r="G52" s="25" t="s">
        <v>30</v>
      </c>
      <c r="H52" s="25" t="s">
        <v>31</v>
      </c>
      <c r="I52" s="25" t="s">
        <v>494</v>
      </c>
      <c r="J52" s="25" t="s">
        <v>163</v>
      </c>
      <c r="K52" s="25" t="s">
        <v>437</v>
      </c>
      <c r="L52" s="25"/>
    </row>
    <row r="53" spans="1:12" s="24" customFormat="1" ht="15" customHeight="1" x14ac:dyDescent="0.25">
      <c r="A53" s="24" t="str">
        <f t="shared" si="1"/>
        <v>VM52</v>
      </c>
      <c r="B53" s="24" t="s">
        <v>35</v>
      </c>
      <c r="C53" s="25" t="s">
        <v>334</v>
      </c>
      <c r="D53" s="24" t="s">
        <v>12</v>
      </c>
      <c r="E53" s="24" t="s">
        <v>25</v>
      </c>
      <c r="F53" s="24">
        <v>1</v>
      </c>
      <c r="G53" s="25" t="s">
        <v>26</v>
      </c>
      <c r="H53" s="25" t="s">
        <v>168</v>
      </c>
      <c r="I53" s="25" t="s">
        <v>336</v>
      </c>
      <c r="J53" s="25" t="s">
        <v>163</v>
      </c>
      <c r="K53" s="25" t="s">
        <v>412</v>
      </c>
      <c r="L53" s="25"/>
    </row>
    <row r="54" spans="1:12" ht="15" customHeight="1" x14ac:dyDescent="0.25">
      <c r="A54" t="str">
        <f t="shared" si="1"/>
        <v>VM53</v>
      </c>
      <c r="B54" t="s">
        <v>35</v>
      </c>
      <c r="C54" s="3" t="s">
        <v>175</v>
      </c>
      <c r="D54" t="s">
        <v>12</v>
      </c>
      <c r="E54" t="s">
        <v>25</v>
      </c>
      <c r="F54">
        <v>1</v>
      </c>
      <c r="G54" s="3" t="s">
        <v>26</v>
      </c>
      <c r="H54" s="3" t="s">
        <v>168</v>
      </c>
      <c r="I54" s="3" t="s">
        <v>108</v>
      </c>
      <c r="J54" s="3" t="s">
        <v>163</v>
      </c>
      <c r="K54" s="3" t="s">
        <v>415</v>
      </c>
    </row>
    <row r="55" spans="1:12" ht="15" customHeight="1" x14ac:dyDescent="0.25">
      <c r="A55" t="str">
        <f t="shared" si="1"/>
        <v>VM54</v>
      </c>
      <c r="B55" t="s">
        <v>35</v>
      </c>
      <c r="C55" s="3" t="s">
        <v>176</v>
      </c>
      <c r="D55" t="s">
        <v>12</v>
      </c>
      <c r="E55" t="s">
        <v>25</v>
      </c>
      <c r="F55">
        <v>1</v>
      </c>
      <c r="G55" s="3" t="s">
        <v>26</v>
      </c>
      <c r="H55" s="3" t="s">
        <v>168</v>
      </c>
      <c r="I55" s="3" t="s">
        <v>108</v>
      </c>
      <c r="J55" s="3" t="s">
        <v>163</v>
      </c>
      <c r="K55" s="3" t="s">
        <v>416</v>
      </c>
    </row>
    <row r="56" spans="1:12" ht="15" customHeight="1" x14ac:dyDescent="0.25">
      <c r="A56" t="str">
        <f t="shared" si="1"/>
        <v>VM55</v>
      </c>
      <c r="B56" t="s">
        <v>35</v>
      </c>
      <c r="C56" s="3" t="s">
        <v>177</v>
      </c>
      <c r="D56" s="24" t="s">
        <v>12</v>
      </c>
      <c r="E56" s="24" t="s">
        <v>25</v>
      </c>
      <c r="F56">
        <v>1</v>
      </c>
      <c r="G56" s="3" t="s">
        <v>26</v>
      </c>
      <c r="H56" s="3" t="s">
        <v>168</v>
      </c>
      <c r="I56" s="3" t="s">
        <v>108</v>
      </c>
      <c r="J56" s="3" t="s">
        <v>163</v>
      </c>
      <c r="K56" s="3" t="s">
        <v>417</v>
      </c>
    </row>
    <row r="57" spans="1:12" ht="15" customHeight="1" x14ac:dyDescent="0.25">
      <c r="A57" t="str">
        <f t="shared" si="1"/>
        <v>VM56</v>
      </c>
      <c r="B57" t="s">
        <v>35</v>
      </c>
      <c r="C57" s="3" t="s">
        <v>309</v>
      </c>
      <c r="D57" t="s">
        <v>12</v>
      </c>
      <c r="E57" t="s">
        <v>25</v>
      </c>
      <c r="F57">
        <v>1</v>
      </c>
      <c r="G57" s="3" t="s">
        <v>26</v>
      </c>
      <c r="H57" s="3" t="s">
        <v>168</v>
      </c>
      <c r="I57" s="3" t="s">
        <v>183</v>
      </c>
      <c r="J57" s="3" t="s">
        <v>163</v>
      </c>
      <c r="K57" s="3" t="s">
        <v>380</v>
      </c>
    </row>
    <row r="58" spans="1:12" ht="15" customHeight="1" x14ac:dyDescent="0.25">
      <c r="A58" t="str">
        <f t="shared" si="1"/>
        <v>VM57</v>
      </c>
      <c r="B58" t="s">
        <v>35</v>
      </c>
      <c r="C58" s="3" t="s">
        <v>178</v>
      </c>
      <c r="D58" t="s">
        <v>12</v>
      </c>
      <c r="E58" t="s">
        <v>25</v>
      </c>
      <c r="F58">
        <v>1</v>
      </c>
      <c r="G58" s="3" t="s">
        <v>26</v>
      </c>
      <c r="H58" s="3" t="s">
        <v>168</v>
      </c>
      <c r="I58" s="3" t="s">
        <v>108</v>
      </c>
      <c r="J58" s="3" t="s">
        <v>163</v>
      </c>
      <c r="K58" s="3" t="s">
        <v>418</v>
      </c>
    </row>
    <row r="59" spans="1:12" ht="15" customHeight="1" x14ac:dyDescent="0.25">
      <c r="A59" t="str">
        <f t="shared" si="1"/>
        <v>VM58</v>
      </c>
      <c r="B59" t="s">
        <v>35</v>
      </c>
      <c r="C59" s="3" t="s">
        <v>179</v>
      </c>
      <c r="D59" t="s">
        <v>12</v>
      </c>
      <c r="E59" t="s">
        <v>25</v>
      </c>
      <c r="F59">
        <v>1</v>
      </c>
      <c r="G59" s="3" t="s">
        <v>26</v>
      </c>
      <c r="H59" s="3" t="s">
        <v>168</v>
      </c>
      <c r="I59" s="3" t="s">
        <v>108</v>
      </c>
      <c r="J59" s="3" t="s">
        <v>163</v>
      </c>
      <c r="K59" s="3" t="s">
        <v>419</v>
      </c>
    </row>
    <row r="60" spans="1:12" ht="15" customHeight="1" x14ac:dyDescent="0.25">
      <c r="A60" t="str">
        <f t="shared" si="1"/>
        <v>VM59</v>
      </c>
      <c r="B60" t="s">
        <v>35</v>
      </c>
      <c r="C60" s="3" t="s">
        <v>66</v>
      </c>
      <c r="D60" s="24" t="s">
        <v>12</v>
      </c>
      <c r="E60" s="24" t="s">
        <v>25</v>
      </c>
      <c r="F60">
        <v>1</v>
      </c>
      <c r="G60" s="3" t="s">
        <v>26</v>
      </c>
      <c r="H60" s="3" t="s">
        <v>168</v>
      </c>
      <c r="I60" s="3" t="s">
        <v>109</v>
      </c>
      <c r="J60" s="3" t="s">
        <v>163</v>
      </c>
      <c r="K60" s="3" t="s">
        <v>423</v>
      </c>
    </row>
    <row r="61" spans="1:12" ht="15" customHeight="1" x14ac:dyDescent="0.25">
      <c r="A61" t="str">
        <f t="shared" si="1"/>
        <v>VM60</v>
      </c>
      <c r="B61" t="s">
        <v>35</v>
      </c>
      <c r="C61" s="3" t="s">
        <v>180</v>
      </c>
      <c r="D61" t="s">
        <v>12</v>
      </c>
      <c r="E61" t="s">
        <v>25</v>
      </c>
      <c r="F61">
        <v>1</v>
      </c>
      <c r="G61" s="3" t="s">
        <v>26</v>
      </c>
      <c r="H61" s="3" t="s">
        <v>168</v>
      </c>
      <c r="I61" s="3" t="s">
        <v>108</v>
      </c>
      <c r="J61" s="3" t="s">
        <v>163</v>
      </c>
      <c r="K61" s="3" t="s">
        <v>420</v>
      </c>
    </row>
    <row r="62" spans="1:12" ht="15" customHeight="1" x14ac:dyDescent="0.25">
      <c r="A62" t="str">
        <f t="shared" si="1"/>
        <v>VM61</v>
      </c>
      <c r="B62" t="s">
        <v>35</v>
      </c>
      <c r="C62" s="3" t="s">
        <v>315</v>
      </c>
      <c r="D62" t="s">
        <v>12</v>
      </c>
      <c r="E62" t="s">
        <v>25</v>
      </c>
      <c r="F62">
        <v>1</v>
      </c>
      <c r="G62" s="3" t="s">
        <v>26</v>
      </c>
      <c r="H62" s="3" t="s">
        <v>168</v>
      </c>
      <c r="I62" s="3" t="s">
        <v>108</v>
      </c>
      <c r="J62" s="3" t="s">
        <v>163</v>
      </c>
      <c r="K62" s="3" t="s">
        <v>421</v>
      </c>
    </row>
    <row r="63" spans="1:12" ht="15" customHeight="1" x14ac:dyDescent="0.25">
      <c r="A63" t="str">
        <f t="shared" si="1"/>
        <v>VM62</v>
      </c>
      <c r="B63" t="s">
        <v>35</v>
      </c>
      <c r="C63" s="3" t="s">
        <v>366</v>
      </c>
      <c r="D63" t="s">
        <v>12</v>
      </c>
      <c r="E63" t="s">
        <v>25</v>
      </c>
      <c r="F63">
        <v>1</v>
      </c>
      <c r="G63" s="3" t="s">
        <v>26</v>
      </c>
      <c r="H63" s="3" t="s">
        <v>168</v>
      </c>
      <c r="I63" s="3" t="s">
        <v>108</v>
      </c>
      <c r="J63" s="3" t="s">
        <v>163</v>
      </c>
      <c r="K63" s="3" t="s">
        <v>414</v>
      </c>
    </row>
    <row r="64" spans="1:12" ht="15" customHeight="1" x14ac:dyDescent="0.25">
      <c r="A64" t="str">
        <f t="shared" ref="A64:A95" si="2">CONCATENATE("VM", ROW()-1)</f>
        <v>VM63</v>
      </c>
      <c r="B64" t="s">
        <v>35</v>
      </c>
      <c r="C64" s="3" t="s">
        <v>181</v>
      </c>
      <c r="D64" t="s">
        <v>12</v>
      </c>
      <c r="E64" t="s">
        <v>25</v>
      </c>
      <c r="F64">
        <v>1</v>
      </c>
      <c r="G64" s="3" t="s">
        <v>26</v>
      </c>
      <c r="H64" s="3" t="s">
        <v>168</v>
      </c>
      <c r="I64" s="3" t="s">
        <v>108</v>
      </c>
      <c r="J64" s="3" t="s">
        <v>163</v>
      </c>
      <c r="K64" s="3" t="s">
        <v>422</v>
      </c>
    </row>
    <row r="65" spans="1:12" ht="15" customHeight="1" x14ac:dyDescent="0.25">
      <c r="A65" t="str">
        <f t="shared" si="2"/>
        <v>VM64</v>
      </c>
      <c r="B65" t="s">
        <v>35</v>
      </c>
      <c r="C65" s="3" t="s">
        <v>182</v>
      </c>
      <c r="D65" t="s">
        <v>12</v>
      </c>
      <c r="E65" t="s">
        <v>25</v>
      </c>
      <c r="F65">
        <v>1</v>
      </c>
      <c r="G65" s="3" t="s">
        <v>26</v>
      </c>
      <c r="H65" s="3" t="s">
        <v>168</v>
      </c>
      <c r="I65" s="3" t="s">
        <v>108</v>
      </c>
      <c r="J65" s="3" t="s">
        <v>163</v>
      </c>
      <c r="K65" s="3" t="s">
        <v>379</v>
      </c>
    </row>
    <row r="66" spans="1:12" ht="15" customHeight="1" x14ac:dyDescent="0.25">
      <c r="A66" t="str">
        <f t="shared" si="2"/>
        <v>VM65</v>
      </c>
      <c r="B66" t="s">
        <v>35</v>
      </c>
      <c r="C66" s="3" t="s">
        <v>67</v>
      </c>
      <c r="D66" t="s">
        <v>12</v>
      </c>
      <c r="E66" t="s">
        <v>25</v>
      </c>
      <c r="F66">
        <v>1</v>
      </c>
      <c r="G66" s="3" t="s">
        <v>26</v>
      </c>
      <c r="H66" s="3" t="s">
        <v>168</v>
      </c>
      <c r="I66" s="3" t="s">
        <v>442</v>
      </c>
      <c r="J66" s="3" t="s">
        <v>163</v>
      </c>
      <c r="K66" s="3" t="s">
        <v>424</v>
      </c>
    </row>
    <row r="67" spans="1:12" ht="15" customHeight="1" x14ac:dyDescent="0.25">
      <c r="A67" t="str">
        <f t="shared" si="2"/>
        <v>VM66</v>
      </c>
      <c r="B67" t="s">
        <v>35</v>
      </c>
      <c r="C67" s="3" t="s">
        <v>313</v>
      </c>
      <c r="D67" t="s">
        <v>115</v>
      </c>
      <c r="E67" t="s">
        <v>25</v>
      </c>
      <c r="F67">
        <v>1</v>
      </c>
      <c r="G67" s="3" t="s">
        <v>26</v>
      </c>
      <c r="H67" s="3" t="s">
        <v>38</v>
      </c>
      <c r="I67" s="3" t="s">
        <v>102</v>
      </c>
      <c r="J67" s="3" t="s">
        <v>13</v>
      </c>
    </row>
    <row r="68" spans="1:12" ht="15" customHeight="1" x14ac:dyDescent="0.25">
      <c r="A68" t="str">
        <f t="shared" si="2"/>
        <v>VM67</v>
      </c>
      <c r="B68" t="s">
        <v>35</v>
      </c>
      <c r="C68" s="3" t="s">
        <v>254</v>
      </c>
      <c r="D68" t="s">
        <v>115</v>
      </c>
      <c r="E68" t="s">
        <v>25</v>
      </c>
      <c r="F68">
        <v>1</v>
      </c>
      <c r="G68" s="3" t="s">
        <v>26</v>
      </c>
      <c r="H68" s="3" t="s">
        <v>38</v>
      </c>
      <c r="I68" s="3" t="s">
        <v>103</v>
      </c>
      <c r="J68" s="3" t="s">
        <v>13</v>
      </c>
      <c r="K68" s="24"/>
      <c r="L68" s="24"/>
    </row>
    <row r="69" spans="1:12" x14ac:dyDescent="0.25">
      <c r="A69" t="str">
        <f t="shared" si="2"/>
        <v>VM68</v>
      </c>
      <c r="B69" t="s">
        <v>35</v>
      </c>
      <c r="C69" s="3" t="s">
        <v>148</v>
      </c>
      <c r="D69" t="s">
        <v>115</v>
      </c>
      <c r="E69" t="s">
        <v>25</v>
      </c>
      <c r="F69">
        <v>1</v>
      </c>
      <c r="G69" s="3" t="s">
        <v>26</v>
      </c>
      <c r="H69" s="3" t="s">
        <v>168</v>
      </c>
      <c r="I69" s="3" t="s">
        <v>149</v>
      </c>
      <c r="J69" s="3" t="s">
        <v>13</v>
      </c>
    </row>
    <row r="70" spans="1:12" ht="15" customHeight="1" x14ac:dyDescent="0.25">
      <c r="A70" t="str">
        <f t="shared" si="2"/>
        <v>VM69</v>
      </c>
      <c r="B70" t="s">
        <v>35</v>
      </c>
      <c r="C70" s="3" t="s">
        <v>114</v>
      </c>
      <c r="D70" t="s">
        <v>115</v>
      </c>
      <c r="E70" t="s">
        <v>25</v>
      </c>
      <c r="F70">
        <v>1</v>
      </c>
      <c r="G70" s="3" t="s">
        <v>26</v>
      </c>
      <c r="H70" s="3" t="s">
        <v>168</v>
      </c>
      <c r="I70" s="3" t="s">
        <v>45</v>
      </c>
      <c r="J70" s="3" t="s">
        <v>13</v>
      </c>
    </row>
    <row r="71" spans="1:12" ht="15" customHeight="1" x14ac:dyDescent="0.25">
      <c r="A71" t="str">
        <f t="shared" si="2"/>
        <v>VM70</v>
      </c>
      <c r="B71" t="s">
        <v>35</v>
      </c>
      <c r="C71" s="3" t="s">
        <v>267</v>
      </c>
      <c r="D71" t="s">
        <v>115</v>
      </c>
      <c r="E71" t="s">
        <v>25</v>
      </c>
      <c r="F71">
        <v>1</v>
      </c>
      <c r="G71" s="3" t="s">
        <v>26</v>
      </c>
      <c r="H71" s="3" t="s">
        <v>52</v>
      </c>
      <c r="I71" s="3" t="s">
        <v>108</v>
      </c>
      <c r="J71" s="3" t="s">
        <v>13</v>
      </c>
      <c r="K71" s="24"/>
      <c r="L71" s="24"/>
    </row>
    <row r="72" spans="1:12" ht="15" customHeight="1" x14ac:dyDescent="0.25">
      <c r="A72" t="str">
        <f t="shared" si="2"/>
        <v>VM71</v>
      </c>
      <c r="B72" t="s">
        <v>35</v>
      </c>
      <c r="C72" s="3" t="s">
        <v>268</v>
      </c>
      <c r="D72" t="s">
        <v>115</v>
      </c>
      <c r="E72" t="s">
        <v>25</v>
      </c>
      <c r="F72">
        <v>1</v>
      </c>
      <c r="G72" s="3" t="s">
        <v>26</v>
      </c>
      <c r="H72" s="3" t="s">
        <v>52</v>
      </c>
      <c r="I72" s="3" t="s">
        <v>108</v>
      </c>
      <c r="J72" s="3" t="s">
        <v>13</v>
      </c>
      <c r="K72" s="24"/>
      <c r="L72" s="24"/>
    </row>
    <row r="73" spans="1:12" ht="15" customHeight="1" x14ac:dyDescent="0.25">
      <c r="A73" t="str">
        <f t="shared" si="2"/>
        <v>VM72</v>
      </c>
      <c r="B73" t="s">
        <v>35</v>
      </c>
      <c r="C73" s="3" t="s">
        <v>269</v>
      </c>
      <c r="D73" t="s">
        <v>115</v>
      </c>
      <c r="E73" t="s">
        <v>25</v>
      </c>
      <c r="F73">
        <v>1</v>
      </c>
      <c r="G73" s="3" t="s">
        <v>26</v>
      </c>
      <c r="H73" s="3" t="s">
        <v>52</v>
      </c>
      <c r="I73" s="3" t="s">
        <v>109</v>
      </c>
      <c r="J73" s="3" t="s">
        <v>13</v>
      </c>
      <c r="K73" s="24"/>
      <c r="L73" s="24"/>
    </row>
    <row r="74" spans="1:12" ht="15" customHeight="1" x14ac:dyDescent="0.25">
      <c r="A74" t="str">
        <f t="shared" si="2"/>
        <v>VM73</v>
      </c>
      <c r="B74" t="s">
        <v>35</v>
      </c>
      <c r="C74" s="3" t="s">
        <v>259</v>
      </c>
      <c r="D74" t="s">
        <v>115</v>
      </c>
      <c r="E74" t="s">
        <v>25</v>
      </c>
      <c r="F74">
        <v>1</v>
      </c>
      <c r="G74" s="3" t="s">
        <v>26</v>
      </c>
      <c r="H74" s="3" t="s">
        <v>168</v>
      </c>
      <c r="I74" s="3" t="s">
        <v>108</v>
      </c>
      <c r="J74" s="3" t="s">
        <v>13</v>
      </c>
      <c r="K74" s="24"/>
      <c r="L74" s="24"/>
    </row>
    <row r="75" spans="1:12" ht="15" customHeight="1" x14ac:dyDescent="0.25">
      <c r="A75" t="str">
        <f t="shared" si="2"/>
        <v>VM74</v>
      </c>
      <c r="B75" t="s">
        <v>35</v>
      </c>
      <c r="C75" s="3" t="s">
        <v>260</v>
      </c>
      <c r="D75" t="s">
        <v>115</v>
      </c>
      <c r="E75" t="s">
        <v>25</v>
      </c>
      <c r="F75">
        <v>1</v>
      </c>
      <c r="G75" s="3" t="s">
        <v>26</v>
      </c>
      <c r="H75" s="3" t="s">
        <v>168</v>
      </c>
      <c r="I75" s="3" t="s">
        <v>108</v>
      </c>
      <c r="J75" s="3" t="s">
        <v>13</v>
      </c>
      <c r="K75" s="24"/>
      <c r="L75" s="24"/>
    </row>
    <row r="76" spans="1:12" ht="15" customHeight="1" x14ac:dyDescent="0.25">
      <c r="A76" t="str">
        <f t="shared" si="2"/>
        <v>VM75</v>
      </c>
      <c r="B76" t="s">
        <v>35</v>
      </c>
      <c r="C76" s="3" t="s">
        <v>261</v>
      </c>
      <c r="D76" t="s">
        <v>115</v>
      </c>
      <c r="E76" t="s">
        <v>25</v>
      </c>
      <c r="F76">
        <v>1</v>
      </c>
      <c r="G76" s="3" t="s">
        <v>26</v>
      </c>
      <c r="H76" s="3" t="s">
        <v>168</v>
      </c>
      <c r="I76" s="3" t="s">
        <v>108</v>
      </c>
      <c r="J76" s="3" t="s">
        <v>13</v>
      </c>
      <c r="K76" s="24"/>
      <c r="L76" s="24"/>
    </row>
    <row r="77" spans="1:12" ht="15" customHeight="1" x14ac:dyDescent="0.25">
      <c r="A77" t="str">
        <f t="shared" si="2"/>
        <v>VM76</v>
      </c>
      <c r="B77" t="s">
        <v>35</v>
      </c>
      <c r="C77" s="3" t="s">
        <v>262</v>
      </c>
      <c r="D77" t="s">
        <v>115</v>
      </c>
      <c r="E77" t="s">
        <v>25</v>
      </c>
      <c r="F77">
        <v>1</v>
      </c>
      <c r="G77" s="3" t="s">
        <v>26</v>
      </c>
      <c r="H77" s="3" t="s">
        <v>168</v>
      </c>
      <c r="I77" s="3" t="s">
        <v>108</v>
      </c>
      <c r="J77" s="3" t="s">
        <v>13</v>
      </c>
      <c r="K77" s="24"/>
      <c r="L77" s="24"/>
    </row>
    <row r="78" spans="1:12" ht="15" customHeight="1" x14ac:dyDescent="0.25">
      <c r="A78" t="str">
        <f t="shared" si="2"/>
        <v>VM77</v>
      </c>
      <c r="B78" t="s">
        <v>35</v>
      </c>
      <c r="C78" s="3" t="s">
        <v>256</v>
      </c>
      <c r="D78" t="s">
        <v>115</v>
      </c>
      <c r="E78" t="s">
        <v>25</v>
      </c>
      <c r="F78">
        <v>1</v>
      </c>
      <c r="G78" s="3" t="s">
        <v>26</v>
      </c>
      <c r="H78" s="3" t="s">
        <v>168</v>
      </c>
      <c r="I78" s="3" t="s">
        <v>183</v>
      </c>
      <c r="J78" s="3" t="s">
        <v>13</v>
      </c>
      <c r="K78" s="24"/>
      <c r="L78" s="24"/>
    </row>
    <row r="79" spans="1:12" ht="15" customHeight="1" x14ac:dyDescent="0.25">
      <c r="A79" t="str">
        <f t="shared" si="2"/>
        <v>VM78</v>
      </c>
      <c r="B79" t="s">
        <v>35</v>
      </c>
      <c r="C79" s="3" t="s">
        <v>266</v>
      </c>
      <c r="D79" t="s">
        <v>115</v>
      </c>
      <c r="E79" t="s">
        <v>25</v>
      </c>
      <c r="F79">
        <v>1</v>
      </c>
      <c r="G79" s="3" t="s">
        <v>26</v>
      </c>
      <c r="H79" s="3" t="s">
        <v>168</v>
      </c>
      <c r="I79" s="3" t="s">
        <v>108</v>
      </c>
      <c r="J79" s="3" t="s">
        <v>13</v>
      </c>
      <c r="K79" s="24"/>
      <c r="L79" s="24"/>
    </row>
    <row r="80" spans="1:12" ht="15" customHeight="1" x14ac:dyDescent="0.25">
      <c r="A80" t="str">
        <f t="shared" si="2"/>
        <v>VM79</v>
      </c>
      <c r="B80" t="s">
        <v>35</v>
      </c>
      <c r="C80" s="3" t="s">
        <v>263</v>
      </c>
      <c r="D80" t="s">
        <v>115</v>
      </c>
      <c r="E80" t="s">
        <v>25</v>
      </c>
      <c r="F80">
        <v>1</v>
      </c>
      <c r="G80" s="3" t="s">
        <v>26</v>
      </c>
      <c r="H80" s="3" t="s">
        <v>168</v>
      </c>
      <c r="I80" s="3" t="s">
        <v>108</v>
      </c>
      <c r="J80" s="3" t="s">
        <v>13</v>
      </c>
      <c r="K80" s="24"/>
      <c r="L80" s="24"/>
    </row>
    <row r="81" spans="1:12" ht="15" customHeight="1" x14ac:dyDescent="0.25">
      <c r="A81" t="str">
        <f t="shared" si="2"/>
        <v>VM80</v>
      </c>
      <c r="B81" t="s">
        <v>35</v>
      </c>
      <c r="C81" s="3" t="s">
        <v>144</v>
      </c>
      <c r="D81" t="s">
        <v>115</v>
      </c>
      <c r="E81" t="s">
        <v>25</v>
      </c>
      <c r="F81">
        <v>1</v>
      </c>
      <c r="G81" s="3" t="s">
        <v>26</v>
      </c>
      <c r="H81" s="3" t="s">
        <v>168</v>
      </c>
      <c r="I81" s="3" t="s">
        <v>109</v>
      </c>
      <c r="J81" s="3" t="s">
        <v>13</v>
      </c>
      <c r="K81" s="24"/>
      <c r="L81" s="24"/>
    </row>
    <row r="82" spans="1:12" ht="15" customHeight="1" x14ac:dyDescent="0.25">
      <c r="A82" t="str">
        <f t="shared" si="2"/>
        <v>VM81</v>
      </c>
      <c r="B82" t="s">
        <v>35</v>
      </c>
      <c r="C82" s="3" t="s">
        <v>258</v>
      </c>
      <c r="D82" t="s">
        <v>115</v>
      </c>
      <c r="E82" t="s">
        <v>25</v>
      </c>
      <c r="F82">
        <v>1</v>
      </c>
      <c r="G82" s="3" t="s">
        <v>26</v>
      </c>
      <c r="H82" s="3" t="s">
        <v>168</v>
      </c>
      <c r="I82" s="3" t="s">
        <v>108</v>
      </c>
      <c r="J82" s="3" t="s">
        <v>13</v>
      </c>
      <c r="K82" s="24"/>
      <c r="L82" s="24"/>
    </row>
    <row r="83" spans="1:12" ht="15" customHeight="1" x14ac:dyDescent="0.25">
      <c r="A83" t="str">
        <f t="shared" si="2"/>
        <v>VM82</v>
      </c>
      <c r="B83" t="s">
        <v>35</v>
      </c>
      <c r="C83" s="3" t="s">
        <v>264</v>
      </c>
      <c r="D83" t="s">
        <v>115</v>
      </c>
      <c r="E83" t="s">
        <v>25</v>
      </c>
      <c r="F83">
        <v>1</v>
      </c>
      <c r="G83" s="3" t="s">
        <v>26</v>
      </c>
      <c r="H83" s="3" t="s">
        <v>168</v>
      </c>
      <c r="I83" s="3" t="s">
        <v>108</v>
      </c>
      <c r="J83" s="3" t="s">
        <v>13</v>
      </c>
      <c r="K83" s="24"/>
      <c r="L83" s="24"/>
    </row>
    <row r="84" spans="1:12" ht="15" customHeight="1" x14ac:dyDescent="0.25">
      <c r="A84" t="str">
        <f t="shared" si="2"/>
        <v>VM83</v>
      </c>
      <c r="B84" t="s">
        <v>35</v>
      </c>
      <c r="C84" s="3" t="s">
        <v>345</v>
      </c>
      <c r="D84" t="s">
        <v>115</v>
      </c>
      <c r="E84" t="s">
        <v>25</v>
      </c>
      <c r="F84">
        <v>1</v>
      </c>
      <c r="G84" s="3" t="s">
        <v>26</v>
      </c>
      <c r="H84" s="3" t="s">
        <v>168</v>
      </c>
      <c r="I84" s="3" t="s">
        <v>108</v>
      </c>
      <c r="J84" s="3" t="s">
        <v>13</v>
      </c>
      <c r="K84" s="24"/>
      <c r="L84" s="24"/>
    </row>
    <row r="85" spans="1:12" ht="15" customHeight="1" x14ac:dyDescent="0.25">
      <c r="A85" t="str">
        <f t="shared" si="2"/>
        <v>VM84</v>
      </c>
      <c r="B85" t="s">
        <v>35</v>
      </c>
      <c r="C85" s="3" t="s">
        <v>257</v>
      </c>
      <c r="D85" t="s">
        <v>115</v>
      </c>
      <c r="E85" t="s">
        <v>25</v>
      </c>
      <c r="F85">
        <v>1</v>
      </c>
      <c r="G85" s="3" t="s">
        <v>26</v>
      </c>
      <c r="H85" s="3" t="s">
        <v>168</v>
      </c>
      <c r="I85" s="3" t="s">
        <v>108</v>
      </c>
      <c r="J85" s="3" t="s">
        <v>13</v>
      </c>
      <c r="K85" s="24"/>
      <c r="L85" s="24"/>
    </row>
    <row r="86" spans="1:12" ht="15" customHeight="1" x14ac:dyDescent="0.25">
      <c r="A86" t="str">
        <f t="shared" si="2"/>
        <v>VM85</v>
      </c>
      <c r="B86" t="s">
        <v>35</v>
      </c>
      <c r="C86" s="3" t="s">
        <v>265</v>
      </c>
      <c r="D86" t="s">
        <v>115</v>
      </c>
      <c r="E86" t="s">
        <v>25</v>
      </c>
      <c r="F86">
        <v>1</v>
      </c>
      <c r="G86" s="3" t="s">
        <v>26</v>
      </c>
      <c r="H86" s="3" t="s">
        <v>168</v>
      </c>
      <c r="I86" s="3" t="s">
        <v>108</v>
      </c>
      <c r="J86" s="3" t="s">
        <v>13</v>
      </c>
      <c r="K86" s="24"/>
      <c r="L86" s="24"/>
    </row>
    <row r="87" spans="1:12" ht="15" customHeight="1" x14ac:dyDescent="0.25">
      <c r="A87" t="str">
        <f t="shared" si="2"/>
        <v>VM86</v>
      </c>
      <c r="B87" t="s">
        <v>35</v>
      </c>
      <c r="C87" s="3" t="s">
        <v>145</v>
      </c>
      <c r="D87" t="s">
        <v>115</v>
      </c>
      <c r="E87" t="s">
        <v>25</v>
      </c>
      <c r="F87">
        <v>1</v>
      </c>
      <c r="G87" s="3" t="s">
        <v>26</v>
      </c>
      <c r="H87" s="3" t="s">
        <v>168</v>
      </c>
      <c r="I87" s="3" t="s">
        <v>111</v>
      </c>
      <c r="J87" s="3" t="s">
        <v>13</v>
      </c>
      <c r="K87" s="24"/>
      <c r="L87" s="24"/>
    </row>
    <row r="88" spans="1:12" ht="15" customHeight="1" x14ac:dyDescent="0.25">
      <c r="A88" t="str">
        <f t="shared" si="2"/>
        <v>VM87</v>
      </c>
      <c r="B88" t="s">
        <v>36</v>
      </c>
      <c r="C88" s="3" t="s">
        <v>147</v>
      </c>
      <c r="D88" t="s">
        <v>115</v>
      </c>
      <c r="E88" t="s">
        <v>25</v>
      </c>
      <c r="F88">
        <v>1</v>
      </c>
      <c r="G88" s="3" t="s">
        <v>26</v>
      </c>
      <c r="H88" s="3" t="s">
        <v>168</v>
      </c>
      <c r="I88" s="3" t="s">
        <v>111</v>
      </c>
      <c r="J88" s="3" t="s">
        <v>13</v>
      </c>
      <c r="K88" s="24"/>
      <c r="L88" s="24"/>
    </row>
    <row r="89" spans="1:12" ht="15" customHeight="1" x14ac:dyDescent="0.25">
      <c r="A89" t="str">
        <f t="shared" si="2"/>
        <v>VM88</v>
      </c>
      <c r="B89" t="s">
        <v>35</v>
      </c>
      <c r="C89" s="3" t="s">
        <v>576</v>
      </c>
      <c r="D89" t="s">
        <v>577</v>
      </c>
      <c r="E89" t="s">
        <v>25</v>
      </c>
      <c r="F89">
        <v>1</v>
      </c>
      <c r="G89" s="3" t="s">
        <v>26</v>
      </c>
      <c r="H89" s="3" t="s">
        <v>38</v>
      </c>
      <c r="I89" s="3" t="s">
        <v>102</v>
      </c>
      <c r="J89" s="3" t="s">
        <v>577</v>
      </c>
      <c r="K89" s="3" t="s">
        <v>613</v>
      </c>
    </row>
    <row r="90" spans="1:12" ht="15" customHeight="1" x14ac:dyDescent="0.25">
      <c r="A90" t="str">
        <f t="shared" si="2"/>
        <v>VM89</v>
      </c>
      <c r="B90" t="s">
        <v>35</v>
      </c>
      <c r="C90" s="3" t="s">
        <v>578</v>
      </c>
      <c r="D90" t="s">
        <v>577</v>
      </c>
      <c r="E90" t="s">
        <v>25</v>
      </c>
      <c r="F90">
        <v>1</v>
      </c>
      <c r="G90" s="3" t="s">
        <v>26</v>
      </c>
      <c r="H90" s="3" t="s">
        <v>38</v>
      </c>
      <c r="I90" s="3" t="s">
        <v>103</v>
      </c>
      <c r="J90" s="3" t="s">
        <v>577</v>
      </c>
      <c r="K90" s="24"/>
      <c r="L90" s="24" t="s">
        <v>619</v>
      </c>
    </row>
    <row r="91" spans="1:12" ht="15" customHeight="1" x14ac:dyDescent="0.25">
      <c r="A91" t="str">
        <f t="shared" si="2"/>
        <v>VM90</v>
      </c>
      <c r="B91" t="s">
        <v>35</v>
      </c>
      <c r="C91" s="3" t="s">
        <v>579</v>
      </c>
      <c r="D91" t="s">
        <v>577</v>
      </c>
      <c r="E91" t="s">
        <v>25</v>
      </c>
      <c r="F91">
        <v>1</v>
      </c>
      <c r="G91" s="3" t="s">
        <v>26</v>
      </c>
      <c r="H91" s="3" t="s">
        <v>168</v>
      </c>
      <c r="I91" s="3" t="s">
        <v>149</v>
      </c>
      <c r="J91" s="3" t="s">
        <v>577</v>
      </c>
      <c r="K91" s="24" t="s">
        <v>618</v>
      </c>
      <c r="L91" s="25" t="s">
        <v>617</v>
      </c>
    </row>
    <row r="92" spans="1:12" ht="15" customHeight="1" x14ac:dyDescent="0.25">
      <c r="A92" t="str">
        <f t="shared" si="2"/>
        <v>VM91</v>
      </c>
      <c r="B92" t="s">
        <v>35</v>
      </c>
      <c r="C92" s="3" t="s">
        <v>580</v>
      </c>
      <c r="D92" t="s">
        <v>577</v>
      </c>
      <c r="E92" t="s">
        <v>25</v>
      </c>
      <c r="F92">
        <v>1</v>
      </c>
      <c r="G92" s="3" t="s">
        <v>26</v>
      </c>
      <c r="H92" s="3" t="s">
        <v>38</v>
      </c>
      <c r="I92" s="3" t="s">
        <v>45</v>
      </c>
      <c r="J92" s="3" t="s">
        <v>577</v>
      </c>
      <c r="K92" s="3" t="s">
        <v>611</v>
      </c>
    </row>
    <row r="93" spans="1:12" ht="15" customHeight="1" x14ac:dyDescent="0.25">
      <c r="A93" t="str">
        <f t="shared" si="2"/>
        <v>VM92</v>
      </c>
      <c r="B93" t="s">
        <v>36</v>
      </c>
      <c r="C93" s="3" t="s">
        <v>581</v>
      </c>
      <c r="D93" t="s">
        <v>577</v>
      </c>
      <c r="E93" t="s">
        <v>25</v>
      </c>
      <c r="F93">
        <v>1</v>
      </c>
      <c r="G93" s="3" t="s">
        <v>26</v>
      </c>
      <c r="H93" s="3" t="s">
        <v>168</v>
      </c>
      <c r="I93" s="3" t="s">
        <v>108</v>
      </c>
      <c r="J93" s="3" t="s">
        <v>577</v>
      </c>
      <c r="K93"/>
      <c r="L93" s="24"/>
    </row>
    <row r="94" spans="1:12" ht="15" customHeight="1" x14ac:dyDescent="0.25">
      <c r="A94" t="str">
        <f t="shared" si="2"/>
        <v>VM93</v>
      </c>
      <c r="B94" t="s">
        <v>36</v>
      </c>
      <c r="C94" s="3" t="s">
        <v>582</v>
      </c>
      <c r="D94" t="s">
        <v>577</v>
      </c>
      <c r="E94" t="s">
        <v>25</v>
      </c>
      <c r="F94">
        <v>1</v>
      </c>
      <c r="G94" s="3" t="s">
        <v>26</v>
      </c>
      <c r="H94" s="3" t="s">
        <v>168</v>
      </c>
      <c r="I94" s="3" t="s">
        <v>108</v>
      </c>
      <c r="J94" s="3" t="s">
        <v>577</v>
      </c>
      <c r="K94" s="24"/>
      <c r="L94" s="24"/>
    </row>
    <row r="95" spans="1:12" ht="15" customHeight="1" x14ac:dyDescent="0.25">
      <c r="A95" t="str">
        <f t="shared" si="2"/>
        <v>VM94</v>
      </c>
      <c r="B95" t="s">
        <v>36</v>
      </c>
      <c r="C95" s="3" t="s">
        <v>583</v>
      </c>
      <c r="D95" t="s">
        <v>577</v>
      </c>
      <c r="E95" t="s">
        <v>25</v>
      </c>
      <c r="F95">
        <v>1</v>
      </c>
      <c r="G95" s="3" t="s">
        <v>26</v>
      </c>
      <c r="H95" s="3" t="s">
        <v>168</v>
      </c>
      <c r="I95" s="3" t="s">
        <v>109</v>
      </c>
      <c r="J95" s="3" t="s">
        <v>577</v>
      </c>
      <c r="K95" s="24"/>
      <c r="L95" s="24"/>
    </row>
    <row r="96" spans="1:12" ht="15" customHeight="1" x14ac:dyDescent="0.25">
      <c r="A96" t="str">
        <f t="shared" ref="A96:A123" si="3">CONCATENATE("VM", ROW()-1)</f>
        <v>VM95</v>
      </c>
      <c r="B96" t="s">
        <v>36</v>
      </c>
      <c r="C96" s="3" t="s">
        <v>584</v>
      </c>
      <c r="D96" t="s">
        <v>577</v>
      </c>
      <c r="E96" t="s">
        <v>39</v>
      </c>
      <c r="F96">
        <v>1</v>
      </c>
      <c r="G96" s="3" t="s">
        <v>30</v>
      </c>
      <c r="H96" s="3" t="s">
        <v>168</v>
      </c>
      <c r="I96" s="3" t="s">
        <v>494</v>
      </c>
      <c r="J96" s="3" t="s">
        <v>577</v>
      </c>
      <c r="K96" s="25" t="s">
        <v>564</v>
      </c>
    </row>
    <row r="97" spans="1:12" ht="15" customHeight="1" x14ac:dyDescent="0.25">
      <c r="A97" t="str">
        <f t="shared" si="3"/>
        <v>VM96</v>
      </c>
      <c r="B97" t="s">
        <v>36</v>
      </c>
      <c r="C97" s="3" t="s">
        <v>585</v>
      </c>
      <c r="D97" t="s">
        <v>577</v>
      </c>
      <c r="E97" t="s">
        <v>25</v>
      </c>
      <c r="F97">
        <v>1</v>
      </c>
      <c r="G97" s="3" t="s">
        <v>26</v>
      </c>
      <c r="H97" s="3" t="s">
        <v>168</v>
      </c>
      <c r="I97" s="3" t="s">
        <v>336</v>
      </c>
      <c r="J97" s="3" t="s">
        <v>577</v>
      </c>
      <c r="K97" s="25" t="s">
        <v>612</v>
      </c>
    </row>
    <row r="98" spans="1:12" ht="15" customHeight="1" x14ac:dyDescent="0.25">
      <c r="A98" t="str">
        <f t="shared" si="3"/>
        <v>VM97</v>
      </c>
      <c r="B98" t="s">
        <v>35</v>
      </c>
      <c r="C98" s="3" t="s">
        <v>586</v>
      </c>
      <c r="D98" t="s">
        <v>577</v>
      </c>
      <c r="E98" t="s">
        <v>25</v>
      </c>
      <c r="F98">
        <v>1</v>
      </c>
      <c r="G98" s="3" t="s">
        <v>26</v>
      </c>
      <c r="H98" s="3" t="s">
        <v>168</v>
      </c>
      <c r="I98" s="3" t="s">
        <v>108</v>
      </c>
      <c r="J98" s="3" t="s">
        <v>577</v>
      </c>
      <c r="K98" s="25" t="s">
        <v>609</v>
      </c>
    </row>
    <row r="99" spans="1:12" ht="15" customHeight="1" x14ac:dyDescent="0.25">
      <c r="A99" t="str">
        <f t="shared" si="3"/>
        <v>VM98</v>
      </c>
      <c r="B99" t="s">
        <v>35</v>
      </c>
      <c r="C99" s="3" t="s">
        <v>587</v>
      </c>
      <c r="D99" t="s">
        <v>577</v>
      </c>
      <c r="E99" t="s">
        <v>25</v>
      </c>
      <c r="F99">
        <v>1</v>
      </c>
      <c r="G99" s="3" t="s">
        <v>26</v>
      </c>
      <c r="H99" s="3" t="s">
        <v>168</v>
      </c>
      <c r="I99" s="3" t="s">
        <v>108</v>
      </c>
      <c r="J99" s="3" t="s">
        <v>577</v>
      </c>
      <c r="K99" s="25" t="s">
        <v>605</v>
      </c>
    </row>
    <row r="100" spans="1:12" ht="15" customHeight="1" x14ac:dyDescent="0.25">
      <c r="A100" t="str">
        <f t="shared" si="3"/>
        <v>VM99</v>
      </c>
      <c r="B100" t="s">
        <v>35</v>
      </c>
      <c r="C100" s="3" t="s">
        <v>588</v>
      </c>
      <c r="D100" t="s">
        <v>577</v>
      </c>
      <c r="E100" t="s">
        <v>25</v>
      </c>
      <c r="F100">
        <v>1</v>
      </c>
      <c r="G100" s="3" t="s">
        <v>26</v>
      </c>
      <c r="H100" s="3" t="s">
        <v>168</v>
      </c>
      <c r="I100" s="3" t="s">
        <v>108</v>
      </c>
      <c r="J100" s="3" t="s">
        <v>577</v>
      </c>
      <c r="K100" s="25" t="s">
        <v>603</v>
      </c>
    </row>
    <row r="101" spans="1:12" ht="15" customHeight="1" x14ac:dyDescent="0.25">
      <c r="A101" t="str">
        <f t="shared" si="3"/>
        <v>VM100</v>
      </c>
      <c r="B101" t="s">
        <v>35</v>
      </c>
      <c r="C101" s="3" t="s">
        <v>589</v>
      </c>
      <c r="D101" t="s">
        <v>577</v>
      </c>
      <c r="E101" t="s">
        <v>25</v>
      </c>
      <c r="F101">
        <v>1</v>
      </c>
      <c r="G101" s="3" t="s">
        <v>26</v>
      </c>
      <c r="H101" s="3" t="s">
        <v>168</v>
      </c>
      <c r="I101" s="3" t="s">
        <v>183</v>
      </c>
      <c r="J101" s="3" t="s">
        <v>577</v>
      </c>
      <c r="K101" s="25" t="s">
        <v>601</v>
      </c>
    </row>
    <row r="102" spans="1:12" ht="15" customHeight="1" x14ac:dyDescent="0.25">
      <c r="A102" t="str">
        <f t="shared" si="3"/>
        <v>VM101</v>
      </c>
      <c r="B102" t="s">
        <v>35</v>
      </c>
      <c r="C102" s="3" t="s">
        <v>590</v>
      </c>
      <c r="D102" t="s">
        <v>577</v>
      </c>
      <c r="E102" t="s">
        <v>25</v>
      </c>
      <c r="F102">
        <v>1</v>
      </c>
      <c r="G102" s="3" t="s">
        <v>26</v>
      </c>
      <c r="H102" s="3" t="s">
        <v>168</v>
      </c>
      <c r="I102" s="3" t="s">
        <v>108</v>
      </c>
      <c r="J102" s="3" t="s">
        <v>577</v>
      </c>
      <c r="K102" s="25" t="s">
        <v>602</v>
      </c>
    </row>
    <row r="103" spans="1:12" ht="15" customHeight="1" x14ac:dyDescent="0.25">
      <c r="A103" t="str">
        <f t="shared" si="3"/>
        <v>VM102</v>
      </c>
      <c r="B103" t="s">
        <v>35</v>
      </c>
      <c r="C103" s="3" t="s">
        <v>591</v>
      </c>
      <c r="D103" t="s">
        <v>577</v>
      </c>
      <c r="E103" t="s">
        <v>25</v>
      </c>
      <c r="F103">
        <v>1</v>
      </c>
      <c r="G103" s="3" t="s">
        <v>26</v>
      </c>
      <c r="H103" s="3" t="s">
        <v>168</v>
      </c>
      <c r="I103" s="3" t="s">
        <v>108</v>
      </c>
      <c r="J103" s="3" t="s">
        <v>577</v>
      </c>
      <c r="K103" s="25" t="s">
        <v>606</v>
      </c>
    </row>
    <row r="104" spans="1:12" ht="15" customHeight="1" x14ac:dyDescent="0.25">
      <c r="A104" t="str">
        <f t="shared" si="3"/>
        <v>VM103</v>
      </c>
      <c r="B104" t="s">
        <v>36</v>
      </c>
      <c r="C104" s="3" t="s">
        <v>592</v>
      </c>
      <c r="D104" t="s">
        <v>577</v>
      </c>
      <c r="E104" t="s">
        <v>25</v>
      </c>
      <c r="F104">
        <v>1</v>
      </c>
      <c r="G104" s="3" t="s">
        <v>26</v>
      </c>
      <c r="H104" s="3" t="s">
        <v>168</v>
      </c>
      <c r="I104" s="3" t="s">
        <v>109</v>
      </c>
      <c r="J104" s="3" t="s">
        <v>577</v>
      </c>
      <c r="K104" s="25"/>
    </row>
    <row r="105" spans="1:12" ht="15" customHeight="1" x14ac:dyDescent="0.25">
      <c r="A105" t="str">
        <f t="shared" si="3"/>
        <v>VM104</v>
      </c>
      <c r="B105" t="s">
        <v>35</v>
      </c>
      <c r="C105" s="3" t="s">
        <v>593</v>
      </c>
      <c r="D105" t="s">
        <v>577</v>
      </c>
      <c r="E105" t="s">
        <v>25</v>
      </c>
      <c r="F105">
        <v>1</v>
      </c>
      <c r="G105" s="3" t="s">
        <v>26</v>
      </c>
      <c r="H105" s="3" t="s">
        <v>168</v>
      </c>
      <c r="I105" s="3" t="s">
        <v>108</v>
      </c>
      <c r="J105" s="3" t="s">
        <v>577</v>
      </c>
      <c r="K105" s="25" t="s">
        <v>616</v>
      </c>
    </row>
    <row r="106" spans="1:12" ht="15" customHeight="1" x14ac:dyDescent="0.25">
      <c r="A106" t="str">
        <f t="shared" si="3"/>
        <v>VM105</v>
      </c>
      <c r="B106" t="s">
        <v>35</v>
      </c>
      <c r="C106" s="3" t="s">
        <v>594</v>
      </c>
      <c r="D106" t="s">
        <v>577</v>
      </c>
      <c r="E106" t="s">
        <v>25</v>
      </c>
      <c r="F106">
        <v>1</v>
      </c>
      <c r="G106" s="3" t="s">
        <v>26</v>
      </c>
      <c r="H106" s="3" t="s">
        <v>168</v>
      </c>
      <c r="I106" s="3" t="s">
        <v>108</v>
      </c>
      <c r="J106" s="3" t="s">
        <v>577</v>
      </c>
      <c r="K106" s="25" t="s">
        <v>604</v>
      </c>
    </row>
    <row r="107" spans="1:12" ht="15" customHeight="1" x14ac:dyDescent="0.25">
      <c r="A107" t="str">
        <f t="shared" si="3"/>
        <v>VM106</v>
      </c>
      <c r="B107" t="s">
        <v>35</v>
      </c>
      <c r="C107" s="3" t="s">
        <v>595</v>
      </c>
      <c r="D107" t="s">
        <v>577</v>
      </c>
      <c r="E107" t="s">
        <v>25</v>
      </c>
      <c r="F107">
        <v>1</v>
      </c>
      <c r="G107" s="3" t="s">
        <v>26</v>
      </c>
      <c r="H107" s="3" t="s">
        <v>168</v>
      </c>
      <c r="I107" s="3" t="s">
        <v>108</v>
      </c>
      <c r="J107" s="3" t="s">
        <v>577</v>
      </c>
      <c r="K107" s="25" t="s">
        <v>607</v>
      </c>
    </row>
    <row r="108" spans="1:12" ht="15" customHeight="1" x14ac:dyDescent="0.25">
      <c r="A108" t="str">
        <f t="shared" si="3"/>
        <v>VM107</v>
      </c>
      <c r="B108" t="s">
        <v>35</v>
      </c>
      <c r="C108" s="3" t="s">
        <v>596</v>
      </c>
      <c r="D108" t="s">
        <v>577</v>
      </c>
      <c r="E108" t="s">
        <v>25</v>
      </c>
      <c r="F108">
        <v>1</v>
      </c>
      <c r="G108" s="3" t="s">
        <v>26</v>
      </c>
      <c r="H108" s="3" t="s">
        <v>168</v>
      </c>
      <c r="I108" s="3" t="s">
        <v>108</v>
      </c>
      <c r="J108" s="3" t="s">
        <v>577</v>
      </c>
      <c r="K108" s="25" t="s">
        <v>608</v>
      </c>
    </row>
    <row r="109" spans="1:12" ht="15" customHeight="1" x14ac:dyDescent="0.25">
      <c r="A109" t="str">
        <f t="shared" si="3"/>
        <v>VM108</v>
      </c>
      <c r="B109" t="s">
        <v>35</v>
      </c>
      <c r="C109" s="3" t="s">
        <v>597</v>
      </c>
      <c r="D109" t="s">
        <v>577</v>
      </c>
      <c r="E109" t="s">
        <v>25</v>
      </c>
      <c r="F109">
        <v>1</v>
      </c>
      <c r="G109" s="3" t="s">
        <v>26</v>
      </c>
      <c r="H109" s="3" t="s">
        <v>168</v>
      </c>
      <c r="I109" s="3" t="s">
        <v>108</v>
      </c>
      <c r="J109" s="3" t="s">
        <v>577</v>
      </c>
      <c r="K109" s="25" t="s">
        <v>610</v>
      </c>
    </row>
    <row r="110" spans="1:12" ht="15" customHeight="1" x14ac:dyDescent="0.25">
      <c r="A110" t="str">
        <f t="shared" si="3"/>
        <v>VM109</v>
      </c>
      <c r="B110" t="s">
        <v>35</v>
      </c>
      <c r="C110" s="3" t="s">
        <v>598</v>
      </c>
      <c r="D110" t="s">
        <v>577</v>
      </c>
      <c r="E110" t="s">
        <v>25</v>
      </c>
      <c r="F110">
        <v>1</v>
      </c>
      <c r="G110" s="3" t="s">
        <v>26</v>
      </c>
      <c r="H110" s="3" t="s">
        <v>168</v>
      </c>
      <c r="I110" s="3" t="s">
        <v>442</v>
      </c>
      <c r="J110" s="3" t="s">
        <v>577</v>
      </c>
      <c r="K110" s="25" t="s">
        <v>614</v>
      </c>
    </row>
    <row r="111" spans="1:12" ht="15" customHeight="1" x14ac:dyDescent="0.25">
      <c r="A111" t="str">
        <f t="shared" si="3"/>
        <v>VM110</v>
      </c>
      <c r="B111" t="s">
        <v>35</v>
      </c>
      <c r="C111" s="3" t="s">
        <v>599</v>
      </c>
      <c r="D111" t="s">
        <v>577</v>
      </c>
      <c r="E111" t="s">
        <v>53</v>
      </c>
      <c r="F111">
        <v>1</v>
      </c>
      <c r="G111" s="3" t="s">
        <v>26</v>
      </c>
      <c r="H111" s="3" t="s">
        <v>168</v>
      </c>
      <c r="I111" s="3" t="s">
        <v>41</v>
      </c>
      <c r="J111" s="3" t="s">
        <v>577</v>
      </c>
      <c r="K111" s="22"/>
      <c r="L111" s="22"/>
    </row>
    <row r="112" spans="1:12" ht="15" customHeight="1" x14ac:dyDescent="0.25">
      <c r="A112" t="str">
        <f t="shared" si="3"/>
        <v>VM111</v>
      </c>
      <c r="B112" t="s">
        <v>35</v>
      </c>
      <c r="C112" s="3" t="s">
        <v>410</v>
      </c>
      <c r="D112" t="s">
        <v>104</v>
      </c>
      <c r="E112" t="s">
        <v>25</v>
      </c>
      <c r="F112">
        <v>1</v>
      </c>
      <c r="G112" s="3" t="s">
        <v>26</v>
      </c>
      <c r="H112" s="3" t="s">
        <v>38</v>
      </c>
      <c r="I112" s="3" t="s">
        <v>103</v>
      </c>
      <c r="J112" s="3" t="s">
        <v>13</v>
      </c>
      <c r="K112" s="25" t="s">
        <v>441</v>
      </c>
    </row>
    <row r="113" spans="1:11" x14ac:dyDescent="0.25">
      <c r="A113" t="str">
        <f t="shared" si="3"/>
        <v>VM112</v>
      </c>
      <c r="B113" t="s">
        <v>35</v>
      </c>
      <c r="C113" s="3" t="s">
        <v>185</v>
      </c>
      <c r="D113" t="s">
        <v>104</v>
      </c>
      <c r="E113" t="s">
        <v>25</v>
      </c>
      <c r="F113">
        <v>1</v>
      </c>
      <c r="G113" s="3" t="s">
        <v>26</v>
      </c>
      <c r="H113" s="3" t="s">
        <v>38</v>
      </c>
      <c r="I113" s="3" t="s">
        <v>149</v>
      </c>
      <c r="J113" s="3" t="s">
        <v>13</v>
      </c>
      <c r="K113" s="25" t="s">
        <v>253</v>
      </c>
    </row>
    <row r="114" spans="1:11" x14ac:dyDescent="0.25">
      <c r="A114" t="str">
        <f t="shared" si="3"/>
        <v>VM113</v>
      </c>
      <c r="B114" t="s">
        <v>35</v>
      </c>
      <c r="C114" s="3" t="s">
        <v>186</v>
      </c>
      <c r="D114" t="s">
        <v>104</v>
      </c>
      <c r="E114" t="s">
        <v>39</v>
      </c>
      <c r="F114">
        <v>1</v>
      </c>
      <c r="G114" s="3" t="s">
        <v>166</v>
      </c>
      <c r="H114" s="3" t="s">
        <v>168</v>
      </c>
      <c r="I114" s="3" t="s">
        <v>45</v>
      </c>
      <c r="J114" s="3" t="s">
        <v>13</v>
      </c>
      <c r="K114" s="3" t="s">
        <v>187</v>
      </c>
    </row>
    <row r="115" spans="1:11" x14ac:dyDescent="0.25">
      <c r="A115" t="str">
        <f t="shared" si="3"/>
        <v>VM114</v>
      </c>
      <c r="B115" t="s">
        <v>35</v>
      </c>
      <c r="C115" s="3" t="s">
        <v>217</v>
      </c>
      <c r="D115" t="s">
        <v>104</v>
      </c>
      <c r="E115" t="s">
        <v>39</v>
      </c>
      <c r="F115">
        <v>1</v>
      </c>
      <c r="G115" s="3" t="s">
        <v>26</v>
      </c>
      <c r="H115" s="3" t="s">
        <v>52</v>
      </c>
      <c r="I115" s="3" t="s">
        <v>108</v>
      </c>
      <c r="J115" s="3" t="s">
        <v>13</v>
      </c>
      <c r="K115" s="3" t="s">
        <v>429</v>
      </c>
    </row>
    <row r="116" spans="1:11" x14ac:dyDescent="0.25">
      <c r="A116" t="str">
        <f t="shared" si="3"/>
        <v>VM115</v>
      </c>
      <c r="B116" t="s">
        <v>35</v>
      </c>
      <c r="C116" s="3" t="s">
        <v>189</v>
      </c>
      <c r="D116" t="s">
        <v>104</v>
      </c>
      <c r="E116" t="s">
        <v>39</v>
      </c>
      <c r="F116">
        <v>1</v>
      </c>
      <c r="G116" s="3" t="s">
        <v>26</v>
      </c>
      <c r="H116" s="3" t="s">
        <v>52</v>
      </c>
      <c r="I116" s="3" t="s">
        <v>109</v>
      </c>
      <c r="J116" s="3" t="s">
        <v>13</v>
      </c>
      <c r="K116" s="3" t="s">
        <v>432</v>
      </c>
    </row>
    <row r="117" spans="1:11" x14ac:dyDescent="0.25">
      <c r="A117" t="str">
        <f t="shared" si="3"/>
        <v>VM116</v>
      </c>
      <c r="B117" t="s">
        <v>35</v>
      </c>
      <c r="C117" s="3" t="s">
        <v>242</v>
      </c>
      <c r="D117" t="s">
        <v>104</v>
      </c>
      <c r="E117" t="s">
        <v>39</v>
      </c>
      <c r="F117">
        <v>1</v>
      </c>
      <c r="G117" s="3" t="s">
        <v>166</v>
      </c>
      <c r="H117" s="3" t="s">
        <v>168</v>
      </c>
      <c r="I117" s="3" t="s">
        <v>108</v>
      </c>
      <c r="J117" s="3" t="s">
        <v>13</v>
      </c>
      <c r="K117" s="3" t="s">
        <v>169</v>
      </c>
    </row>
    <row r="118" spans="1:11" x14ac:dyDescent="0.25">
      <c r="A118" t="str">
        <f t="shared" si="3"/>
        <v>VM117</v>
      </c>
      <c r="B118" t="s">
        <v>35</v>
      </c>
      <c r="C118" s="3" t="s">
        <v>237</v>
      </c>
      <c r="D118" t="s">
        <v>104</v>
      </c>
      <c r="E118" t="s">
        <v>39</v>
      </c>
      <c r="F118">
        <v>1</v>
      </c>
      <c r="G118" s="3" t="s">
        <v>166</v>
      </c>
      <c r="H118" s="3" t="s">
        <v>168</v>
      </c>
      <c r="I118" s="3" t="s">
        <v>183</v>
      </c>
      <c r="J118" s="3" t="s">
        <v>13</v>
      </c>
      <c r="K118" s="3" t="s">
        <v>355</v>
      </c>
    </row>
    <row r="119" spans="1:11" x14ac:dyDescent="0.25">
      <c r="A119" t="str">
        <f t="shared" si="3"/>
        <v>VM118</v>
      </c>
      <c r="B119" t="s">
        <v>35</v>
      </c>
      <c r="C119" s="3" t="s">
        <v>105</v>
      </c>
      <c r="D119" t="s">
        <v>104</v>
      </c>
      <c r="E119" t="s">
        <v>39</v>
      </c>
      <c r="F119">
        <v>1</v>
      </c>
      <c r="G119" s="3" t="s">
        <v>166</v>
      </c>
      <c r="H119" s="3" t="s">
        <v>168</v>
      </c>
      <c r="I119" s="3" t="s">
        <v>109</v>
      </c>
      <c r="J119" s="3" t="s">
        <v>13</v>
      </c>
      <c r="K119" s="3" t="s">
        <v>170</v>
      </c>
    </row>
    <row r="120" spans="1:11" x14ac:dyDescent="0.25">
      <c r="A120" t="str">
        <f t="shared" si="3"/>
        <v>VM119</v>
      </c>
      <c r="B120" t="s">
        <v>35</v>
      </c>
      <c r="C120" s="3" t="s">
        <v>188</v>
      </c>
      <c r="D120" t="s">
        <v>104</v>
      </c>
      <c r="E120" t="s">
        <v>39</v>
      </c>
      <c r="F120">
        <v>1</v>
      </c>
      <c r="G120" s="3" t="s">
        <v>166</v>
      </c>
      <c r="H120" s="3" t="s">
        <v>168</v>
      </c>
      <c r="I120" s="3" t="s">
        <v>108</v>
      </c>
      <c r="J120" s="3" t="s">
        <v>13</v>
      </c>
      <c r="K120" s="3" t="s">
        <v>171</v>
      </c>
    </row>
    <row r="121" spans="1:11" x14ac:dyDescent="0.25">
      <c r="A121" t="str">
        <f t="shared" si="3"/>
        <v>VM120</v>
      </c>
      <c r="B121" t="s">
        <v>35</v>
      </c>
      <c r="C121" s="3" t="s">
        <v>106</v>
      </c>
      <c r="D121" t="s">
        <v>104</v>
      </c>
      <c r="E121" t="s">
        <v>167</v>
      </c>
      <c r="F121">
        <v>1</v>
      </c>
      <c r="G121" s="3" t="s">
        <v>26</v>
      </c>
      <c r="H121" s="3" t="s">
        <v>168</v>
      </c>
      <c r="I121" s="3" t="s">
        <v>111</v>
      </c>
      <c r="J121" s="3" t="s">
        <v>13</v>
      </c>
      <c r="K121" s="3" t="s">
        <v>184</v>
      </c>
    </row>
    <row r="122" spans="1:11" x14ac:dyDescent="0.25">
      <c r="A122" t="str">
        <f t="shared" si="3"/>
        <v>VM121</v>
      </c>
      <c r="B122" t="s">
        <v>35</v>
      </c>
      <c r="C122" s="3" t="s">
        <v>54</v>
      </c>
      <c r="D122" t="s">
        <v>47</v>
      </c>
      <c r="E122" t="s">
        <v>25</v>
      </c>
      <c r="F122">
        <v>1</v>
      </c>
      <c r="G122" s="3" t="s">
        <v>26</v>
      </c>
      <c r="H122" s="3" t="s">
        <v>38</v>
      </c>
      <c r="I122" s="3" t="s">
        <v>102</v>
      </c>
      <c r="J122" s="3" t="s">
        <v>13</v>
      </c>
      <c r="K122" s="3" t="s">
        <v>631</v>
      </c>
    </row>
    <row r="123" spans="1:11" x14ac:dyDescent="0.25">
      <c r="A123" t="str">
        <f t="shared" si="3"/>
        <v>VM122</v>
      </c>
      <c r="B123" t="s">
        <v>35</v>
      </c>
      <c r="C123" s="3" t="s">
        <v>139</v>
      </c>
      <c r="D123" t="s">
        <v>47</v>
      </c>
      <c r="E123" t="s">
        <v>39</v>
      </c>
      <c r="F123">
        <v>1</v>
      </c>
      <c r="G123" s="3" t="s">
        <v>30</v>
      </c>
      <c r="H123" s="3" t="s">
        <v>31</v>
      </c>
      <c r="I123" s="3" t="s">
        <v>110</v>
      </c>
      <c r="J123" s="3" t="s">
        <v>9</v>
      </c>
      <c r="K123" s="25" t="s">
        <v>621</v>
      </c>
    </row>
  </sheetData>
  <autoFilter ref="A1:M123">
    <sortState ref="A2:M120">
      <sortCondition ref="C1:C120"/>
    </sortState>
  </autoFilter>
  <sortState ref="A2:M97">
    <sortCondition ref="D2:D97"/>
    <sortCondition ref="C2:C97"/>
  </sortState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zoomScale="90" zoomScaleNormal="90" workbookViewId="0">
      <selection activeCell="K17" sqref="K17"/>
    </sheetView>
  </sheetViews>
  <sheetFormatPr defaultRowHeight="15" x14ac:dyDescent="0.25"/>
  <cols>
    <col min="1" max="1" width="22.140625" bestFit="1" customWidth="1"/>
    <col min="2" max="2" width="8.7109375" style="20" bestFit="1" customWidth="1"/>
    <col min="3" max="4" width="14.85546875" bestFit="1" customWidth="1"/>
    <col min="5" max="5" width="12.85546875" bestFit="1" customWidth="1"/>
    <col min="6" max="6" width="7.5703125" bestFit="1" customWidth="1"/>
    <col min="7" max="7" width="8.42578125" bestFit="1" customWidth="1"/>
    <col min="8" max="8" width="7" bestFit="1" customWidth="1"/>
    <col min="9" max="9" width="9.28515625" bestFit="1" customWidth="1"/>
    <col min="10" max="10" width="16.28515625" bestFit="1" customWidth="1"/>
    <col min="11" max="11" width="11.7109375" bestFit="1" customWidth="1"/>
    <col min="12" max="12" width="32.140625" bestFit="1" customWidth="1"/>
    <col min="13" max="18" width="0" hidden="1" customWidth="1"/>
  </cols>
  <sheetData>
    <row r="1" spans="1:22" x14ac:dyDescent="0.25">
      <c r="A1" s="6" t="s">
        <v>49</v>
      </c>
      <c r="B1" s="38" t="s">
        <v>227</v>
      </c>
      <c r="C1" s="38"/>
      <c r="D1" s="38"/>
      <c r="E1" s="38"/>
      <c r="F1" s="38"/>
      <c r="G1" s="38"/>
      <c r="H1" s="9"/>
      <c r="I1" s="9"/>
      <c r="J1" s="9"/>
      <c r="K1" s="9"/>
      <c r="L1" s="9"/>
      <c r="V1" s="8"/>
    </row>
    <row r="2" spans="1:22" x14ac:dyDescent="0.25">
      <c r="A2" s="35" t="s">
        <v>116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V2" s="8"/>
    </row>
    <row r="3" spans="1:22" s="1" customFormat="1" x14ac:dyDescent="0.25">
      <c r="A3" s="7" t="s">
        <v>96</v>
      </c>
      <c r="B3" s="18" t="s">
        <v>112</v>
      </c>
      <c r="C3" s="7" t="s">
        <v>32</v>
      </c>
      <c r="D3" s="7" t="s">
        <v>231</v>
      </c>
      <c r="E3" s="7" t="s">
        <v>40</v>
      </c>
      <c r="F3" s="7" t="s">
        <v>22</v>
      </c>
      <c r="G3" s="7" t="s">
        <v>23</v>
      </c>
      <c r="H3" s="7" t="s">
        <v>24</v>
      </c>
      <c r="I3" s="7" t="s">
        <v>27</v>
      </c>
      <c r="J3" s="7" t="s">
        <v>3</v>
      </c>
      <c r="K3" s="7" t="s">
        <v>7</v>
      </c>
      <c r="L3" s="7" t="s">
        <v>101</v>
      </c>
      <c r="V3" s="34"/>
    </row>
    <row r="4" spans="1:22" x14ac:dyDescent="0.25">
      <c r="A4" s="3" t="s">
        <v>215</v>
      </c>
      <c r="B4" s="19" t="s">
        <v>51</v>
      </c>
      <c r="C4" s="3" t="s">
        <v>139</v>
      </c>
      <c r="D4" s="3"/>
      <c r="E4" s="3" t="str">
        <f>VLOOKUP($C4,'all servers'!$C:$K,2,FALSE)</f>
        <v xml:space="preserve"> SHARED</v>
      </c>
      <c r="F4" s="3" t="str">
        <f>VLOOKUP($C4,'all servers'!$C:$K,3,FALSE)</f>
        <v>512MB</v>
      </c>
      <c r="G4" s="3">
        <f>VLOOKUP($C4,'all servers'!$C:$K,4,FALSE)</f>
        <v>1</v>
      </c>
      <c r="H4" s="3" t="str">
        <f>VLOOKUP($C4,'all servers'!$C:$K,5,FALSE)</f>
        <v>8GB</v>
      </c>
      <c r="I4" s="3" t="str">
        <f>VLOOKUP($C4,'all servers'!$C:$K,6,FALSE)</f>
        <v>Ubuntu</v>
      </c>
      <c r="J4" s="3" t="str">
        <f>VLOOKUP($C4,'all servers'!$C:$K,7,FALSE)</f>
        <v>Selenium + Node</v>
      </c>
      <c r="K4" s="3" t="str">
        <f>VLOOKUP($C4,'all servers'!$C:$K,9,FALSE)</f>
        <v>10.75.2.172</v>
      </c>
      <c r="L4" s="3" t="s">
        <v>120</v>
      </c>
    </row>
    <row r="5" spans="1:22" x14ac:dyDescent="0.25">
      <c r="A5" s="3" t="s">
        <v>216</v>
      </c>
      <c r="B5" s="19">
        <v>1371</v>
      </c>
      <c r="C5" s="3" t="s">
        <v>201</v>
      </c>
      <c r="D5" s="3" t="s">
        <v>236</v>
      </c>
      <c r="E5" s="3" t="str">
        <f>VLOOKUP($C5,'all servers'!$C:$K,2,FALSE)</f>
        <v>BVT</v>
      </c>
      <c r="F5" s="3" t="str">
        <f>VLOOKUP($C5,'all servers'!$C:$K,3,FALSE)</f>
        <v>1GB</v>
      </c>
      <c r="G5" s="3">
        <f>VLOOKUP($C5,'all servers'!$C:$K,4,FALSE)</f>
        <v>1</v>
      </c>
      <c r="H5" s="3" t="str">
        <f>VLOOKUP($C5,'all servers'!$C:$K,5,FALSE)</f>
        <v>20GB</v>
      </c>
      <c r="I5" s="3" t="str">
        <f>VLOOKUP($C5,'all servers'!$C:$K,6,FALSE)</f>
        <v>RHEL</v>
      </c>
      <c r="J5" s="3" t="str">
        <f>VLOOKUP($C5,'all servers'!$C:$K,7,FALSE)</f>
        <v>xBRC-Attraction</v>
      </c>
      <c r="K5" s="3" t="str">
        <f>VLOOKUP($C5,'all servers'!$C:$K,9,FALSE)</f>
        <v>10.110.1.108</v>
      </c>
      <c r="L5" s="3" t="s">
        <v>241</v>
      </c>
    </row>
    <row r="6" spans="1:22" x14ac:dyDescent="0.25">
      <c r="A6" s="3" t="s">
        <v>216</v>
      </c>
      <c r="B6" s="19">
        <v>1371</v>
      </c>
      <c r="C6" s="3" t="s">
        <v>190</v>
      </c>
      <c r="D6" s="3" t="s">
        <v>236</v>
      </c>
      <c r="E6" s="3" t="str">
        <f>VLOOKUP($C6,'all servers'!$C:$K,2,FALSE)</f>
        <v>BVT</v>
      </c>
      <c r="F6" s="3" t="str">
        <f>VLOOKUP($C6,'all servers'!$C:$K,3,FALSE)</f>
        <v>1GB</v>
      </c>
      <c r="G6" s="3">
        <f>VLOOKUP($C6,'all servers'!$C:$K,4,FALSE)</f>
        <v>1</v>
      </c>
      <c r="H6" s="3" t="str">
        <f>VLOOKUP($C6,'all servers'!$C:$K,5,FALSE)</f>
        <v>20GB</v>
      </c>
      <c r="I6" s="3" t="str">
        <f>VLOOKUP($C6,'all servers'!$C:$K,6,FALSE)</f>
        <v>RHEL</v>
      </c>
      <c r="J6" s="3" t="str">
        <f>VLOOKUP($C6,'all servers'!$C:$K,7,FALSE)</f>
        <v>xBRC-Park Entry</v>
      </c>
      <c r="K6" s="3" t="str">
        <f>VLOOKUP($C6,'all servers'!$C:$K,9,FALSE)</f>
        <v>10.110.1.112</v>
      </c>
      <c r="L6" s="3" t="s">
        <v>229</v>
      </c>
    </row>
    <row r="7" spans="1:22" x14ac:dyDescent="0.25">
      <c r="A7" s="3" t="s">
        <v>46</v>
      </c>
      <c r="B7" s="19">
        <v>1371</v>
      </c>
      <c r="C7" s="3" t="s">
        <v>58</v>
      </c>
      <c r="D7" s="3" t="s">
        <v>230</v>
      </c>
      <c r="E7" s="3" t="str">
        <f>VLOOKUP($C7,'all servers'!$C:$K,2,FALSE)</f>
        <v>BVT</v>
      </c>
      <c r="F7" s="3" t="str">
        <f>VLOOKUP($C7,'all servers'!$C:$K,3,FALSE)</f>
        <v>1GB</v>
      </c>
      <c r="G7" s="3">
        <f>VLOOKUP($C7,'all servers'!$C:$K,4,FALSE)</f>
        <v>1</v>
      </c>
      <c r="H7" s="3" t="str">
        <f>VLOOKUP($C7,'all servers'!$C:$K,5,FALSE)</f>
        <v>20GB</v>
      </c>
      <c r="I7" s="3" t="str">
        <f>VLOOKUP($C7,'all servers'!$C:$K,6,FALSE)</f>
        <v>RHEL</v>
      </c>
      <c r="J7" s="3" t="str">
        <f>VLOOKUP($C7,'all servers'!$C:$K,7,FALSE)</f>
        <v>xBRMS+YUM</v>
      </c>
      <c r="K7" s="3" t="str">
        <f>VLOOKUP($C7,'all servers'!$C:$K,9,FALSE)</f>
        <v>10.110.1.104</v>
      </c>
      <c r="L7" s="3" t="s">
        <v>228</v>
      </c>
      <c r="O7">
        <v>118</v>
      </c>
    </row>
    <row r="8" spans="1:22" x14ac:dyDescent="0.25">
      <c r="A8" s="3" t="s">
        <v>226</v>
      </c>
      <c r="B8" s="19" t="s">
        <v>51</v>
      </c>
      <c r="C8" s="3" t="s">
        <v>411</v>
      </c>
      <c r="D8" s="3"/>
      <c r="E8" s="3" t="str">
        <f>VLOOKUP($C8,'all servers'!$C:$K,2,FALSE)</f>
        <v>BVT</v>
      </c>
      <c r="F8" s="3" t="str">
        <f>VLOOKUP($C8,'all servers'!$C:$K,3,FALSE)</f>
        <v>256MB</v>
      </c>
      <c r="G8" s="3">
        <f>VLOOKUP($C8,'all servers'!$C:$K,4,FALSE)</f>
        <v>1</v>
      </c>
      <c r="H8" s="3" t="str">
        <f>VLOOKUP($C8,'all servers'!$C:$K,5,FALSE)</f>
        <v>20GB</v>
      </c>
      <c r="I8" s="3" t="str">
        <f>VLOOKUP($C8,'all servers'!$C:$K,6,FALSE)</f>
        <v>Windows</v>
      </c>
      <c r="J8" s="3" t="str">
        <f>VLOOKUP($C8,'all servers'!$C:$K,7,FALSE)</f>
        <v>ESB + SQL</v>
      </c>
      <c r="K8" s="3" t="str">
        <f>VLOOKUP($C8,'all servers'!$C:$K,9,FALSE)</f>
        <v>10.110.1.2</v>
      </c>
      <c r="L8" s="3" t="s">
        <v>340</v>
      </c>
      <c r="O8" s="24">
        <v>1</v>
      </c>
      <c r="P8" s="24" t="s">
        <v>553</v>
      </c>
      <c r="Q8" s="30">
        <v>80010114</v>
      </c>
      <c r="R8" t="s">
        <v>565</v>
      </c>
    </row>
    <row r="9" spans="1:22" x14ac:dyDescent="0.25">
      <c r="A9" s="3" t="s">
        <v>200</v>
      </c>
      <c r="B9" s="19">
        <v>1377</v>
      </c>
      <c r="C9" s="3" t="s">
        <v>58</v>
      </c>
      <c r="D9" s="3" t="s">
        <v>378</v>
      </c>
      <c r="E9" s="3" t="str">
        <f>VLOOKUP($C9,'all servers'!$C:$K,2,FALSE)</f>
        <v>BVT</v>
      </c>
      <c r="F9" s="3" t="str">
        <f>VLOOKUP($C9,'all servers'!$C:$K,3,FALSE)</f>
        <v>1GB</v>
      </c>
      <c r="G9" s="3">
        <f>VLOOKUP($C9,'all servers'!$C:$K,4,FALSE)</f>
        <v>1</v>
      </c>
      <c r="H9" s="3" t="str">
        <f>VLOOKUP($C9,'all servers'!$C:$K,5,FALSE)</f>
        <v>20GB</v>
      </c>
      <c r="I9" s="3" t="str">
        <f>VLOOKUP($C9,'all servers'!$C:$K,6,FALSE)</f>
        <v>RHEL</v>
      </c>
      <c r="J9" s="3" t="str">
        <f>VLOOKUP($C9,'all servers'!$C:$K,7,FALSE)</f>
        <v>xBRMS+YUM</v>
      </c>
      <c r="K9" s="3" t="str">
        <f>VLOOKUP($C9,'all servers'!$C:$K,9,FALSE)</f>
        <v>10.110.1.104</v>
      </c>
      <c r="L9" s="3" t="s">
        <v>97</v>
      </c>
      <c r="O9" s="24">
        <v>2</v>
      </c>
      <c r="P9" s="24" t="s">
        <v>554</v>
      </c>
      <c r="Q9" s="30">
        <v>80010114</v>
      </c>
      <c r="R9" t="s">
        <v>566</v>
      </c>
    </row>
    <row r="10" spans="1:22" x14ac:dyDescent="0.25">
      <c r="A10" s="3" t="s">
        <v>199</v>
      </c>
      <c r="B10" s="19" t="s">
        <v>51</v>
      </c>
      <c r="C10" s="3" t="s">
        <v>58</v>
      </c>
      <c r="D10" s="3"/>
      <c r="E10" s="3" t="str">
        <f>VLOOKUP($C10,'all servers'!$C:$K,2,FALSE)</f>
        <v>BVT</v>
      </c>
      <c r="F10" s="3" t="str">
        <f>VLOOKUP($C10,'all servers'!$C:$K,3,FALSE)</f>
        <v>1GB</v>
      </c>
      <c r="G10" s="3">
        <f>VLOOKUP($C10,'all servers'!$C:$K,4,FALSE)</f>
        <v>1</v>
      </c>
      <c r="H10" s="3" t="str">
        <f>VLOOKUP($C10,'all servers'!$C:$K,5,FALSE)</f>
        <v>20GB</v>
      </c>
      <c r="I10" s="3" t="str">
        <f>VLOOKUP($C10,'all servers'!$C:$K,6,FALSE)</f>
        <v>RHEL</v>
      </c>
      <c r="J10" s="3" t="str">
        <f>VLOOKUP($C10,'all servers'!$C:$K,7,FALSE)</f>
        <v>xBRMS+YUM</v>
      </c>
      <c r="K10" s="3" t="str">
        <f>VLOOKUP($C10,'all servers'!$C:$K,9,FALSE)</f>
        <v>10.110.1.104</v>
      </c>
      <c r="L10" s="3" t="s">
        <v>98</v>
      </c>
      <c r="O10" s="24">
        <v>3</v>
      </c>
      <c r="P10" s="24" t="s">
        <v>555</v>
      </c>
      <c r="Q10" s="30">
        <v>80010114</v>
      </c>
      <c r="R10" t="s">
        <v>567</v>
      </c>
    </row>
    <row r="11" spans="1:22" x14ac:dyDescent="0.25">
      <c r="A11" s="3" t="s">
        <v>211</v>
      </c>
      <c r="B11" s="19" t="s">
        <v>51</v>
      </c>
      <c r="C11" s="3" t="s">
        <v>411</v>
      </c>
      <c r="D11" s="3"/>
      <c r="E11" s="3" t="str">
        <f>VLOOKUP($C11,'all servers'!$C:$K,2,FALSE)</f>
        <v>BVT</v>
      </c>
      <c r="F11" s="3" t="str">
        <f>VLOOKUP($C11,'all servers'!$C:$K,3,FALSE)</f>
        <v>256MB</v>
      </c>
      <c r="G11" s="3">
        <f>VLOOKUP($C11,'all servers'!$C:$K,4,FALSE)</f>
        <v>1</v>
      </c>
      <c r="H11" s="3" t="str">
        <f>VLOOKUP($C11,'all servers'!$C:$K,5,FALSE)</f>
        <v>20GB</v>
      </c>
      <c r="I11" s="3" t="str">
        <f>VLOOKUP($C11,'all servers'!$C:$K,6,FALSE)</f>
        <v>Windows</v>
      </c>
      <c r="J11" s="3" t="str">
        <f>VLOOKUP($C11,'all servers'!$C:$K,7,FALSE)</f>
        <v>ESB + SQL</v>
      </c>
      <c r="K11" s="3" t="str">
        <f>VLOOKUP($C11,'all servers'!$C:$K,9,FALSE)</f>
        <v>10.110.1.2</v>
      </c>
      <c r="L11" s="3" t="s">
        <v>97</v>
      </c>
      <c r="O11" s="24">
        <v>4</v>
      </c>
      <c r="P11" s="24" t="s">
        <v>556</v>
      </c>
      <c r="Q11" s="30">
        <v>80010114</v>
      </c>
      <c r="R11" t="s">
        <v>568</v>
      </c>
    </row>
    <row r="12" spans="1:22" x14ac:dyDescent="0.25">
      <c r="A12" s="3" t="s">
        <v>165</v>
      </c>
      <c r="B12" s="19" t="s">
        <v>51</v>
      </c>
      <c r="C12" s="3" t="s">
        <v>382</v>
      </c>
      <c r="D12" s="3"/>
      <c r="E12" s="3" t="str">
        <f>VLOOKUP($C12,'all servers'!$C:$K,2,FALSE)</f>
        <v>BVT</v>
      </c>
      <c r="F12" s="3" t="str">
        <f>VLOOKUP($C12,'all servers'!$C:$K,3,FALSE)</f>
        <v>256MB</v>
      </c>
      <c r="G12" s="3">
        <f>VLOOKUP($C12,'all servers'!$C:$K,4,FALSE)</f>
        <v>1</v>
      </c>
      <c r="H12" s="3" t="str">
        <f>VLOOKUP($C12,'all servers'!$C:$K,5,FALSE)</f>
        <v>20GB</v>
      </c>
      <c r="I12" s="3" t="str">
        <f>VLOOKUP($C12,'all servers'!$C:$K,6,FALSE)</f>
        <v>Windows</v>
      </c>
      <c r="J12" s="3" t="str">
        <f>VLOOKUP($C12,'all servers'!$C:$K,7,FALSE)</f>
        <v>GXP, DAP, DAP UI</v>
      </c>
      <c r="K12" s="3" t="str">
        <f>VLOOKUP($C12,'all servers'!$C:$K,9,FALSE)</f>
        <v>10.110.1.118</v>
      </c>
      <c r="L12" s="3" t="s">
        <v>316</v>
      </c>
      <c r="O12" s="24">
        <v>5</v>
      </c>
      <c r="P12" s="24" t="s">
        <v>558</v>
      </c>
      <c r="Q12" s="30">
        <v>80010114</v>
      </c>
      <c r="R12" t="s">
        <v>569</v>
      </c>
    </row>
    <row r="13" spans="1:22" x14ac:dyDescent="0.25">
      <c r="A13" s="3" t="s">
        <v>45</v>
      </c>
      <c r="B13" s="19">
        <v>1371</v>
      </c>
      <c r="C13" s="3" t="s">
        <v>56</v>
      </c>
      <c r="D13" s="3" t="s">
        <v>232</v>
      </c>
      <c r="E13" s="3" t="str">
        <f>VLOOKUP($C13,'all servers'!$C:$K,2,FALSE)</f>
        <v>BVT</v>
      </c>
      <c r="F13" s="3" t="str">
        <f>VLOOKUP($C13,'all servers'!$C:$K,3,FALSE)</f>
        <v>256MB</v>
      </c>
      <c r="G13" s="3">
        <f>VLOOKUP($C13,'all servers'!$C:$K,4,FALSE)</f>
        <v>1</v>
      </c>
      <c r="H13" s="3" t="str">
        <f>VLOOKUP($C13,'all servers'!$C:$K,5,FALSE)</f>
        <v>20GB</v>
      </c>
      <c r="I13" s="3" t="str">
        <f>VLOOKUP($C13,'all servers'!$C:$K,6,FALSE)</f>
        <v>RHEL</v>
      </c>
      <c r="J13" s="3" t="str">
        <f>VLOOKUP($C13,'all servers'!$C:$K,7,FALSE)</f>
        <v>IDMS</v>
      </c>
      <c r="K13" s="3" t="str">
        <f>VLOOKUP($C13,'all servers'!$C:$K,9,FALSE)</f>
        <v>10.110.1.110</v>
      </c>
      <c r="L13" s="3" t="s">
        <v>360</v>
      </c>
      <c r="O13" s="24">
        <v>6</v>
      </c>
      <c r="P13" s="24" t="s">
        <v>557</v>
      </c>
      <c r="Q13" s="30">
        <v>80010114</v>
      </c>
      <c r="R13" t="s">
        <v>570</v>
      </c>
    </row>
    <row r="14" spans="1:22" x14ac:dyDescent="0.25">
      <c r="A14" s="3" t="s">
        <v>113</v>
      </c>
      <c r="B14" s="19" t="s">
        <v>51</v>
      </c>
      <c r="C14" s="3" t="s">
        <v>54</v>
      </c>
      <c r="D14" s="3"/>
      <c r="E14" s="3" t="str">
        <f>VLOOKUP($C14,'all servers'!$C:$K,2,FALSE)</f>
        <v xml:space="preserve"> SHARED</v>
      </c>
      <c r="F14" s="3" t="str">
        <f>VLOOKUP($C14,'all servers'!$C:$K,3,FALSE)</f>
        <v>256MB</v>
      </c>
      <c r="G14" s="3">
        <f>VLOOKUP($C14,'all servers'!$C:$K,4,FALSE)</f>
        <v>1</v>
      </c>
      <c r="H14" s="3" t="str">
        <f>VLOOKUP($C14,'all servers'!$C:$K,5,FALSE)</f>
        <v>20GB</v>
      </c>
      <c r="I14" s="3" t="str">
        <f>VLOOKUP($C14,'all servers'!$C:$K,6,FALSE)</f>
        <v>Windows</v>
      </c>
      <c r="J14" s="3" t="str">
        <f>VLOOKUP($C14,'all servers'!$C:$K,7,FALSE)</f>
        <v>SQL</v>
      </c>
      <c r="K14" s="3" t="str">
        <f>VLOOKUP($C14,'all servers'!$C:$K,9,FALSE)</f>
        <v>10.110.1.97</v>
      </c>
      <c r="L14" s="3" t="s">
        <v>360</v>
      </c>
      <c r="O14" s="24">
        <v>7</v>
      </c>
      <c r="P14" s="24" t="s">
        <v>561</v>
      </c>
      <c r="Q14" s="31">
        <v>80010190</v>
      </c>
      <c r="R14" s="24" t="s">
        <v>573</v>
      </c>
    </row>
    <row r="15" spans="1:22" x14ac:dyDescent="0.25">
      <c r="A15" s="3" t="s">
        <v>212</v>
      </c>
      <c r="B15" s="19">
        <v>1371</v>
      </c>
      <c r="C15" s="3" t="s">
        <v>240</v>
      </c>
      <c r="D15" s="3" t="s">
        <v>233</v>
      </c>
      <c r="E15" s="3" t="str">
        <f>VLOOKUP($C15,'all servers'!$C:$K,2,FALSE)</f>
        <v>BVT</v>
      </c>
      <c r="F15" s="3" t="str">
        <f>VLOOKUP($C15,'all servers'!$C:$K,3,FALSE)</f>
        <v>1GB</v>
      </c>
      <c r="G15" s="3">
        <f>VLOOKUP($C15,'all servers'!$C:$K,4,FALSE)</f>
        <v>1</v>
      </c>
      <c r="H15" s="3" t="str">
        <f>VLOOKUP($C15,'all servers'!$C:$K,5,FALSE)</f>
        <v>20GB</v>
      </c>
      <c r="I15" s="3" t="str">
        <f>VLOOKUP($C15,'all servers'!$C:$K,6,FALSE)</f>
        <v>RHEL</v>
      </c>
      <c r="J15" s="3" t="str">
        <f>VLOOKUP($C15,'all servers'!$C:$K,7,FALSE)</f>
        <v>xBRC-Attraction</v>
      </c>
      <c r="K15" s="3" t="str">
        <f>VLOOKUP($C15,'all servers'!$C:$K,9,FALSE)</f>
        <v>10.110.1.113</v>
      </c>
      <c r="L15" s="3" t="s">
        <v>243</v>
      </c>
      <c r="O15" s="24">
        <v>8</v>
      </c>
      <c r="P15" s="24" t="s">
        <v>559</v>
      </c>
      <c r="Q15" s="31">
        <v>80010190</v>
      </c>
      <c r="R15" s="24" t="s">
        <v>571</v>
      </c>
    </row>
    <row r="16" spans="1:22" x14ac:dyDescent="0.25">
      <c r="A16" s="3" t="s">
        <v>212</v>
      </c>
      <c r="B16" s="19">
        <v>1371</v>
      </c>
      <c r="C16" s="3" t="s">
        <v>192</v>
      </c>
      <c r="D16" s="3" t="s">
        <v>233</v>
      </c>
      <c r="E16" s="3" t="str">
        <f>VLOOKUP($C16,'all servers'!$C:$K,2,FALSE)</f>
        <v>BVT</v>
      </c>
      <c r="F16" s="3" t="str">
        <f>VLOOKUP($C16,'all servers'!$C:$K,3,FALSE)</f>
        <v>1GB</v>
      </c>
      <c r="G16" s="3">
        <f>VLOOKUP($C16,'all servers'!$C:$K,4,FALSE)</f>
        <v>1</v>
      </c>
      <c r="H16" s="3" t="str">
        <f>VLOOKUP($C16,'all servers'!$C:$K,5,FALSE)</f>
        <v>20GB</v>
      </c>
      <c r="I16" s="3" t="str">
        <f>VLOOKUP($C16,'all servers'!$C:$K,6,FALSE)</f>
        <v>RHEL</v>
      </c>
      <c r="J16" s="3" t="str">
        <f>VLOOKUP($C16,'all servers'!$C:$K,7,FALSE)</f>
        <v>xBRC-Attraction</v>
      </c>
      <c r="K16" s="3" t="str">
        <f>VLOOKUP($C16,'all servers'!$C:$K,9,FALSE)</f>
        <v>10.110.1.120</v>
      </c>
      <c r="L16" s="3" t="s">
        <v>119</v>
      </c>
      <c r="O16" s="24">
        <v>9</v>
      </c>
      <c r="P16" s="24" t="s">
        <v>560</v>
      </c>
      <c r="Q16" s="31">
        <v>80010190</v>
      </c>
      <c r="R16" s="24" t="s">
        <v>572</v>
      </c>
    </row>
    <row r="17" spans="1:18" x14ac:dyDescent="0.25">
      <c r="A17" s="3" t="s">
        <v>213</v>
      </c>
      <c r="B17" s="19">
        <v>1371</v>
      </c>
      <c r="C17" s="3" t="s">
        <v>191</v>
      </c>
      <c r="D17" s="3" t="s">
        <v>234</v>
      </c>
      <c r="E17" s="3" t="str">
        <f>VLOOKUP($C17,'all servers'!$C:$K,2,FALSE)</f>
        <v>BVT</v>
      </c>
      <c r="F17" s="3" t="str">
        <f>VLOOKUP($C17,'all servers'!$C:$K,3,FALSE)</f>
        <v>512MB</v>
      </c>
      <c r="G17" s="3">
        <f>VLOOKUP($C17,'all servers'!$C:$K,4,FALSE)</f>
        <v>1</v>
      </c>
      <c r="H17" s="3" t="str">
        <f>VLOOKUP($C17,'all servers'!$C:$K,5,FALSE)</f>
        <v>16GB</v>
      </c>
      <c r="I17" s="3" t="str">
        <f>VLOOKUP($C17,'all servers'!$C:$K,6,FALSE)</f>
        <v>RHEL</v>
      </c>
      <c r="J17" s="3" t="str">
        <f>VLOOKUP($C17,'all servers'!$C:$K,7,FALSE)</f>
        <v>xBRC-Space</v>
      </c>
      <c r="K17" s="3" t="str">
        <f>VLOOKUP($C17,'all servers'!$C:$K,9,FALSE)</f>
        <v>10.110.1.86</v>
      </c>
      <c r="L17" s="3" t="s">
        <v>244</v>
      </c>
      <c r="O17" s="24">
        <v>10</v>
      </c>
      <c r="P17" s="24" t="s">
        <v>562</v>
      </c>
      <c r="Q17" s="30">
        <v>80010190</v>
      </c>
      <c r="R17" t="s">
        <v>575</v>
      </c>
    </row>
    <row r="18" spans="1:18" x14ac:dyDescent="0.25">
      <c r="A18" s="3" t="s">
        <v>214</v>
      </c>
      <c r="B18" s="19">
        <v>1371</v>
      </c>
      <c r="C18" s="3" t="s">
        <v>57</v>
      </c>
      <c r="D18" s="3" t="s">
        <v>235</v>
      </c>
      <c r="E18" s="3" t="str">
        <f>VLOOKUP($C18,'all servers'!$C:$K,2,FALSE)</f>
        <v>BVT</v>
      </c>
      <c r="F18" s="3" t="str">
        <f>VLOOKUP($C18,'all servers'!$C:$K,3,FALSE)</f>
        <v>1GB</v>
      </c>
      <c r="G18" s="3">
        <f>VLOOKUP($C18,'all servers'!$C:$K,4,FALSE)</f>
        <v>1</v>
      </c>
      <c r="H18" s="3" t="str">
        <f>VLOOKUP($C18,'all servers'!$C:$K,5,FALSE)</f>
        <v>20GB</v>
      </c>
      <c r="I18" s="3" t="str">
        <f>VLOOKUP($C18,'all servers'!$C:$K,6,FALSE)</f>
        <v>RHEL</v>
      </c>
      <c r="J18" s="3" t="str">
        <f>VLOOKUP($C18,'all servers'!$C:$K,7,FALSE)</f>
        <v>xBRC-Park Entry</v>
      </c>
      <c r="K18" s="3" t="str">
        <f>VLOOKUP($C18,'all servers'!$C:$K,9,FALSE)</f>
        <v>10.110.1.99</v>
      </c>
      <c r="L18" s="3" t="s">
        <v>193</v>
      </c>
      <c r="O18" s="24">
        <v>11</v>
      </c>
      <c r="P18" s="24" t="s">
        <v>563</v>
      </c>
      <c r="Q18" s="30">
        <v>80010190</v>
      </c>
      <c r="R18" s="24" t="s">
        <v>574</v>
      </c>
    </row>
    <row r="20" spans="1:18" x14ac:dyDescent="0.25">
      <c r="A20" s="35" t="s">
        <v>363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7"/>
      <c r="O20" s="24" t="s">
        <v>552</v>
      </c>
    </row>
    <row r="21" spans="1:18" s="11" customFormat="1" x14ac:dyDescent="0.25">
      <c r="A21" s="10" t="s">
        <v>96</v>
      </c>
      <c r="B21" s="10" t="s">
        <v>112</v>
      </c>
      <c r="C21" s="10" t="s">
        <v>198</v>
      </c>
      <c r="D21" s="10" t="s">
        <v>0</v>
      </c>
      <c r="E21" s="10" t="s">
        <v>202</v>
      </c>
      <c r="F21" s="11" t="s">
        <v>239</v>
      </c>
      <c r="G21" s="10" t="s">
        <v>122</v>
      </c>
      <c r="H21" s="10" t="s">
        <v>123</v>
      </c>
      <c r="I21" s="10" t="s">
        <v>126</v>
      </c>
      <c r="J21" s="10" t="s">
        <v>121</v>
      </c>
      <c r="K21" s="11" t="s">
        <v>550</v>
      </c>
      <c r="L21" s="10" t="s">
        <v>101</v>
      </c>
      <c r="O21" s="11" t="s">
        <v>551</v>
      </c>
    </row>
    <row r="22" spans="1:18" s="24" customFormat="1" x14ac:dyDescent="0.25">
      <c r="A22" s="25" t="s">
        <v>194</v>
      </c>
      <c r="B22" s="25" t="s">
        <v>142</v>
      </c>
      <c r="C22" s="25" t="s">
        <v>201</v>
      </c>
      <c r="D22" s="25" t="s">
        <v>240</v>
      </c>
      <c r="E22" s="25" t="s">
        <v>245</v>
      </c>
      <c r="F22" s="24">
        <v>1</v>
      </c>
      <c r="G22" s="25" t="s">
        <v>124</v>
      </c>
      <c r="H22" s="25">
        <v>4</v>
      </c>
      <c r="I22" s="25">
        <v>80</v>
      </c>
      <c r="J22" s="25" t="s">
        <v>351</v>
      </c>
      <c r="K22" s="24">
        <f>1000000+F22*10000+IF(G22="ENTRY",1000,4000)+100+H22*10+H22</f>
        <v>1011144</v>
      </c>
      <c r="L22" s="25" t="s">
        <v>274</v>
      </c>
      <c r="O22" s="24" t="str">
        <f>IF(H22=3,"",CONCATENATE("&lt;a href=""http://10.110.1.",$O$7,":8081/gxp-dap-ui/enter.html?name=",VLOOKUP(F22,$O$8:$R$18,4,FALSE), "&amp;leftReader=",K22,"&amp;rightReader=",K23,"&amp;type=",IF(G22="ENTRY","Entrance","Merge"),"&amp;entertainmentid=",VLOOKUP(F22,$O$8:$Q$18,3,FALSE),"&amp;locationid=",VLOOKUP(F22,$O$8:$Q$18,3,FALSE),"""&gt;",VLOOKUP(F22,$O$8:$P$18,2,FALSE)," DAP ",G22," UI&lt;/a&gt; | "))</f>
        <v xml:space="preserve">&lt;a href="http://10.110.1.118:8081/gxp-dap-ui/enter.html?name=Big%20Thunder%20Mountain&amp;leftReader=1011144&amp;rightReader=1011133&amp;type=Entrance&amp;entertainmentid=80010114&amp;locationid=80010114"&gt;BIG DAP ENTRY UI&lt;/a&gt; | </v>
      </c>
    </row>
    <row r="23" spans="1:18" s="24" customFormat="1" x14ac:dyDescent="0.25">
      <c r="A23" s="25" t="s">
        <v>194</v>
      </c>
      <c r="B23" s="25" t="s">
        <v>142</v>
      </c>
      <c r="C23" s="25" t="str">
        <f t="shared" ref="C23:D23" si="0">C22</f>
        <v>BVT-RDR-ATT</v>
      </c>
      <c r="D23" s="25" t="str">
        <f t="shared" si="0"/>
        <v>BVT-XBRC-BUZZ</v>
      </c>
      <c r="E23" s="25" t="s">
        <v>246</v>
      </c>
      <c r="F23" s="24">
        <v>1</v>
      </c>
      <c r="G23" s="25" t="s">
        <v>124</v>
      </c>
      <c r="H23" s="25">
        <v>3</v>
      </c>
      <c r="I23" s="25">
        <v>80</v>
      </c>
      <c r="J23" s="25" t="s">
        <v>352</v>
      </c>
      <c r="K23" s="24">
        <f t="shared" ref="K23:K65" si="1">1000000+F23*10000+IF(G23="ENTRY",1000,4000)+100+H23*10+H23</f>
        <v>1011133</v>
      </c>
      <c r="L23" s="25" t="s">
        <v>274</v>
      </c>
      <c r="O23" s="24" t="str">
        <f t="shared" ref="O23:O65" si="2">IF(H23=3,"",CONCATENATE("&lt;a href=""http://10.110.1.",$O$7,":8081/gxp-dap-ui/enter.html?name=",VLOOKUP(F23,$O$8:$R$18,4,FALSE), "&amp;leftReader=",K23,"&amp;rightReader=",K24,"&amp;type=",IF(G23="ENTRY","Entrance","Merge"),"&amp;entertainmentid=",VLOOKUP(F23,$O$8:$Q$18,3,FALSE),"&amp;locationid=",VLOOKUP(F23,$O$8:$Q$18,3,FALSE),"""&gt;",VLOOKUP(F23,$O$8:$P$18,2,FALSE)," DAP ",G23," UI&lt;/a&gt; | "))</f>
        <v/>
      </c>
    </row>
    <row r="24" spans="1:18" s="24" customFormat="1" x14ac:dyDescent="0.25">
      <c r="A24" s="25" t="s">
        <v>194</v>
      </c>
      <c r="B24" s="25" t="s">
        <v>142</v>
      </c>
      <c r="C24" s="25" t="str">
        <f t="shared" ref="C24:D24" si="3">C23</f>
        <v>BVT-RDR-ATT</v>
      </c>
      <c r="D24" s="25" t="str">
        <f t="shared" si="3"/>
        <v>BVT-XBRC-BUZZ</v>
      </c>
      <c r="E24" s="25" t="s">
        <v>247</v>
      </c>
      <c r="F24" s="24">
        <v>1</v>
      </c>
      <c r="G24" s="25" t="s">
        <v>125</v>
      </c>
      <c r="H24" s="25">
        <v>4</v>
      </c>
      <c r="I24" s="25">
        <v>80</v>
      </c>
      <c r="J24" s="25" t="s">
        <v>353</v>
      </c>
      <c r="K24" s="24">
        <f t="shared" si="1"/>
        <v>1014144</v>
      </c>
      <c r="L24" s="25" t="s">
        <v>274</v>
      </c>
      <c r="O24" s="24" t="str">
        <f t="shared" si="2"/>
        <v xml:space="preserve">&lt;a href="http://10.110.1.118:8081/gxp-dap-ui/enter.html?name=Big%20Thunder%20Mountain&amp;leftReader=1014144&amp;rightReader=1014133&amp;type=Merge&amp;entertainmentid=80010114&amp;locationid=80010114"&gt;BIG DAP MERGE UI&lt;/a&gt; | </v>
      </c>
    </row>
    <row r="25" spans="1:18" s="24" customFormat="1" x14ac:dyDescent="0.25">
      <c r="A25" s="25" t="s">
        <v>194</v>
      </c>
      <c r="B25" s="25" t="s">
        <v>142</v>
      </c>
      <c r="C25" s="25" t="str">
        <f t="shared" ref="C25:D25" si="4">C24</f>
        <v>BVT-RDR-ATT</v>
      </c>
      <c r="D25" s="25" t="str">
        <f t="shared" si="4"/>
        <v>BVT-XBRC-BUZZ</v>
      </c>
      <c r="E25" s="25" t="s">
        <v>248</v>
      </c>
      <c r="F25" s="24">
        <v>1</v>
      </c>
      <c r="G25" s="25" t="s">
        <v>125</v>
      </c>
      <c r="H25" s="25">
        <v>3</v>
      </c>
      <c r="I25" s="25">
        <v>80</v>
      </c>
      <c r="J25" s="25" t="s">
        <v>354</v>
      </c>
      <c r="K25" s="24">
        <f t="shared" si="1"/>
        <v>1014133</v>
      </c>
      <c r="L25" s="25" t="s">
        <v>274</v>
      </c>
      <c r="O25" s="24" t="str">
        <f t="shared" si="2"/>
        <v/>
      </c>
    </row>
    <row r="26" spans="1:18" x14ac:dyDescent="0.25">
      <c r="A26" s="25" t="s">
        <v>194</v>
      </c>
      <c r="B26" s="25" t="s">
        <v>142</v>
      </c>
      <c r="C26" s="25" t="s">
        <v>201</v>
      </c>
      <c r="D26" s="25" t="s">
        <v>240</v>
      </c>
      <c r="E26" s="25" t="s">
        <v>249</v>
      </c>
      <c r="F26" s="24">
        <v>2</v>
      </c>
      <c r="G26" s="25" t="s">
        <v>124</v>
      </c>
      <c r="H26" s="25">
        <v>4</v>
      </c>
      <c r="I26" s="25">
        <v>80</v>
      </c>
      <c r="J26" s="25" t="s">
        <v>351</v>
      </c>
      <c r="K26" s="24">
        <f t="shared" si="1"/>
        <v>1021144</v>
      </c>
      <c r="L26" s="25" t="s">
        <v>274</v>
      </c>
      <c r="O26" s="24" t="str">
        <f t="shared" si="2"/>
        <v xml:space="preserve">&lt;a href="http://10.110.1.118:8081/gxp-dap-ui/enter.html?name=Buzz%20Lightyear&amp;leftReader=1021144&amp;rightReader=1021133&amp;type=Entrance&amp;entertainmentid=80010114&amp;locationid=80010114"&gt;BUZZ DAP ENTRY UI&lt;/a&gt; | </v>
      </c>
    </row>
    <row r="27" spans="1:18" x14ac:dyDescent="0.25">
      <c r="A27" s="25" t="s">
        <v>194</v>
      </c>
      <c r="B27" s="25" t="s">
        <v>142</v>
      </c>
      <c r="C27" s="25" t="str">
        <f t="shared" ref="C27:D42" si="5">C26</f>
        <v>BVT-RDR-ATT</v>
      </c>
      <c r="D27" s="25" t="str">
        <f t="shared" si="5"/>
        <v>BVT-XBRC-BUZZ</v>
      </c>
      <c r="E27" s="25" t="s">
        <v>250</v>
      </c>
      <c r="F27" s="24">
        <v>2</v>
      </c>
      <c r="G27" s="25" t="s">
        <v>124</v>
      </c>
      <c r="H27" s="25">
        <v>3</v>
      </c>
      <c r="I27" s="25">
        <v>80</v>
      </c>
      <c r="J27" s="25" t="s">
        <v>352</v>
      </c>
      <c r="K27" s="24">
        <f t="shared" si="1"/>
        <v>1021133</v>
      </c>
      <c r="L27" s="25" t="s">
        <v>274</v>
      </c>
      <c r="O27" s="24" t="str">
        <f t="shared" si="2"/>
        <v/>
      </c>
    </row>
    <row r="28" spans="1:18" x14ac:dyDescent="0.25">
      <c r="A28" s="25" t="s">
        <v>194</v>
      </c>
      <c r="B28" s="25" t="s">
        <v>142</v>
      </c>
      <c r="C28" s="25" t="str">
        <f t="shared" si="5"/>
        <v>BVT-RDR-ATT</v>
      </c>
      <c r="D28" s="25" t="str">
        <f t="shared" si="5"/>
        <v>BVT-XBRC-BUZZ</v>
      </c>
      <c r="E28" s="25" t="s">
        <v>251</v>
      </c>
      <c r="F28" s="24">
        <v>2</v>
      </c>
      <c r="G28" s="25" t="s">
        <v>125</v>
      </c>
      <c r="H28" s="25">
        <v>4</v>
      </c>
      <c r="I28" s="25">
        <v>80</v>
      </c>
      <c r="J28" s="25" t="s">
        <v>353</v>
      </c>
      <c r="K28" s="24">
        <f t="shared" si="1"/>
        <v>1024144</v>
      </c>
      <c r="L28" s="25" t="s">
        <v>274</v>
      </c>
      <c r="O28" s="24" t="str">
        <f t="shared" si="2"/>
        <v xml:space="preserve">&lt;a href="http://10.110.1.118:8081/gxp-dap-ui/enter.html?name=Buzz%20Lightyear&amp;leftReader=1024144&amp;rightReader=1024133&amp;type=Merge&amp;entertainmentid=80010114&amp;locationid=80010114"&gt;BUZZ DAP MERGE UI&lt;/a&gt; | </v>
      </c>
    </row>
    <row r="29" spans="1:18" x14ac:dyDescent="0.25">
      <c r="A29" s="25" t="s">
        <v>194</v>
      </c>
      <c r="B29" s="25" t="s">
        <v>142</v>
      </c>
      <c r="C29" s="25" t="str">
        <f t="shared" si="5"/>
        <v>BVT-RDR-ATT</v>
      </c>
      <c r="D29" s="25" t="str">
        <f t="shared" si="5"/>
        <v>BVT-XBRC-BUZZ</v>
      </c>
      <c r="E29" s="25" t="s">
        <v>252</v>
      </c>
      <c r="F29" s="24">
        <v>2</v>
      </c>
      <c r="G29" s="25" t="s">
        <v>125</v>
      </c>
      <c r="H29" s="25">
        <v>3</v>
      </c>
      <c r="I29" s="25">
        <v>80</v>
      </c>
      <c r="J29" s="25" t="s">
        <v>354</v>
      </c>
      <c r="K29" s="24">
        <f t="shared" si="1"/>
        <v>1024133</v>
      </c>
      <c r="L29" s="25" t="s">
        <v>274</v>
      </c>
      <c r="O29" s="24" t="str">
        <f t="shared" si="2"/>
        <v/>
      </c>
    </row>
    <row r="30" spans="1:18" x14ac:dyDescent="0.25">
      <c r="A30" s="25" t="s">
        <v>194</v>
      </c>
      <c r="B30" s="25" t="s">
        <v>142</v>
      </c>
      <c r="C30" s="25" t="str">
        <f t="shared" si="5"/>
        <v>BVT-RDR-ATT</v>
      </c>
      <c r="D30" s="25" t="s">
        <v>240</v>
      </c>
      <c r="E30" s="25" t="s">
        <v>275</v>
      </c>
      <c r="F30" s="24">
        <v>3</v>
      </c>
      <c r="G30" s="25" t="s">
        <v>124</v>
      </c>
      <c r="H30" s="25">
        <v>4</v>
      </c>
      <c r="I30" s="25">
        <v>80</v>
      </c>
      <c r="J30" s="25"/>
      <c r="K30" s="24">
        <f t="shared" si="1"/>
        <v>1031144</v>
      </c>
      <c r="L30" s="25" t="s">
        <v>195</v>
      </c>
      <c r="O30" s="24" t="str">
        <f t="shared" si="2"/>
        <v xml:space="preserve">&lt;a href="http://10.110.1.118:8081/gxp-dap-ui/enter.html?name=Haunted%20Mansion&amp;leftReader=1031144&amp;rightReader=1031133&amp;type=Entrance&amp;entertainmentid=80010114&amp;locationid=80010114"&gt;HM DAP ENTRY UI&lt;/a&gt; | </v>
      </c>
    </row>
    <row r="31" spans="1:18" x14ac:dyDescent="0.25">
      <c r="A31" s="25" t="s">
        <v>194</v>
      </c>
      <c r="B31" s="25" t="s">
        <v>142</v>
      </c>
      <c r="C31" s="25" t="str">
        <f t="shared" si="5"/>
        <v>BVT-RDR-ATT</v>
      </c>
      <c r="D31" s="25" t="str">
        <f>D30</f>
        <v>BVT-XBRC-BUZZ</v>
      </c>
      <c r="E31" s="25" t="s">
        <v>276</v>
      </c>
      <c r="F31" s="24">
        <v>3</v>
      </c>
      <c r="G31" s="25" t="s">
        <v>124</v>
      </c>
      <c r="H31" s="25">
        <v>3</v>
      </c>
      <c r="I31" s="25">
        <v>80</v>
      </c>
      <c r="J31" s="25"/>
      <c r="K31" s="24">
        <f t="shared" si="1"/>
        <v>1031133</v>
      </c>
      <c r="L31" s="25" t="s">
        <v>195</v>
      </c>
      <c r="O31" s="24" t="str">
        <f t="shared" si="2"/>
        <v/>
      </c>
    </row>
    <row r="32" spans="1:18" x14ac:dyDescent="0.25">
      <c r="A32" s="25" t="s">
        <v>194</v>
      </c>
      <c r="B32" s="25" t="s">
        <v>142</v>
      </c>
      <c r="C32" s="25" t="str">
        <f t="shared" si="5"/>
        <v>BVT-RDR-ATT</v>
      </c>
      <c r="D32" s="25" t="str">
        <f>D31</f>
        <v>BVT-XBRC-BUZZ</v>
      </c>
      <c r="E32" s="25" t="s">
        <v>277</v>
      </c>
      <c r="F32" s="24">
        <v>3</v>
      </c>
      <c r="G32" s="25" t="s">
        <v>125</v>
      </c>
      <c r="H32" s="25">
        <v>4</v>
      </c>
      <c r="I32" s="25">
        <v>80</v>
      </c>
      <c r="J32" s="25"/>
      <c r="K32" s="24">
        <f t="shared" si="1"/>
        <v>1034144</v>
      </c>
      <c r="L32" s="25" t="s">
        <v>195</v>
      </c>
      <c r="O32" s="24" t="str">
        <f t="shared" si="2"/>
        <v xml:space="preserve">&lt;a href="http://10.110.1.118:8081/gxp-dap-ui/enter.html?name=Haunted%20Mansion&amp;leftReader=1034144&amp;rightReader=1034133&amp;type=Merge&amp;entertainmentid=80010114&amp;locationid=80010114"&gt;HM DAP MERGE UI&lt;/a&gt; | </v>
      </c>
    </row>
    <row r="33" spans="1:15" x14ac:dyDescent="0.25">
      <c r="A33" s="25" t="s">
        <v>194</v>
      </c>
      <c r="B33" s="25" t="s">
        <v>142</v>
      </c>
      <c r="C33" s="25" t="str">
        <f t="shared" si="5"/>
        <v>BVT-RDR-ATT</v>
      </c>
      <c r="D33" s="25" t="str">
        <f>D32</f>
        <v>BVT-XBRC-BUZZ</v>
      </c>
      <c r="E33" s="25" t="s">
        <v>278</v>
      </c>
      <c r="F33" s="24">
        <v>3</v>
      </c>
      <c r="G33" s="25" t="s">
        <v>125</v>
      </c>
      <c r="H33" s="25">
        <v>3</v>
      </c>
      <c r="I33" s="25">
        <v>80</v>
      </c>
      <c r="J33" s="25"/>
      <c r="K33" s="24">
        <f t="shared" si="1"/>
        <v>1034133</v>
      </c>
      <c r="L33" s="25" t="s">
        <v>195</v>
      </c>
      <c r="O33" s="24" t="str">
        <f t="shared" si="2"/>
        <v/>
      </c>
    </row>
    <row r="34" spans="1:15" x14ac:dyDescent="0.25">
      <c r="A34" s="25" t="s">
        <v>194</v>
      </c>
      <c r="B34" s="25" t="s">
        <v>142</v>
      </c>
      <c r="C34" s="25" t="str">
        <f t="shared" si="5"/>
        <v>BVT-RDR-ATT</v>
      </c>
      <c r="D34" s="25" t="s">
        <v>240</v>
      </c>
      <c r="E34" s="25" t="s">
        <v>279</v>
      </c>
      <c r="F34" s="24">
        <v>4</v>
      </c>
      <c r="G34" s="25" t="s">
        <v>124</v>
      </c>
      <c r="H34" s="25">
        <v>4</v>
      </c>
      <c r="I34" s="25">
        <v>80</v>
      </c>
      <c r="J34" s="25"/>
      <c r="K34" s="24">
        <f t="shared" si="1"/>
        <v>1041144</v>
      </c>
      <c r="L34" s="25" t="s">
        <v>195</v>
      </c>
      <c r="O34" s="24" t="str">
        <f t="shared" si="2"/>
        <v xml:space="preserve">&lt;a href="http://10.110.1.118:8081/gxp-dap-ui/enter.html?name=Jungle%20Cruise&amp;leftReader=1041144&amp;rightReader=1041133&amp;type=Entrance&amp;entertainmentid=80010114&amp;locationid=80010114"&gt;JUNG DAP ENTRY UI&lt;/a&gt; | </v>
      </c>
    </row>
    <row r="35" spans="1:15" x14ac:dyDescent="0.25">
      <c r="A35" s="25" t="s">
        <v>194</v>
      </c>
      <c r="B35" s="25" t="s">
        <v>142</v>
      </c>
      <c r="C35" s="25" t="str">
        <f t="shared" si="5"/>
        <v>BVT-RDR-ATT</v>
      </c>
      <c r="D35" s="25" t="str">
        <f>D34</f>
        <v>BVT-XBRC-BUZZ</v>
      </c>
      <c r="E35" s="25" t="s">
        <v>280</v>
      </c>
      <c r="F35" s="24">
        <v>4</v>
      </c>
      <c r="G35" s="25" t="s">
        <v>124</v>
      </c>
      <c r="H35" s="25">
        <v>3</v>
      </c>
      <c r="I35" s="25">
        <v>80</v>
      </c>
      <c r="J35" s="25"/>
      <c r="K35" s="24">
        <f t="shared" si="1"/>
        <v>1041133</v>
      </c>
      <c r="L35" s="25" t="s">
        <v>195</v>
      </c>
      <c r="O35" s="24" t="str">
        <f t="shared" si="2"/>
        <v/>
      </c>
    </row>
    <row r="36" spans="1:15" x14ac:dyDescent="0.25">
      <c r="A36" s="25" t="s">
        <v>194</v>
      </c>
      <c r="B36" s="25" t="s">
        <v>142</v>
      </c>
      <c r="C36" s="25" t="str">
        <f t="shared" si="5"/>
        <v>BVT-RDR-ATT</v>
      </c>
      <c r="D36" s="25" t="str">
        <f>D35</f>
        <v>BVT-XBRC-BUZZ</v>
      </c>
      <c r="E36" s="25" t="s">
        <v>281</v>
      </c>
      <c r="F36" s="24">
        <v>4</v>
      </c>
      <c r="G36" s="25" t="s">
        <v>125</v>
      </c>
      <c r="H36" s="25">
        <v>4</v>
      </c>
      <c r="I36" s="25">
        <v>80</v>
      </c>
      <c r="J36" s="25"/>
      <c r="K36" s="24">
        <f t="shared" si="1"/>
        <v>1044144</v>
      </c>
      <c r="L36" s="25" t="s">
        <v>195</v>
      </c>
      <c r="O36" s="24" t="str">
        <f t="shared" si="2"/>
        <v xml:space="preserve">&lt;a href="http://10.110.1.118:8081/gxp-dap-ui/enter.html?name=Jungle%20Cruise&amp;leftReader=1044144&amp;rightReader=1044133&amp;type=Merge&amp;entertainmentid=80010114&amp;locationid=80010114"&gt;JUNG DAP MERGE UI&lt;/a&gt; | </v>
      </c>
    </row>
    <row r="37" spans="1:15" x14ac:dyDescent="0.25">
      <c r="A37" s="25" t="s">
        <v>194</v>
      </c>
      <c r="B37" s="25" t="s">
        <v>142</v>
      </c>
      <c r="C37" s="25" t="str">
        <f t="shared" si="5"/>
        <v>BVT-RDR-ATT</v>
      </c>
      <c r="D37" s="25" t="str">
        <f>D36</f>
        <v>BVT-XBRC-BUZZ</v>
      </c>
      <c r="E37" s="25" t="s">
        <v>282</v>
      </c>
      <c r="F37" s="24">
        <v>4</v>
      </c>
      <c r="G37" s="25" t="s">
        <v>125</v>
      </c>
      <c r="H37" s="25">
        <v>3</v>
      </c>
      <c r="I37" s="25">
        <v>80</v>
      </c>
      <c r="J37" s="25"/>
      <c r="K37" s="24">
        <f t="shared" si="1"/>
        <v>1044133</v>
      </c>
      <c r="L37" s="25" t="s">
        <v>195</v>
      </c>
      <c r="O37" s="24" t="str">
        <f t="shared" si="2"/>
        <v/>
      </c>
    </row>
    <row r="38" spans="1:15" x14ac:dyDescent="0.25">
      <c r="A38" s="25" t="s">
        <v>194</v>
      </c>
      <c r="B38" s="25" t="s">
        <v>142</v>
      </c>
      <c r="C38" s="25" t="str">
        <f t="shared" si="5"/>
        <v>BVT-RDR-ATT</v>
      </c>
      <c r="D38" s="25" t="s">
        <v>240</v>
      </c>
      <c r="E38" s="25" t="s">
        <v>283</v>
      </c>
      <c r="F38" s="24">
        <v>5</v>
      </c>
      <c r="G38" s="25" t="s">
        <v>124</v>
      </c>
      <c r="H38" s="25">
        <v>4</v>
      </c>
      <c r="I38" s="25">
        <v>80</v>
      </c>
      <c r="J38" s="25"/>
      <c r="K38" s="24">
        <f t="shared" si="1"/>
        <v>1051144</v>
      </c>
      <c r="L38" s="25" t="s">
        <v>195</v>
      </c>
      <c r="O38" s="24" t="str">
        <f t="shared" si="2"/>
        <v xml:space="preserve">&lt;a href="http://10.110.1.118:8081/gxp-dap-ui/enter.html?name=Peter%20Pan&amp;leftReader=1051144&amp;rightReader=1051133&amp;type=Entrance&amp;entertainmentid=80010114&amp;locationid=80010114"&gt;PAN DAP ENTRY UI&lt;/a&gt; | </v>
      </c>
    </row>
    <row r="39" spans="1:15" x14ac:dyDescent="0.25">
      <c r="A39" s="25" t="s">
        <v>194</v>
      </c>
      <c r="B39" s="25" t="s">
        <v>142</v>
      </c>
      <c r="C39" s="25" t="str">
        <f t="shared" si="5"/>
        <v>BVT-RDR-ATT</v>
      </c>
      <c r="D39" s="25" t="str">
        <f>D38</f>
        <v>BVT-XBRC-BUZZ</v>
      </c>
      <c r="E39" s="25" t="s">
        <v>284</v>
      </c>
      <c r="F39" s="24">
        <v>5</v>
      </c>
      <c r="G39" s="25" t="s">
        <v>124</v>
      </c>
      <c r="H39" s="25">
        <v>3</v>
      </c>
      <c r="I39" s="25">
        <v>80</v>
      </c>
      <c r="J39" s="25"/>
      <c r="K39" s="24">
        <f t="shared" si="1"/>
        <v>1051133</v>
      </c>
      <c r="L39" s="25" t="s">
        <v>195</v>
      </c>
      <c r="O39" s="24" t="str">
        <f t="shared" si="2"/>
        <v/>
      </c>
    </row>
    <row r="40" spans="1:15" x14ac:dyDescent="0.25">
      <c r="A40" s="25" t="s">
        <v>194</v>
      </c>
      <c r="B40" s="25" t="s">
        <v>142</v>
      </c>
      <c r="C40" s="25" t="str">
        <f t="shared" si="5"/>
        <v>BVT-RDR-ATT</v>
      </c>
      <c r="D40" s="25" t="str">
        <f>D39</f>
        <v>BVT-XBRC-BUZZ</v>
      </c>
      <c r="E40" s="25" t="s">
        <v>285</v>
      </c>
      <c r="F40" s="24">
        <v>5</v>
      </c>
      <c r="G40" s="25" t="s">
        <v>125</v>
      </c>
      <c r="H40" s="25">
        <v>4</v>
      </c>
      <c r="I40" s="25">
        <v>80</v>
      </c>
      <c r="J40" s="25"/>
      <c r="K40" s="24">
        <f t="shared" si="1"/>
        <v>1054144</v>
      </c>
      <c r="L40" s="25" t="s">
        <v>195</v>
      </c>
      <c r="O40" s="24" t="str">
        <f t="shared" si="2"/>
        <v xml:space="preserve">&lt;a href="http://10.110.1.118:8081/gxp-dap-ui/enter.html?name=Peter%20Pan&amp;leftReader=1054144&amp;rightReader=1054133&amp;type=Merge&amp;entertainmentid=80010114&amp;locationid=80010114"&gt;PAN DAP MERGE UI&lt;/a&gt; | </v>
      </c>
    </row>
    <row r="41" spans="1:15" x14ac:dyDescent="0.25">
      <c r="A41" s="25" t="s">
        <v>194</v>
      </c>
      <c r="B41" s="25" t="s">
        <v>142</v>
      </c>
      <c r="C41" s="25" t="str">
        <f t="shared" si="5"/>
        <v>BVT-RDR-ATT</v>
      </c>
      <c r="D41" s="25" t="str">
        <f>D40</f>
        <v>BVT-XBRC-BUZZ</v>
      </c>
      <c r="E41" s="25" t="s">
        <v>286</v>
      </c>
      <c r="F41" s="24">
        <v>5</v>
      </c>
      <c r="G41" s="25" t="s">
        <v>125</v>
      </c>
      <c r="H41" s="25">
        <v>3</v>
      </c>
      <c r="I41" s="25">
        <v>80</v>
      </c>
      <c r="K41" s="24">
        <f t="shared" si="1"/>
        <v>1054133</v>
      </c>
      <c r="L41" s="25" t="s">
        <v>195</v>
      </c>
      <c r="O41" s="24" t="str">
        <f t="shared" si="2"/>
        <v/>
      </c>
    </row>
    <row r="42" spans="1:15" x14ac:dyDescent="0.25">
      <c r="A42" s="25" t="s">
        <v>194</v>
      </c>
      <c r="B42" s="25" t="s">
        <v>142</v>
      </c>
      <c r="C42" s="25" t="str">
        <f t="shared" si="5"/>
        <v>BVT-RDR-ATT</v>
      </c>
      <c r="D42" s="25" t="s">
        <v>240</v>
      </c>
      <c r="E42" s="25" t="s">
        <v>207</v>
      </c>
      <c r="F42" s="24">
        <v>6</v>
      </c>
      <c r="G42" s="25" t="s">
        <v>124</v>
      </c>
      <c r="H42" s="25">
        <v>4</v>
      </c>
      <c r="I42" s="25">
        <v>80</v>
      </c>
      <c r="K42" s="24">
        <f t="shared" si="1"/>
        <v>1061144</v>
      </c>
      <c r="L42" s="25" t="s">
        <v>195</v>
      </c>
      <c r="O42" s="24" t="str">
        <f t="shared" si="2"/>
        <v xml:space="preserve">&lt;a href="http://10.110.1.118:8081/gxp-dap-ui/enter.html?name=Mickey%27s%20Philmargic&amp;leftReader=1061144&amp;rightReader=1061133&amp;type=Entrance&amp;entertainmentid=80010114&amp;locationid=80010114"&gt;PHIL DAP ENTRY UI&lt;/a&gt; | </v>
      </c>
    </row>
    <row r="43" spans="1:15" x14ac:dyDescent="0.25">
      <c r="A43" s="25" t="s">
        <v>194</v>
      </c>
      <c r="B43" s="25" t="s">
        <v>142</v>
      </c>
      <c r="C43" s="25" t="str">
        <f t="shared" ref="C43:D63" si="6">C42</f>
        <v>BVT-RDR-ATT</v>
      </c>
      <c r="D43" s="24" t="str">
        <f>D42</f>
        <v>BVT-XBRC-BUZZ</v>
      </c>
      <c r="E43" s="25" t="s">
        <v>208</v>
      </c>
      <c r="F43" s="24">
        <v>6</v>
      </c>
      <c r="G43" s="25" t="s">
        <v>124</v>
      </c>
      <c r="H43" s="25">
        <v>3</v>
      </c>
      <c r="I43" s="25">
        <v>80</v>
      </c>
      <c r="J43" s="25"/>
      <c r="K43" s="24">
        <f t="shared" si="1"/>
        <v>1061133</v>
      </c>
      <c r="L43" s="25" t="s">
        <v>195</v>
      </c>
      <c r="O43" s="24" t="str">
        <f t="shared" si="2"/>
        <v/>
      </c>
    </row>
    <row r="44" spans="1:15" x14ac:dyDescent="0.25">
      <c r="A44" s="25" t="s">
        <v>194</v>
      </c>
      <c r="B44" s="25" t="s">
        <v>142</v>
      </c>
      <c r="C44" s="25" t="str">
        <f t="shared" si="6"/>
        <v>BVT-RDR-ATT</v>
      </c>
      <c r="D44" s="24" t="str">
        <f>D43</f>
        <v>BVT-XBRC-BUZZ</v>
      </c>
      <c r="E44" s="25" t="s">
        <v>209</v>
      </c>
      <c r="F44" s="24">
        <v>6</v>
      </c>
      <c r="G44" s="25" t="s">
        <v>125</v>
      </c>
      <c r="H44" s="25">
        <v>4</v>
      </c>
      <c r="I44" s="25">
        <v>80</v>
      </c>
      <c r="J44" s="25"/>
      <c r="K44" s="24">
        <f t="shared" si="1"/>
        <v>1064144</v>
      </c>
      <c r="L44" s="25" t="s">
        <v>195</v>
      </c>
      <c r="O44" s="24" t="str">
        <f t="shared" si="2"/>
        <v xml:space="preserve">&lt;a href="http://10.110.1.118:8081/gxp-dap-ui/enter.html?name=Mickey%27s%20Philmargic&amp;leftReader=1064144&amp;rightReader=1064133&amp;type=Merge&amp;entertainmentid=80010114&amp;locationid=80010114"&gt;PHIL DAP MERGE UI&lt;/a&gt; | </v>
      </c>
    </row>
    <row r="45" spans="1:15" x14ac:dyDescent="0.25">
      <c r="A45" s="25" t="s">
        <v>194</v>
      </c>
      <c r="B45" s="25" t="s">
        <v>142</v>
      </c>
      <c r="C45" s="25" t="str">
        <f t="shared" si="6"/>
        <v>BVT-RDR-ATT</v>
      </c>
      <c r="D45" s="24" t="str">
        <f>D44</f>
        <v>BVT-XBRC-BUZZ</v>
      </c>
      <c r="E45" s="25" t="s">
        <v>210</v>
      </c>
      <c r="F45" s="24">
        <v>6</v>
      </c>
      <c r="G45" s="25" t="s">
        <v>125</v>
      </c>
      <c r="H45" s="25">
        <v>3</v>
      </c>
      <c r="I45" s="25">
        <v>80</v>
      </c>
      <c r="J45" s="25"/>
      <c r="K45" s="24">
        <f t="shared" si="1"/>
        <v>1064133</v>
      </c>
      <c r="L45" s="25" t="s">
        <v>195</v>
      </c>
      <c r="O45" s="24" t="str">
        <f>IF(H45=3,"",CONCATENATE("&lt;a href=""http://10.110.1.",$O$7,":8081/gxp-dap-ui/enter.html?name=",VLOOKUP(F45,$O$8:$R$18,4,FALSE), "&amp;leftReader=",K45,"&amp;rightReader=",K50,"&amp;type=",IF(G45="ENTRY","Entrance","Merge"),"&amp;entertainmentid=",VLOOKUP(F45,$O$8:$Q$18,3,FALSE),"&amp;locationid=",VLOOKUP(F45,$O$8:$Q$18,3,FALSE),"""&gt;",VLOOKUP(F45,$O$8:$P$18,2,FALSE)," DAP ",G45," UI&lt;/a&gt; | "))</f>
        <v/>
      </c>
    </row>
    <row r="46" spans="1:15" x14ac:dyDescent="0.25">
      <c r="A46" s="25" t="s">
        <v>194</v>
      </c>
      <c r="B46" s="25" t="s">
        <v>142</v>
      </c>
      <c r="C46" s="25" t="str">
        <f>C45</f>
        <v>BVT-RDR-ATT</v>
      </c>
      <c r="D46" s="25" t="s">
        <v>192</v>
      </c>
      <c r="E46" s="25" t="s">
        <v>287</v>
      </c>
      <c r="F46" s="24">
        <v>7</v>
      </c>
      <c r="G46" s="25" t="s">
        <v>124</v>
      </c>
      <c r="H46" s="25">
        <v>4</v>
      </c>
      <c r="I46" s="25">
        <v>80</v>
      </c>
      <c r="J46" s="25"/>
      <c r="K46" s="24">
        <f t="shared" ref="K46:K53" si="7">1000000+F46*10000+IF(G46="ENTRY",1000,4000)+100+H46*10+H46</f>
        <v>1071144</v>
      </c>
      <c r="L46" s="25" t="s">
        <v>195</v>
      </c>
      <c r="O46" s="24" t="str">
        <f>IF(H46=3,"",CONCATENATE("&lt;a href=""http://10.110.1.",$O$7,":8081/gxp-dap-ui/enter.html?name=",VLOOKUP(F46,$O$8:$R$18,4,FALSE), "&amp;leftReader=",K46,"&amp;rightReader=",K47,"&amp;type=",IF(G46="ENTRY","Entrance","Merge"),"&amp;entertainmentid=",VLOOKUP(F46,$O$8:$Q$18,3,FALSE),"&amp;locationid=",VLOOKUP(F46,$O$8:$Q$18,3,FALSE),"""&gt;",VLOOKUP(F46,$O$8:$P$18,2,FALSE)," DAP ",G46," UI&lt;/a&gt; | "))</f>
        <v xml:space="preserve">&lt;a href="http://10.110.1.118:8081/gxp-dap-ui/enter.html?name=Winny%20the%20Pooh&amp;leftReader=1071144&amp;rightReader=1071133&amp;type=Entrance&amp;entertainmentid=80010190&amp;locationid=80010190"&gt;POOH DAP ENTRY UI&lt;/a&gt; | </v>
      </c>
    </row>
    <row r="47" spans="1:15" x14ac:dyDescent="0.25">
      <c r="A47" s="25" t="s">
        <v>194</v>
      </c>
      <c r="B47" s="25" t="s">
        <v>142</v>
      </c>
      <c r="C47" s="25" t="str">
        <f>C46</f>
        <v>BVT-RDR-ATT</v>
      </c>
      <c r="D47" s="25" t="str">
        <f>D46</f>
        <v>BVT-XBRC-SPCE</v>
      </c>
      <c r="E47" s="25" t="s">
        <v>288</v>
      </c>
      <c r="F47" s="24">
        <v>7</v>
      </c>
      <c r="G47" s="25" t="s">
        <v>124</v>
      </c>
      <c r="H47" s="25">
        <v>3</v>
      </c>
      <c r="I47" s="25">
        <v>80</v>
      </c>
      <c r="J47" s="25"/>
      <c r="K47" s="24">
        <f t="shared" si="7"/>
        <v>1071133</v>
      </c>
      <c r="L47" s="25" t="s">
        <v>195</v>
      </c>
      <c r="O47" s="24" t="str">
        <f>IF(H47=3,"",CONCATENATE("&lt;a href=""http://10.110.1.",$O$7,":8081/gxp-dap-ui/enter.html?name=",VLOOKUP(F47,$O$8:$R$18,4,FALSE), "&amp;leftReader=",K47,"&amp;rightReader=",K48,"&amp;type=",IF(G47="ENTRY","Entrance","Merge"),"&amp;entertainmentid=",VLOOKUP(F47,$O$8:$Q$18,3,FALSE),"&amp;locationid=",VLOOKUP(F47,$O$8:$Q$18,3,FALSE),"""&gt;",VLOOKUP(F47,$O$8:$P$18,2,FALSE)," DAP ",G47," UI&lt;/a&gt; | "))</f>
        <v/>
      </c>
    </row>
    <row r="48" spans="1:15" x14ac:dyDescent="0.25">
      <c r="A48" s="25" t="s">
        <v>194</v>
      </c>
      <c r="B48" s="25" t="s">
        <v>142</v>
      </c>
      <c r="C48" s="25" t="str">
        <f>C47</f>
        <v>BVT-RDR-ATT</v>
      </c>
      <c r="D48" s="25" t="str">
        <f>D47</f>
        <v>BVT-XBRC-SPCE</v>
      </c>
      <c r="E48" s="25" t="s">
        <v>289</v>
      </c>
      <c r="F48" s="24">
        <v>7</v>
      </c>
      <c r="G48" s="25" t="s">
        <v>125</v>
      </c>
      <c r="H48" s="25">
        <v>4</v>
      </c>
      <c r="I48" s="25">
        <v>80</v>
      </c>
      <c r="J48" s="25"/>
      <c r="K48" s="24">
        <f t="shared" si="7"/>
        <v>1074144</v>
      </c>
      <c r="L48" s="25" t="s">
        <v>195</v>
      </c>
      <c r="O48" s="24" t="str">
        <f>IF(H48=3,"",CONCATENATE("&lt;a href=""http://10.110.1.",$O$7,":8081/gxp-dap-ui/enter.html?name=",VLOOKUP(F48,$O$8:$R$18,4,FALSE), "&amp;leftReader=",K48,"&amp;rightReader=",K49,"&amp;type=",IF(G48="ENTRY","Entrance","Merge"),"&amp;entertainmentid=",VLOOKUP(F48,$O$8:$Q$18,3,FALSE),"&amp;locationid=",VLOOKUP(F48,$O$8:$Q$18,3,FALSE),"""&gt;",VLOOKUP(F48,$O$8:$P$18,2,FALSE)," DAP ",G48," UI&lt;/a&gt; | "))</f>
        <v xml:space="preserve">&lt;a href="http://10.110.1.118:8081/gxp-dap-ui/enter.html?name=Winny%20the%20Pooh&amp;leftReader=1074144&amp;rightReader=1074133&amp;type=Merge&amp;entertainmentid=80010190&amp;locationid=80010190"&gt;POOH DAP MERGE UI&lt;/a&gt; | </v>
      </c>
    </row>
    <row r="49" spans="1:15" x14ac:dyDescent="0.25">
      <c r="A49" s="25" t="s">
        <v>194</v>
      </c>
      <c r="B49" s="25" t="s">
        <v>142</v>
      </c>
      <c r="C49" s="25" t="str">
        <f>C48</f>
        <v>BVT-RDR-ATT</v>
      </c>
      <c r="D49" s="25" t="str">
        <f>D48</f>
        <v>BVT-XBRC-SPCE</v>
      </c>
      <c r="E49" s="25" t="s">
        <v>290</v>
      </c>
      <c r="F49" s="24">
        <v>7</v>
      </c>
      <c r="G49" s="25" t="s">
        <v>125</v>
      </c>
      <c r="H49" s="25">
        <v>3</v>
      </c>
      <c r="I49" s="25">
        <v>80</v>
      </c>
      <c r="J49" s="25"/>
      <c r="K49" s="24">
        <f t="shared" si="7"/>
        <v>1074133</v>
      </c>
      <c r="L49" s="25" t="s">
        <v>195</v>
      </c>
      <c r="O49" s="24" t="str">
        <f>IF(H49=3,"",CONCATENATE("&lt;a href=""http://10.110.1.",$O$7,":8081/gxp-dap-ui/enter.html?name=",VLOOKUP(F49,$O$8:$R$18,4,FALSE), "&amp;leftReader=",K49,"&amp;rightReader=",K58,"&amp;type=",IF(G49="ENTRY","Entrance","Merge"),"&amp;entertainmentid=",VLOOKUP(F49,$O$8:$Q$18,3,FALSE),"&amp;locationid=",VLOOKUP(F49,$O$8:$Q$18,3,FALSE),"""&gt;",VLOOKUP(F49,$O$8:$P$18,2,FALSE)," DAP ",G49," UI&lt;/a&gt; | "))</f>
        <v/>
      </c>
    </row>
    <row r="50" spans="1:15" x14ac:dyDescent="0.25">
      <c r="A50" s="25" t="s">
        <v>194</v>
      </c>
      <c r="B50" s="25" t="s">
        <v>142</v>
      </c>
      <c r="C50" s="25" t="str">
        <f>C57</f>
        <v>BVT-RDR-ATT</v>
      </c>
      <c r="D50" s="25" t="s">
        <v>192</v>
      </c>
      <c r="E50" s="25" t="s">
        <v>203</v>
      </c>
      <c r="F50" s="24">
        <v>8</v>
      </c>
      <c r="G50" s="25" t="s">
        <v>124</v>
      </c>
      <c r="H50" s="25">
        <v>4</v>
      </c>
      <c r="I50" s="25">
        <v>80</v>
      </c>
      <c r="J50" s="25" t="s">
        <v>347</v>
      </c>
      <c r="K50" s="24">
        <f t="shared" si="7"/>
        <v>1081144</v>
      </c>
      <c r="L50" s="25" t="s">
        <v>195</v>
      </c>
      <c r="O50" s="24" t="str">
        <f t="shared" si="2"/>
        <v xml:space="preserve">&lt;a href="http://10.110.1.118:8081/gxp-dap-ui/enter.html?name=Space%20Mountain&amp;leftReader=1081144&amp;rightReader=1081133&amp;type=Entrance&amp;entertainmentid=80010190&amp;locationid=80010190"&gt;SPCE DAP ENTRY UI&lt;/a&gt; | </v>
      </c>
    </row>
    <row r="51" spans="1:15" x14ac:dyDescent="0.25">
      <c r="A51" s="25" t="s">
        <v>194</v>
      </c>
      <c r="B51" s="25" t="s">
        <v>142</v>
      </c>
      <c r="C51" s="25" t="str">
        <f t="shared" ref="C51:D53" si="8">C50</f>
        <v>BVT-RDR-ATT</v>
      </c>
      <c r="D51" s="24" t="str">
        <f t="shared" si="8"/>
        <v>BVT-XBRC-SPCE</v>
      </c>
      <c r="E51" s="25" t="s">
        <v>204</v>
      </c>
      <c r="F51" s="24">
        <v>8</v>
      </c>
      <c r="G51" s="25" t="s">
        <v>124</v>
      </c>
      <c r="H51" s="25">
        <v>3</v>
      </c>
      <c r="I51" s="25">
        <v>80</v>
      </c>
      <c r="J51" s="25" t="s">
        <v>348</v>
      </c>
      <c r="K51" s="24">
        <f t="shared" si="7"/>
        <v>1081133</v>
      </c>
      <c r="L51" s="25" t="s">
        <v>195</v>
      </c>
      <c r="O51" s="24" t="str">
        <f t="shared" si="2"/>
        <v/>
      </c>
    </row>
    <row r="52" spans="1:15" x14ac:dyDescent="0.25">
      <c r="A52" s="25" t="s">
        <v>194</v>
      </c>
      <c r="B52" s="25" t="s">
        <v>142</v>
      </c>
      <c r="C52" s="25" t="str">
        <f t="shared" si="8"/>
        <v>BVT-RDR-ATT</v>
      </c>
      <c r="D52" s="24" t="str">
        <f t="shared" si="8"/>
        <v>BVT-XBRC-SPCE</v>
      </c>
      <c r="E52" s="25" t="s">
        <v>205</v>
      </c>
      <c r="F52" s="24">
        <v>8</v>
      </c>
      <c r="G52" s="25" t="s">
        <v>125</v>
      </c>
      <c r="H52" s="25">
        <v>4</v>
      </c>
      <c r="I52" s="25">
        <v>80</v>
      </c>
      <c r="J52" s="25" t="s">
        <v>349</v>
      </c>
      <c r="K52" s="24">
        <f t="shared" si="7"/>
        <v>1084144</v>
      </c>
      <c r="L52" s="25" t="s">
        <v>195</v>
      </c>
      <c r="O52" s="24" t="str">
        <f t="shared" si="2"/>
        <v xml:space="preserve">&lt;a href="http://10.110.1.118:8081/gxp-dap-ui/enter.html?name=Space%20Mountain&amp;leftReader=1084144&amp;rightReader=1084133&amp;type=Merge&amp;entertainmentid=80010190&amp;locationid=80010190"&gt;SPCE DAP MERGE UI&lt;/a&gt; | </v>
      </c>
    </row>
    <row r="53" spans="1:15" x14ac:dyDescent="0.25">
      <c r="A53" s="25" t="s">
        <v>194</v>
      </c>
      <c r="B53" s="25" t="s">
        <v>142</v>
      </c>
      <c r="C53" s="25" t="str">
        <f t="shared" si="8"/>
        <v>BVT-RDR-ATT</v>
      </c>
      <c r="D53" s="24" t="str">
        <f t="shared" si="8"/>
        <v>BVT-XBRC-SPCE</v>
      </c>
      <c r="E53" s="25" t="s">
        <v>206</v>
      </c>
      <c r="F53" s="24">
        <v>8</v>
      </c>
      <c r="G53" s="25" t="s">
        <v>125</v>
      </c>
      <c r="H53" s="25">
        <v>3</v>
      </c>
      <c r="I53" s="25">
        <v>80</v>
      </c>
      <c r="J53" s="25" t="s">
        <v>350</v>
      </c>
      <c r="K53" s="24">
        <f t="shared" si="7"/>
        <v>1084133</v>
      </c>
      <c r="L53" s="25" t="s">
        <v>195</v>
      </c>
      <c r="O53" s="24" t="str">
        <f t="shared" si="2"/>
        <v/>
      </c>
    </row>
    <row r="54" spans="1:15" x14ac:dyDescent="0.25">
      <c r="A54" s="25" t="s">
        <v>194</v>
      </c>
      <c r="B54" s="25" t="s">
        <v>142</v>
      </c>
      <c r="C54" s="25" t="str">
        <f>C49</f>
        <v>BVT-RDR-ATT</v>
      </c>
      <c r="D54" s="25" t="s">
        <v>192</v>
      </c>
      <c r="E54" s="25" t="s">
        <v>291</v>
      </c>
      <c r="F54" s="24">
        <v>9</v>
      </c>
      <c r="G54" s="25" t="s">
        <v>124</v>
      </c>
      <c r="H54" s="25">
        <v>4</v>
      </c>
      <c r="I54" s="25">
        <v>80</v>
      </c>
      <c r="J54" s="25"/>
      <c r="K54" s="24">
        <f t="shared" si="1"/>
        <v>1091144</v>
      </c>
      <c r="L54" s="25" t="s">
        <v>195</v>
      </c>
      <c r="O54" s="24" t="str">
        <f t="shared" si="2"/>
        <v xml:space="preserve">&lt;a href="http://10.110.1.118:8081/gxp-dap-ui/enter.html?name=Splash%20Mountain&amp;leftReader=1091144&amp;rightReader=1091133&amp;type=Entrance&amp;entertainmentid=80010190&amp;locationid=80010190"&gt;SPL DAP ENTRY UI&lt;/a&gt; | </v>
      </c>
    </row>
    <row r="55" spans="1:15" x14ac:dyDescent="0.25">
      <c r="A55" s="25" t="s">
        <v>194</v>
      </c>
      <c r="B55" s="25" t="s">
        <v>142</v>
      </c>
      <c r="C55" s="25" t="str">
        <f t="shared" si="6"/>
        <v>BVT-RDR-ATT</v>
      </c>
      <c r="D55" s="25" t="str">
        <f>D54</f>
        <v>BVT-XBRC-SPCE</v>
      </c>
      <c r="E55" s="25" t="s">
        <v>292</v>
      </c>
      <c r="F55" s="24">
        <v>9</v>
      </c>
      <c r="G55" s="25" t="s">
        <v>124</v>
      </c>
      <c r="H55" s="25">
        <v>3</v>
      </c>
      <c r="I55" s="25">
        <v>80</v>
      </c>
      <c r="J55" s="25"/>
      <c r="K55" s="24">
        <f t="shared" si="1"/>
        <v>1091133</v>
      </c>
      <c r="L55" s="25" t="s">
        <v>195</v>
      </c>
      <c r="O55" s="24" t="str">
        <f t="shared" si="2"/>
        <v/>
      </c>
    </row>
    <row r="56" spans="1:15" x14ac:dyDescent="0.25">
      <c r="A56" s="25" t="s">
        <v>194</v>
      </c>
      <c r="B56" s="25" t="s">
        <v>142</v>
      </c>
      <c r="C56" s="25" t="str">
        <f t="shared" si="6"/>
        <v>BVT-RDR-ATT</v>
      </c>
      <c r="D56" s="25" t="str">
        <f>D55</f>
        <v>BVT-XBRC-SPCE</v>
      </c>
      <c r="E56" s="25" t="s">
        <v>293</v>
      </c>
      <c r="F56" s="24">
        <v>9</v>
      </c>
      <c r="G56" s="25" t="s">
        <v>125</v>
      </c>
      <c r="H56" s="25">
        <v>4</v>
      </c>
      <c r="I56" s="25">
        <v>80</v>
      </c>
      <c r="J56" s="25"/>
      <c r="K56" s="24">
        <f t="shared" si="1"/>
        <v>1094144</v>
      </c>
      <c r="L56" s="25" t="s">
        <v>195</v>
      </c>
      <c r="O56" s="24" t="str">
        <f t="shared" si="2"/>
        <v xml:space="preserve">&lt;a href="http://10.110.1.118:8081/gxp-dap-ui/enter.html?name=Splash%20Mountain&amp;leftReader=1094144&amp;rightReader=1094133&amp;type=Merge&amp;entertainmentid=80010190&amp;locationid=80010190"&gt;SPL DAP MERGE UI&lt;/a&gt; | </v>
      </c>
    </row>
    <row r="57" spans="1:15" x14ac:dyDescent="0.25">
      <c r="A57" s="25" t="s">
        <v>194</v>
      </c>
      <c r="B57" s="25" t="s">
        <v>142</v>
      </c>
      <c r="C57" s="25" t="str">
        <f t="shared" si="6"/>
        <v>BVT-RDR-ATT</v>
      </c>
      <c r="D57" s="25" t="str">
        <f>D56</f>
        <v>BVT-XBRC-SPCE</v>
      </c>
      <c r="E57" s="25" t="s">
        <v>294</v>
      </c>
      <c r="F57" s="24">
        <v>9</v>
      </c>
      <c r="G57" s="25" t="s">
        <v>125</v>
      </c>
      <c r="H57" s="25">
        <v>3</v>
      </c>
      <c r="I57" s="25">
        <v>80</v>
      </c>
      <c r="J57" s="25"/>
      <c r="K57" s="24">
        <f t="shared" si="1"/>
        <v>1094133</v>
      </c>
      <c r="L57" s="25" t="s">
        <v>195</v>
      </c>
      <c r="O57" s="24" t="str">
        <f>IF(H57=3,"",CONCATENATE("&lt;a href=""http://10.110.1.",$O$7,":8081/gxp-dap-ui/enter.html?name=",VLOOKUP(F57,$O$8:$R$18,4,FALSE), "&amp;leftReader=",K57,"&amp;rightReader=",K46,"&amp;type=",IF(G57="ENTRY","Entrance","Merge"),"&amp;entertainmentid=",VLOOKUP(F57,$O$8:$Q$18,3,FALSE),"&amp;locationid=",VLOOKUP(F57,$O$8:$Q$18,3,FALSE),"""&gt;",VLOOKUP(F57,$O$8:$P$18,2,FALSE)," DAP ",G57," UI&lt;/a&gt; | "))</f>
        <v/>
      </c>
    </row>
    <row r="58" spans="1:15" x14ac:dyDescent="0.25">
      <c r="A58" s="25" t="s">
        <v>194</v>
      </c>
      <c r="B58" s="25" t="s">
        <v>142</v>
      </c>
      <c r="C58" s="25" t="str">
        <f>C53</f>
        <v>BVT-RDR-ATT</v>
      </c>
      <c r="D58" s="25" t="s">
        <v>192</v>
      </c>
      <c r="E58" s="25" t="s">
        <v>295</v>
      </c>
      <c r="F58" s="24">
        <v>10</v>
      </c>
      <c r="G58" s="25" t="s">
        <v>124</v>
      </c>
      <c r="H58" s="25">
        <v>4</v>
      </c>
      <c r="I58" s="25">
        <v>80</v>
      </c>
      <c r="J58" s="25"/>
      <c r="K58" s="24">
        <f t="shared" si="1"/>
        <v>1101144</v>
      </c>
      <c r="L58" s="25" t="s">
        <v>274</v>
      </c>
      <c r="O58" s="24" t="str">
        <f t="shared" si="2"/>
        <v xml:space="preserve">&lt;a href="http://10.110.1.118:8081/gxp-dap-ui/enter.html?name=Mickey%20Mouse%20at%20Town%20Square%20Theatre&amp;leftReader=1101144&amp;rightReader=1101133&amp;type=Entrance&amp;entertainmentid=80010190&amp;locationid=80010190"&gt;MICK DAP ENTRY UI&lt;/a&gt; | </v>
      </c>
    </row>
    <row r="59" spans="1:15" x14ac:dyDescent="0.25">
      <c r="A59" s="25" t="s">
        <v>194</v>
      </c>
      <c r="B59" s="25" t="s">
        <v>142</v>
      </c>
      <c r="C59" s="25" t="str">
        <f t="shared" si="6"/>
        <v>BVT-RDR-ATT</v>
      </c>
      <c r="D59" s="25" t="str">
        <f>D58</f>
        <v>BVT-XBRC-SPCE</v>
      </c>
      <c r="E59" s="25" t="s">
        <v>296</v>
      </c>
      <c r="F59" s="24">
        <v>10</v>
      </c>
      <c r="G59" s="25" t="s">
        <v>124</v>
      </c>
      <c r="H59" s="25">
        <v>3</v>
      </c>
      <c r="I59" s="25">
        <v>80</v>
      </c>
      <c r="J59" s="25"/>
      <c r="K59" s="24">
        <f t="shared" si="1"/>
        <v>1101133</v>
      </c>
      <c r="L59" s="25" t="s">
        <v>274</v>
      </c>
      <c r="O59" s="24" t="str">
        <f t="shared" si="2"/>
        <v/>
      </c>
    </row>
    <row r="60" spans="1:15" x14ac:dyDescent="0.25">
      <c r="A60" s="25" t="s">
        <v>194</v>
      </c>
      <c r="B60" s="25" t="s">
        <v>142</v>
      </c>
      <c r="C60" s="25" t="str">
        <f t="shared" si="6"/>
        <v>BVT-RDR-ATT</v>
      </c>
      <c r="D60" s="25" t="str">
        <f>D59</f>
        <v>BVT-XBRC-SPCE</v>
      </c>
      <c r="E60" s="25" t="s">
        <v>297</v>
      </c>
      <c r="F60" s="24">
        <v>10</v>
      </c>
      <c r="G60" s="25" t="s">
        <v>125</v>
      </c>
      <c r="H60" s="25">
        <v>4</v>
      </c>
      <c r="I60" s="25">
        <v>80</v>
      </c>
      <c r="J60" s="25"/>
      <c r="K60" s="24">
        <f t="shared" si="1"/>
        <v>1104144</v>
      </c>
      <c r="L60" s="25" t="s">
        <v>274</v>
      </c>
      <c r="O60" s="24" t="str">
        <f t="shared" si="2"/>
        <v xml:space="preserve">&lt;a href="http://10.110.1.118:8081/gxp-dap-ui/enter.html?name=Mickey%20Mouse%20at%20Town%20Square%20Theatre&amp;leftReader=1104144&amp;rightReader=1104133&amp;type=Merge&amp;entertainmentid=80010190&amp;locationid=80010190"&gt;MICK DAP MERGE UI&lt;/a&gt; | </v>
      </c>
    </row>
    <row r="61" spans="1:15" x14ac:dyDescent="0.25">
      <c r="A61" s="25" t="s">
        <v>194</v>
      </c>
      <c r="B61" s="25" t="s">
        <v>142</v>
      </c>
      <c r="C61" s="25" t="str">
        <f t="shared" si="6"/>
        <v>BVT-RDR-ATT</v>
      </c>
      <c r="D61" s="25" t="str">
        <f>D60</f>
        <v>BVT-XBRC-SPCE</v>
      </c>
      <c r="E61" s="25" t="s">
        <v>298</v>
      </c>
      <c r="F61" s="24">
        <v>10</v>
      </c>
      <c r="G61" s="25" t="s">
        <v>125</v>
      </c>
      <c r="H61" s="25">
        <v>3</v>
      </c>
      <c r="I61" s="25">
        <v>80</v>
      </c>
      <c r="J61" s="25"/>
      <c r="K61" s="24">
        <f t="shared" si="1"/>
        <v>1104133</v>
      </c>
      <c r="L61" s="25" t="s">
        <v>274</v>
      </c>
      <c r="O61" s="24" t="str">
        <f t="shared" si="2"/>
        <v/>
      </c>
    </row>
    <row r="62" spans="1:15" x14ac:dyDescent="0.25">
      <c r="A62" s="25" t="s">
        <v>194</v>
      </c>
      <c r="B62" s="25" t="s">
        <v>142</v>
      </c>
      <c r="C62" s="25" t="str">
        <f t="shared" si="6"/>
        <v>BVT-RDR-ATT</v>
      </c>
      <c r="D62" s="25" t="s">
        <v>192</v>
      </c>
      <c r="E62" s="25" t="s">
        <v>368</v>
      </c>
      <c r="F62" s="24">
        <v>11</v>
      </c>
      <c r="G62" s="25" t="s">
        <v>124</v>
      </c>
      <c r="H62" s="25">
        <v>4</v>
      </c>
      <c r="I62" s="25">
        <v>80</v>
      </c>
      <c r="J62" s="25" t="s">
        <v>362</v>
      </c>
      <c r="K62" s="24">
        <f t="shared" si="1"/>
        <v>1111144</v>
      </c>
      <c r="L62" s="25" t="s">
        <v>274</v>
      </c>
      <c r="O62" s="24" t="str">
        <f t="shared" si="2"/>
        <v xml:space="preserve">&lt;a href="http://10.110.1.118:8081/gxp-dap-ui/enter.html?name=Disney%20Princess%20at%20Town%20Square%20Theatre&amp;leftReader=1111144&amp;rightReader=1111133&amp;type=Entrance&amp;entertainmentid=80010190&amp;locationid=80010190"&gt;PRCS DAP ENTRY UI&lt;/a&gt; | </v>
      </c>
    </row>
    <row r="63" spans="1:15" x14ac:dyDescent="0.25">
      <c r="A63" s="25" t="s">
        <v>194</v>
      </c>
      <c r="B63" s="25" t="s">
        <v>142</v>
      </c>
      <c r="C63" s="25" t="str">
        <f t="shared" si="6"/>
        <v>BVT-RDR-ATT</v>
      </c>
      <c r="D63" s="25" t="str">
        <f t="shared" si="6"/>
        <v>BVT-XBRC-SPCE</v>
      </c>
      <c r="E63" s="25" t="s">
        <v>369</v>
      </c>
      <c r="F63" s="24">
        <v>11</v>
      </c>
      <c r="G63" s="25" t="s">
        <v>124</v>
      </c>
      <c r="H63" s="25">
        <v>3</v>
      </c>
      <c r="I63" s="25">
        <v>80</v>
      </c>
      <c r="J63" s="25"/>
      <c r="K63" s="24">
        <f t="shared" si="1"/>
        <v>1111133</v>
      </c>
      <c r="L63" s="25" t="s">
        <v>274</v>
      </c>
      <c r="O63" s="24" t="str">
        <f t="shared" si="2"/>
        <v/>
      </c>
    </row>
    <row r="64" spans="1:15" x14ac:dyDescent="0.25">
      <c r="A64" s="25" t="s">
        <v>194</v>
      </c>
      <c r="B64" s="25" t="s">
        <v>142</v>
      </c>
      <c r="C64" s="25" t="str">
        <f t="shared" ref="C64:D65" si="9">C63</f>
        <v>BVT-RDR-ATT</v>
      </c>
      <c r="D64" s="25" t="str">
        <f t="shared" si="9"/>
        <v>BVT-XBRC-SPCE</v>
      </c>
      <c r="E64" s="25" t="s">
        <v>370</v>
      </c>
      <c r="F64" s="24">
        <v>11</v>
      </c>
      <c r="G64" s="25" t="s">
        <v>125</v>
      </c>
      <c r="H64" s="25">
        <v>4</v>
      </c>
      <c r="I64" s="25">
        <v>80</v>
      </c>
      <c r="J64" s="25"/>
      <c r="K64" s="24">
        <f t="shared" si="1"/>
        <v>1114144</v>
      </c>
      <c r="L64" s="25" t="s">
        <v>274</v>
      </c>
      <c r="O64" s="24" t="str">
        <f t="shared" si="2"/>
        <v xml:space="preserve">&lt;a href="http://10.110.1.118:8081/gxp-dap-ui/enter.html?name=Disney%20Princess%20at%20Town%20Square%20Theatre&amp;leftReader=1114144&amp;rightReader=1114133&amp;type=Merge&amp;entertainmentid=80010190&amp;locationid=80010190"&gt;PRCS DAP MERGE UI&lt;/a&gt; | </v>
      </c>
    </row>
    <row r="65" spans="1:15" x14ac:dyDescent="0.25">
      <c r="A65" s="25" t="s">
        <v>194</v>
      </c>
      <c r="B65" s="25" t="s">
        <v>142</v>
      </c>
      <c r="C65" s="25" t="str">
        <f t="shared" si="9"/>
        <v>BVT-RDR-ATT</v>
      </c>
      <c r="D65" s="25" t="str">
        <f t="shared" si="9"/>
        <v>BVT-XBRC-SPCE</v>
      </c>
      <c r="E65" s="25" t="s">
        <v>371</v>
      </c>
      <c r="F65" s="24">
        <v>11</v>
      </c>
      <c r="G65" s="25" t="s">
        <v>125</v>
      </c>
      <c r="H65" s="25">
        <v>3</v>
      </c>
      <c r="I65" s="25">
        <v>80</v>
      </c>
      <c r="J65" s="25"/>
      <c r="K65" s="24">
        <f t="shared" si="1"/>
        <v>1114133</v>
      </c>
      <c r="L65" s="25" t="s">
        <v>274</v>
      </c>
      <c r="O65" s="24" t="str">
        <f t="shared" si="2"/>
        <v/>
      </c>
    </row>
    <row r="66" spans="1:15" x14ac:dyDescent="0.25">
      <c r="A66" s="25" t="s">
        <v>194</v>
      </c>
      <c r="B66" s="25" t="s">
        <v>142</v>
      </c>
      <c r="C66" s="25" t="s">
        <v>190</v>
      </c>
      <c r="D66" s="25" t="s">
        <v>57</v>
      </c>
      <c r="E66" s="25" t="s">
        <v>339</v>
      </c>
      <c r="F66" s="24">
        <v>0</v>
      </c>
      <c r="G66" s="25" t="s">
        <v>124</v>
      </c>
      <c r="H66" s="25">
        <v>11</v>
      </c>
      <c r="I66" s="25">
        <v>80</v>
      </c>
      <c r="J66" s="25" t="s">
        <v>398</v>
      </c>
      <c r="K66" s="25"/>
      <c r="L66" s="25" t="s">
        <v>196</v>
      </c>
      <c r="O66" s="24"/>
    </row>
    <row r="67" spans="1:15" x14ac:dyDescent="0.25">
      <c r="A67" s="25" t="s">
        <v>194</v>
      </c>
      <c r="B67" s="25" t="s">
        <v>142</v>
      </c>
      <c r="C67" s="25" t="s">
        <v>190</v>
      </c>
      <c r="D67" s="25" t="str">
        <f>D66</f>
        <v>BVT-XBRC-PE</v>
      </c>
      <c r="E67" s="25" t="s">
        <v>341</v>
      </c>
      <c r="F67" s="24">
        <v>0</v>
      </c>
      <c r="G67" s="25" t="s">
        <v>124</v>
      </c>
      <c r="H67" s="25">
        <v>12</v>
      </c>
      <c r="I67" s="25">
        <v>80</v>
      </c>
      <c r="J67" s="25" t="s">
        <v>399</v>
      </c>
      <c r="K67" s="25"/>
      <c r="L67" s="25" t="s">
        <v>196</v>
      </c>
      <c r="O67" s="24"/>
    </row>
    <row r="68" spans="1:15" x14ac:dyDescent="0.25">
      <c r="A68" s="25" t="s">
        <v>194</v>
      </c>
      <c r="B68" s="25" t="s">
        <v>142</v>
      </c>
      <c r="C68" s="25" t="s">
        <v>190</v>
      </c>
      <c r="D68" s="25" t="str">
        <f>D67</f>
        <v>BVT-XBRC-PE</v>
      </c>
      <c r="E68" s="25" t="s">
        <v>342</v>
      </c>
      <c r="F68" s="24">
        <v>0</v>
      </c>
      <c r="G68" s="25" t="s">
        <v>124</v>
      </c>
      <c r="H68" s="25">
        <v>13</v>
      </c>
      <c r="I68" s="25">
        <v>80</v>
      </c>
      <c r="J68" s="25" t="s">
        <v>400</v>
      </c>
      <c r="K68" s="25"/>
      <c r="L68" s="25" t="s">
        <v>196</v>
      </c>
      <c r="O68" s="24"/>
    </row>
    <row r="69" spans="1:15" x14ac:dyDescent="0.25">
      <c r="A69" s="25" t="s">
        <v>194</v>
      </c>
      <c r="B69" s="25" t="s">
        <v>142</v>
      </c>
      <c r="C69" s="25" t="s">
        <v>190</v>
      </c>
      <c r="D69" s="25" t="str">
        <f>D68</f>
        <v>BVT-XBRC-PE</v>
      </c>
      <c r="E69" s="25" t="s">
        <v>343</v>
      </c>
      <c r="F69" s="24">
        <v>0</v>
      </c>
      <c r="G69" s="25" t="s">
        <v>124</v>
      </c>
      <c r="H69" s="25">
        <v>14</v>
      </c>
      <c r="I69" s="25">
        <v>80</v>
      </c>
      <c r="J69" s="25" t="s">
        <v>401</v>
      </c>
      <c r="K69" s="25"/>
      <c r="L69" s="25" t="s">
        <v>196</v>
      </c>
      <c r="O69" s="24"/>
    </row>
    <row r="70" spans="1:15" x14ac:dyDescent="0.25">
      <c r="A70" s="25" t="s">
        <v>194</v>
      </c>
      <c r="B70" s="25" t="s">
        <v>142</v>
      </c>
      <c r="C70" s="25" t="s">
        <v>190</v>
      </c>
      <c r="D70" s="25" t="s">
        <v>191</v>
      </c>
      <c r="E70" s="25" t="s">
        <v>385</v>
      </c>
      <c r="F70" s="24">
        <v>0</v>
      </c>
      <c r="G70" s="25" t="s">
        <v>124</v>
      </c>
      <c r="H70" s="25">
        <v>2</v>
      </c>
      <c r="I70" s="25">
        <v>80</v>
      </c>
      <c r="J70" s="25" t="s">
        <v>402</v>
      </c>
      <c r="K70" s="25"/>
      <c r="L70" s="25" t="s">
        <v>195</v>
      </c>
      <c r="O70" s="24"/>
    </row>
    <row r="71" spans="1:15" x14ac:dyDescent="0.25">
      <c r="A71" s="25" t="s">
        <v>194</v>
      </c>
      <c r="B71" s="25" t="s">
        <v>142</v>
      </c>
      <c r="C71" s="25" t="s">
        <v>190</v>
      </c>
      <c r="D71" s="25" t="str">
        <f>D70</f>
        <v>BVT-XBRC-KI</v>
      </c>
      <c r="E71" s="25" t="s">
        <v>386</v>
      </c>
      <c r="F71" s="24">
        <v>0</v>
      </c>
      <c r="G71" s="25" t="s">
        <v>124</v>
      </c>
      <c r="H71" s="25">
        <v>3</v>
      </c>
      <c r="I71" s="25">
        <v>80</v>
      </c>
      <c r="J71" s="25" t="s">
        <v>403</v>
      </c>
      <c r="K71" s="25"/>
      <c r="L71" s="25" t="s">
        <v>195</v>
      </c>
      <c r="O71" s="24"/>
    </row>
    <row r="72" spans="1:15" x14ac:dyDescent="0.25">
      <c r="A72" s="25" t="s">
        <v>194</v>
      </c>
      <c r="B72" s="25" t="s">
        <v>142</v>
      </c>
      <c r="C72" s="25" t="s">
        <v>190</v>
      </c>
      <c r="D72" s="25" t="str">
        <f t="shared" ref="D72:D77" si="10">D71</f>
        <v>BVT-XBRC-KI</v>
      </c>
      <c r="E72" s="25" t="s">
        <v>391</v>
      </c>
      <c r="F72" s="24">
        <v>0</v>
      </c>
      <c r="G72" s="25" t="s">
        <v>124</v>
      </c>
      <c r="H72" s="25">
        <v>4</v>
      </c>
      <c r="I72" s="25">
        <v>80</v>
      </c>
      <c r="J72" s="25" t="s">
        <v>404</v>
      </c>
      <c r="K72" s="25"/>
      <c r="L72" s="25" t="s">
        <v>195</v>
      </c>
      <c r="O72" s="24"/>
    </row>
    <row r="73" spans="1:15" x14ac:dyDescent="0.25">
      <c r="A73" s="25" t="s">
        <v>194</v>
      </c>
      <c r="B73" s="25" t="s">
        <v>142</v>
      </c>
      <c r="C73" s="25" t="s">
        <v>190</v>
      </c>
      <c r="D73" s="25" t="str">
        <f t="shared" si="10"/>
        <v>BVT-XBRC-KI</v>
      </c>
      <c r="E73" s="25" t="s">
        <v>392</v>
      </c>
      <c r="F73" s="24">
        <v>0</v>
      </c>
      <c r="G73" s="25" t="s">
        <v>124</v>
      </c>
      <c r="H73" s="25">
        <v>5</v>
      </c>
      <c r="I73" s="25">
        <v>80</v>
      </c>
      <c r="J73" s="25" t="s">
        <v>405</v>
      </c>
      <c r="K73" s="25"/>
      <c r="L73" s="25" t="s">
        <v>195</v>
      </c>
      <c r="O73" s="24"/>
    </row>
    <row r="74" spans="1:15" x14ac:dyDescent="0.25">
      <c r="A74" s="25" t="s">
        <v>194</v>
      </c>
      <c r="B74" s="25" t="s">
        <v>142</v>
      </c>
      <c r="C74" s="25" t="s">
        <v>190</v>
      </c>
      <c r="D74" s="25" t="str">
        <f t="shared" si="10"/>
        <v>BVT-XBRC-KI</v>
      </c>
      <c r="E74" s="25" t="s">
        <v>393</v>
      </c>
      <c r="F74" s="24">
        <v>0</v>
      </c>
      <c r="G74" s="25" t="s">
        <v>124</v>
      </c>
      <c r="H74" s="25">
        <v>6</v>
      </c>
      <c r="I74" s="25">
        <v>80</v>
      </c>
      <c r="J74" s="25" t="s">
        <v>406</v>
      </c>
      <c r="K74" s="25"/>
      <c r="L74" s="25" t="s">
        <v>195</v>
      </c>
      <c r="O74" s="24"/>
    </row>
    <row r="75" spans="1:15" x14ac:dyDescent="0.25">
      <c r="A75" s="25" t="s">
        <v>194</v>
      </c>
      <c r="B75" s="25" t="s">
        <v>142</v>
      </c>
      <c r="C75" s="25" t="s">
        <v>190</v>
      </c>
      <c r="D75" s="25" t="str">
        <f t="shared" si="10"/>
        <v>BVT-XBRC-KI</v>
      </c>
      <c r="E75" s="25" t="s">
        <v>394</v>
      </c>
      <c r="F75" s="24">
        <v>0</v>
      </c>
      <c r="G75" s="25" t="s">
        <v>124</v>
      </c>
      <c r="H75" s="25">
        <v>7</v>
      </c>
      <c r="I75" s="25">
        <v>80</v>
      </c>
      <c r="J75" s="25" t="s">
        <v>407</v>
      </c>
      <c r="K75" s="25"/>
      <c r="L75" s="25" t="s">
        <v>195</v>
      </c>
      <c r="O75" s="24"/>
    </row>
    <row r="76" spans="1:15" x14ac:dyDescent="0.25">
      <c r="A76" s="25" t="s">
        <v>194</v>
      </c>
      <c r="B76" s="25" t="s">
        <v>142</v>
      </c>
      <c r="C76" s="25" t="s">
        <v>190</v>
      </c>
      <c r="D76" s="25" t="str">
        <f t="shared" si="10"/>
        <v>BVT-XBRC-KI</v>
      </c>
      <c r="E76" s="25" t="s">
        <v>395</v>
      </c>
      <c r="F76" s="24">
        <v>0</v>
      </c>
      <c r="G76" s="25" t="s">
        <v>124</v>
      </c>
      <c r="H76" s="25">
        <v>8</v>
      </c>
      <c r="I76" s="25">
        <v>80</v>
      </c>
      <c r="J76" s="25" t="s">
        <v>408</v>
      </c>
      <c r="K76" s="25"/>
      <c r="L76" s="25" t="s">
        <v>195</v>
      </c>
      <c r="O76" s="24"/>
    </row>
    <row r="77" spans="1:15" x14ac:dyDescent="0.25">
      <c r="A77" s="25" t="s">
        <v>194</v>
      </c>
      <c r="B77" s="25" t="s">
        <v>142</v>
      </c>
      <c r="C77" s="25" t="s">
        <v>190</v>
      </c>
      <c r="D77" s="25" t="str">
        <f t="shared" si="10"/>
        <v>BVT-XBRC-KI</v>
      </c>
      <c r="E77" s="25" t="s">
        <v>396</v>
      </c>
      <c r="F77" s="24">
        <v>0</v>
      </c>
      <c r="G77" s="25" t="s">
        <v>124</v>
      </c>
      <c r="H77" s="25">
        <v>9</v>
      </c>
      <c r="I77" s="25">
        <v>80</v>
      </c>
      <c r="J77" s="25" t="s">
        <v>409</v>
      </c>
      <c r="K77" s="25"/>
      <c r="L77" s="25" t="s">
        <v>195</v>
      </c>
      <c r="O77" s="24"/>
    </row>
    <row r="79" spans="1:15" x14ac:dyDescent="0.25">
      <c r="A79" s="35" t="s">
        <v>118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</row>
    <row r="80" spans="1:15" x14ac:dyDescent="0.25">
      <c r="A80" s="3" t="s">
        <v>99</v>
      </c>
      <c r="B80" s="19" t="s">
        <v>100</v>
      </c>
      <c r="D80" s="3" t="s">
        <v>192</v>
      </c>
      <c r="E80" s="3" t="str">
        <f>VLOOKUP($D80,'all servers'!$C:$K,2,FALSE)</f>
        <v>BVT</v>
      </c>
      <c r="F80" s="3" t="str">
        <f>VLOOKUP($D80,'all servers'!$C:$K,3,FALSE)</f>
        <v>1GB</v>
      </c>
      <c r="G80" s="3">
        <f>VLOOKUP($D80,'all servers'!$C:$K,4,FALSE)</f>
        <v>1</v>
      </c>
      <c r="H80" s="3" t="str">
        <f>VLOOKUP($D80,'all servers'!$C:$K,5,FALSE)</f>
        <v>20GB</v>
      </c>
      <c r="I80" s="3" t="str">
        <f>VLOOKUP($D80,'all servers'!$C:$K,6,FALSE)</f>
        <v>RHEL</v>
      </c>
      <c r="J80" s="3" t="str">
        <f>VLOOKUP($D80,'all servers'!$C:$K,7,FALSE)</f>
        <v>xBRC-Attraction</v>
      </c>
      <c r="K80" s="3" t="str">
        <f>VLOOKUP($D80,'all servers'!$C:$K,9,FALSE)</f>
        <v>10.110.1.120</v>
      </c>
      <c r="L80" s="3" t="s">
        <v>119</v>
      </c>
    </row>
    <row r="81" spans="1:12" x14ac:dyDescent="0.25">
      <c r="A81" s="3" t="s">
        <v>99</v>
      </c>
      <c r="B81" s="19" t="s">
        <v>100</v>
      </c>
      <c r="D81" s="3" t="s">
        <v>240</v>
      </c>
      <c r="E81" s="3" t="str">
        <f>VLOOKUP($D81,'all servers'!$C:$K,2,FALSE)</f>
        <v>BVT</v>
      </c>
      <c r="F81" s="3" t="str">
        <f>VLOOKUP($D81,'all servers'!$C:$K,3,FALSE)</f>
        <v>1GB</v>
      </c>
      <c r="G81" s="3">
        <f>VLOOKUP($D81,'all servers'!$C:$K,4,FALSE)</f>
        <v>1</v>
      </c>
      <c r="H81" s="3" t="str">
        <f>VLOOKUP($D81,'all servers'!$C:$K,5,FALSE)</f>
        <v>20GB</v>
      </c>
      <c r="I81" s="3" t="str">
        <f>VLOOKUP($D81,'all servers'!$C:$K,6,FALSE)</f>
        <v>RHEL</v>
      </c>
      <c r="J81" s="3" t="str">
        <f>VLOOKUP($D81,'all servers'!$C:$K,7,FALSE)</f>
        <v>xBRC-Attraction</v>
      </c>
      <c r="K81" s="3" t="str">
        <f>VLOOKUP($D81,'all servers'!$C:$K,9,FALSE)</f>
        <v>10.110.1.113</v>
      </c>
      <c r="L81" s="3" t="s">
        <v>243</v>
      </c>
    </row>
    <row r="82" spans="1:12" x14ac:dyDescent="0.25">
      <c r="A82" s="3" t="s">
        <v>99</v>
      </c>
      <c r="B82" s="19" t="s">
        <v>100</v>
      </c>
      <c r="D82" s="3" t="s">
        <v>57</v>
      </c>
      <c r="E82" s="3" t="str">
        <f>VLOOKUP($D82,'all servers'!$C:$K,2,FALSE)</f>
        <v>BVT</v>
      </c>
      <c r="F82" s="3" t="str">
        <f>VLOOKUP($D82,'all servers'!$C:$K,3,FALSE)</f>
        <v>1GB</v>
      </c>
      <c r="G82" s="3">
        <f>VLOOKUP($D82,'all servers'!$C:$K,4,FALSE)</f>
        <v>1</v>
      </c>
      <c r="H82" s="3" t="str">
        <f>VLOOKUP($D82,'all servers'!$C:$K,5,FALSE)</f>
        <v>20GB</v>
      </c>
      <c r="I82" s="3" t="str">
        <f>VLOOKUP($D82,'all servers'!$C:$K,6,FALSE)</f>
        <v>RHEL</v>
      </c>
      <c r="J82" s="3" t="str">
        <f>VLOOKUP($D82,'all servers'!$C:$K,7,FALSE)</f>
        <v>xBRC-Park Entry</v>
      </c>
      <c r="K82" s="3" t="str">
        <f>VLOOKUP($D82,'all servers'!$C:$K,9,FALSE)</f>
        <v>10.110.1.99</v>
      </c>
      <c r="L82" s="3" t="s">
        <v>193</v>
      </c>
    </row>
    <row r="83" spans="1:12" x14ac:dyDescent="0.25">
      <c r="A83" s="3" t="s">
        <v>99</v>
      </c>
      <c r="B83" s="19" t="s">
        <v>100</v>
      </c>
      <c r="D83" s="3" t="s">
        <v>191</v>
      </c>
      <c r="E83" s="3" t="str">
        <f>VLOOKUP($D83,'all servers'!$C:$K,2,FALSE)</f>
        <v>BVT</v>
      </c>
      <c r="F83" s="3" t="str">
        <f>VLOOKUP($D83,'all servers'!$C:$K,3,FALSE)</f>
        <v>512MB</v>
      </c>
      <c r="G83" s="3">
        <f>VLOOKUP($D83,'all servers'!$C:$K,4,FALSE)</f>
        <v>1</v>
      </c>
      <c r="H83" s="3" t="str">
        <f>VLOOKUP($D83,'all servers'!$C:$K,5,FALSE)</f>
        <v>16GB</v>
      </c>
      <c r="I83" s="3" t="str">
        <f>VLOOKUP($D83,'all servers'!$C:$K,6,FALSE)</f>
        <v>RHEL</v>
      </c>
      <c r="J83" s="3" t="str">
        <f>VLOOKUP($D83,'all servers'!$C:$K,7,FALSE)</f>
        <v>xBRC-Space</v>
      </c>
      <c r="K83" s="3" t="str">
        <f>VLOOKUP($D83,'all servers'!$C:$K,9,FALSE)</f>
        <v>10.110.1.86</v>
      </c>
      <c r="L83" s="3" t="s">
        <v>397</v>
      </c>
    </row>
  </sheetData>
  <autoFilter ref="A3:L18">
    <sortState ref="A4:K17">
      <sortCondition ref="C3:C18"/>
      <sortCondition ref="A3:A18"/>
    </sortState>
  </autoFilter>
  <mergeCells count="4">
    <mergeCell ref="A2:L2"/>
    <mergeCell ref="A20:L20"/>
    <mergeCell ref="A79:L79"/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zoomScale="90" zoomScaleNormal="90" workbookViewId="0"/>
  </sheetViews>
  <sheetFormatPr defaultRowHeight="15" x14ac:dyDescent="0.25"/>
  <cols>
    <col min="1" max="1" width="22.28515625" bestFit="1" customWidth="1"/>
    <col min="2" max="2" width="8.7109375" style="20" bestFit="1" customWidth="1"/>
    <col min="3" max="3" width="14.140625" bestFit="1" customWidth="1"/>
    <col min="4" max="4" width="14.85546875" bestFit="1" customWidth="1"/>
    <col min="5" max="5" width="12.85546875" bestFit="1" customWidth="1"/>
    <col min="6" max="6" width="7.85546875" bestFit="1" customWidth="1"/>
    <col min="7" max="7" width="8.42578125" bestFit="1" customWidth="1"/>
    <col min="8" max="8" width="7" bestFit="1" customWidth="1"/>
    <col min="9" max="9" width="15.140625" bestFit="1" customWidth="1"/>
    <col min="10" max="10" width="16.28515625" bestFit="1" customWidth="1"/>
    <col min="11" max="11" width="11.7109375" bestFit="1" customWidth="1"/>
    <col min="12" max="12" width="31.42578125" bestFit="1" customWidth="1"/>
    <col min="13" max="13" width="8.28515625" hidden="1" customWidth="1"/>
    <col min="14" max="18" width="0" hidden="1" customWidth="1"/>
  </cols>
  <sheetData>
    <row r="1" spans="1:22" x14ac:dyDescent="0.25">
      <c r="A1" s="6" t="s">
        <v>49</v>
      </c>
      <c r="B1" s="38" t="s">
        <v>332</v>
      </c>
      <c r="C1" s="38"/>
      <c r="D1" s="38"/>
      <c r="E1" s="38"/>
      <c r="F1" s="38"/>
      <c r="G1" s="38"/>
      <c r="H1" s="38"/>
      <c r="I1" s="38"/>
      <c r="J1" s="38"/>
      <c r="K1" s="38"/>
      <c r="L1" s="38"/>
      <c r="V1" s="8"/>
    </row>
    <row r="2" spans="1:22" x14ac:dyDescent="0.25">
      <c r="A2" s="35" t="s">
        <v>116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V2" s="8"/>
    </row>
    <row r="3" spans="1:22" s="1" customFormat="1" x14ac:dyDescent="0.25">
      <c r="A3" s="7" t="s">
        <v>96</v>
      </c>
      <c r="B3" s="18" t="s">
        <v>112</v>
      </c>
      <c r="C3" s="7" t="s">
        <v>32</v>
      </c>
      <c r="D3" s="7" t="s">
        <v>231</v>
      </c>
      <c r="E3" s="7" t="s">
        <v>40</v>
      </c>
      <c r="F3" s="7" t="s">
        <v>22</v>
      </c>
      <c r="G3" s="7" t="s">
        <v>23</v>
      </c>
      <c r="H3" s="7" t="s">
        <v>24</v>
      </c>
      <c r="I3" s="7" t="s">
        <v>27</v>
      </c>
      <c r="J3" s="7" t="s">
        <v>3</v>
      </c>
      <c r="K3" s="7" t="s">
        <v>7</v>
      </c>
      <c r="L3" s="7" t="s">
        <v>101</v>
      </c>
    </row>
    <row r="4" spans="1:22" x14ac:dyDescent="0.25">
      <c r="A4" s="3" t="s">
        <v>215</v>
      </c>
      <c r="B4" s="19">
        <v>1494</v>
      </c>
      <c r="C4" s="3" t="s">
        <v>139</v>
      </c>
      <c r="D4" s="3"/>
      <c r="E4" s="3" t="str">
        <f>VLOOKUP($C4,'all servers'!$C:$K,2,FALSE)</f>
        <v xml:space="preserve"> SHARED</v>
      </c>
      <c r="F4" s="3" t="str">
        <f>VLOOKUP($C4,'all servers'!$C:$K,3,FALSE)</f>
        <v>512MB</v>
      </c>
      <c r="G4" s="3">
        <f>VLOOKUP($C4,'all servers'!$C:$K,4,FALSE)</f>
        <v>1</v>
      </c>
      <c r="H4" s="3" t="str">
        <f>VLOOKUP($C4,'all servers'!$C:$K,5,FALSE)</f>
        <v>8GB</v>
      </c>
      <c r="I4" s="3" t="str">
        <f>VLOOKUP($C4,'all servers'!$C:$K,6,FALSE)</f>
        <v>Ubuntu</v>
      </c>
      <c r="J4" s="3" t="str">
        <f>VLOOKUP($C4,'all servers'!$C:$K,7,FALSE)</f>
        <v>Selenium + Node</v>
      </c>
      <c r="K4" s="3" t="str">
        <f>VLOOKUP($C4,'all servers'!$C:$K,9,FALSE)</f>
        <v>10.75.2.172</v>
      </c>
      <c r="L4" s="3" t="s">
        <v>140</v>
      </c>
      <c r="N4" s="27"/>
      <c r="O4" s="27"/>
      <c r="P4" s="27"/>
      <c r="Q4" s="27"/>
    </row>
    <row r="5" spans="1:22" x14ac:dyDescent="0.25">
      <c r="A5" s="3" t="s">
        <v>216</v>
      </c>
      <c r="B5" s="19">
        <v>1494</v>
      </c>
      <c r="C5" s="3" t="s">
        <v>217</v>
      </c>
      <c r="D5" s="3" t="s">
        <v>236</v>
      </c>
      <c r="E5" s="3" t="str">
        <f>VLOOKUP($C5,'all servers'!$C:$K,2,FALSE)</f>
        <v>SIT</v>
      </c>
      <c r="F5" s="3" t="str">
        <f>VLOOKUP($C5,'all servers'!$C:$K,3,FALSE)</f>
        <v>512MB</v>
      </c>
      <c r="G5" s="3">
        <f>VLOOKUP($C5,'all servers'!$C:$K,4,FALSE)</f>
        <v>1</v>
      </c>
      <c r="H5" s="3" t="str">
        <f>VLOOKUP($C5,'all servers'!$C:$K,5,FALSE)</f>
        <v>20GB</v>
      </c>
      <c r="I5" s="3" t="str">
        <f>VLOOKUP($C5,'all servers'!$C:$K,6,FALSE)</f>
        <v>CentOS</v>
      </c>
      <c r="J5" s="3" t="str">
        <f>VLOOKUP($C5,'all servers'!$C:$K,7,FALSE)</f>
        <v>xBRC-Attraction</v>
      </c>
      <c r="K5" s="3" t="str">
        <f>VLOOKUP($C5,'all servers'!$C:$K,9,FALSE)</f>
        <v>10.110.1.114</v>
      </c>
      <c r="L5" s="3" t="s">
        <v>381</v>
      </c>
    </row>
    <row r="6" spans="1:22" x14ac:dyDescent="0.25">
      <c r="A6" s="3" t="s">
        <v>216</v>
      </c>
      <c r="B6" s="19">
        <v>1494</v>
      </c>
      <c r="C6" s="3" t="s">
        <v>189</v>
      </c>
      <c r="D6" s="3" t="s">
        <v>236</v>
      </c>
      <c r="E6" s="3" t="str">
        <f>VLOOKUP($C6,'all servers'!$C:$K,2,FALSE)</f>
        <v>SIT</v>
      </c>
      <c r="F6" s="3" t="str">
        <f>VLOOKUP($C6,'all servers'!$C:$K,3,FALSE)</f>
        <v>512MB</v>
      </c>
      <c r="G6" s="3">
        <f>VLOOKUP($C6,'all servers'!$C:$K,4,FALSE)</f>
        <v>1</v>
      </c>
      <c r="H6" s="3" t="str">
        <f>VLOOKUP($C6,'all servers'!$C:$K,5,FALSE)</f>
        <v>20GB</v>
      </c>
      <c r="I6" s="3" t="str">
        <f>VLOOKUP($C6,'all servers'!$C:$K,6,FALSE)</f>
        <v>CentOS</v>
      </c>
      <c r="J6" s="3" t="str">
        <f>VLOOKUP($C6,'all servers'!$C:$K,7,FALSE)</f>
        <v>xBRC-Park Entry</v>
      </c>
      <c r="K6" s="3" t="str">
        <f>VLOOKUP($C6,'all servers'!$C:$K,9,FALSE)</f>
        <v>10.110.1.117</v>
      </c>
      <c r="L6" s="3" t="s">
        <v>229</v>
      </c>
      <c r="N6" s="24"/>
      <c r="O6" s="24"/>
      <c r="P6" s="24"/>
    </row>
    <row r="7" spans="1:22" x14ac:dyDescent="0.25">
      <c r="A7" s="3" t="s">
        <v>46</v>
      </c>
      <c r="B7" s="19">
        <v>1494</v>
      </c>
      <c r="C7" s="3" t="s">
        <v>106</v>
      </c>
      <c r="D7" s="3" t="s">
        <v>230</v>
      </c>
      <c r="E7" s="3" t="str">
        <f>VLOOKUP($C7,'all servers'!$C:$K,2,FALSE)</f>
        <v>SIT</v>
      </c>
      <c r="F7" s="3" t="str">
        <f>VLOOKUP($C7,'all servers'!$C:$K,3,FALSE)</f>
        <v>1024MB</v>
      </c>
      <c r="G7" s="3">
        <f>VLOOKUP($C7,'all servers'!$C:$K,4,FALSE)</f>
        <v>1</v>
      </c>
      <c r="H7" s="3" t="str">
        <f>VLOOKUP($C7,'all servers'!$C:$K,5,FALSE)</f>
        <v>20GB</v>
      </c>
      <c r="I7" s="3" t="str">
        <f>VLOOKUP($C7,'all servers'!$C:$K,6,FALSE)</f>
        <v>RHEL</v>
      </c>
      <c r="J7" s="3" t="str">
        <f>VLOOKUP($C7,'all servers'!$C:$K,7,FALSE)</f>
        <v>xBRMS+YUM</v>
      </c>
      <c r="K7" s="3" t="str">
        <f>VLOOKUP($C7,'all servers'!$C:$K,9,FALSE)</f>
        <v>10.110.1.102</v>
      </c>
      <c r="L7" s="3" t="s">
        <v>238</v>
      </c>
      <c r="N7" s="24"/>
      <c r="O7">
        <v>116</v>
      </c>
      <c r="P7" s="24"/>
    </row>
    <row r="8" spans="1:22" x14ac:dyDescent="0.25">
      <c r="A8" s="3" t="s">
        <v>226</v>
      </c>
      <c r="B8" s="19">
        <v>1494</v>
      </c>
      <c r="C8" s="3" t="s">
        <v>411</v>
      </c>
      <c r="D8" s="3"/>
      <c r="E8" s="3" t="str">
        <f>VLOOKUP($C8,'all servers'!$C:$K,2,FALSE)</f>
        <v>BVT</v>
      </c>
      <c r="F8" s="3" t="str">
        <f>VLOOKUP($C8,'all servers'!$C:$K,3,FALSE)</f>
        <v>256MB</v>
      </c>
      <c r="G8" s="3">
        <f>VLOOKUP($C8,'all servers'!$C:$K,4,FALSE)</f>
        <v>1</v>
      </c>
      <c r="H8" s="3" t="str">
        <f>VLOOKUP($C8,'all servers'!$C:$K,5,FALSE)</f>
        <v>20GB</v>
      </c>
      <c r="I8" s="3" t="str">
        <f>VLOOKUP($C8,'all servers'!$C:$K,6,FALSE)</f>
        <v>Windows</v>
      </c>
      <c r="J8" s="3" t="str">
        <f>VLOOKUP($C8,'all servers'!$C:$K,7,FALSE)</f>
        <v>ESB + SQL</v>
      </c>
      <c r="K8" s="3" t="str">
        <f>VLOOKUP($C8,'all servers'!$C:$K,9,FALSE)</f>
        <v>10.110.1.2</v>
      </c>
      <c r="L8" s="3" t="s">
        <v>470</v>
      </c>
      <c r="N8" s="24"/>
      <c r="O8" s="24">
        <v>1</v>
      </c>
      <c r="P8" s="24" t="s">
        <v>553</v>
      </c>
      <c r="Q8" s="30">
        <v>80010114</v>
      </c>
      <c r="R8" s="24" t="s">
        <v>565</v>
      </c>
    </row>
    <row r="9" spans="1:22" x14ac:dyDescent="0.25">
      <c r="A9" s="3" t="s">
        <v>200</v>
      </c>
      <c r="B9" s="19">
        <v>1494</v>
      </c>
      <c r="C9" s="3" t="s">
        <v>106</v>
      </c>
      <c r="D9" s="3" t="s">
        <v>378</v>
      </c>
      <c r="E9" s="3" t="str">
        <f>VLOOKUP($C9,'all servers'!$C:$K,2,FALSE)</f>
        <v>SIT</v>
      </c>
      <c r="F9" s="3" t="str">
        <f>VLOOKUP($C9,'all servers'!$C:$K,3,FALSE)</f>
        <v>1024MB</v>
      </c>
      <c r="G9" s="3">
        <f>VLOOKUP($C9,'all servers'!$C:$K,4,FALSE)</f>
        <v>1</v>
      </c>
      <c r="H9" s="3" t="str">
        <f>VLOOKUP($C9,'all servers'!$C:$K,5,FALSE)</f>
        <v>20GB</v>
      </c>
      <c r="I9" s="3" t="str">
        <f>VLOOKUP($C9,'all servers'!$C:$K,6,FALSE)</f>
        <v>RHEL</v>
      </c>
      <c r="J9" s="3" t="str">
        <f>VLOOKUP($C9,'all servers'!$C:$K,7,FALSE)</f>
        <v>xBRMS+YUM</v>
      </c>
      <c r="K9" s="3" t="str">
        <f>VLOOKUP($C9,'all servers'!$C:$K,9,FALSE)</f>
        <v>10.110.1.102</v>
      </c>
      <c r="L9" s="3" t="s">
        <v>141</v>
      </c>
      <c r="O9" s="24">
        <v>2</v>
      </c>
      <c r="P9" s="24" t="s">
        <v>554</v>
      </c>
      <c r="Q9" s="30">
        <v>80010114</v>
      </c>
      <c r="R9" s="24" t="s">
        <v>566</v>
      </c>
    </row>
    <row r="10" spans="1:22" x14ac:dyDescent="0.25">
      <c r="A10" s="3" t="s">
        <v>199</v>
      </c>
      <c r="B10" s="19">
        <v>1494</v>
      </c>
      <c r="C10" s="3" t="s">
        <v>106</v>
      </c>
      <c r="D10" s="3"/>
      <c r="E10" s="3" t="str">
        <f>VLOOKUP($C10,'all servers'!$C:$K,2,FALSE)</f>
        <v>SIT</v>
      </c>
      <c r="F10" s="3" t="str">
        <f>VLOOKUP($C10,'all servers'!$C:$K,3,FALSE)</f>
        <v>1024MB</v>
      </c>
      <c r="G10" s="3">
        <f>VLOOKUP($C10,'all servers'!$C:$K,4,FALSE)</f>
        <v>1</v>
      </c>
      <c r="H10" s="3" t="str">
        <f>VLOOKUP($C10,'all servers'!$C:$K,5,FALSE)</f>
        <v>20GB</v>
      </c>
      <c r="I10" s="3" t="str">
        <f>VLOOKUP($C10,'all servers'!$C:$K,6,FALSE)</f>
        <v>RHEL</v>
      </c>
      <c r="J10" s="3" t="str">
        <f>VLOOKUP($C10,'all servers'!$C:$K,7,FALSE)</f>
        <v>xBRMS+YUM</v>
      </c>
      <c r="K10" s="3" t="str">
        <f>VLOOKUP($C10,'all servers'!$C:$K,9,FALSE)</f>
        <v>10.110.1.102</v>
      </c>
      <c r="L10" s="3" t="s">
        <v>98</v>
      </c>
      <c r="O10" s="24">
        <v>3</v>
      </c>
      <c r="P10" s="24" t="s">
        <v>555</v>
      </c>
      <c r="Q10" s="30">
        <v>80010114</v>
      </c>
      <c r="R10" s="24" t="s">
        <v>567</v>
      </c>
    </row>
    <row r="11" spans="1:22" x14ac:dyDescent="0.25">
      <c r="A11" s="3" t="s">
        <v>211</v>
      </c>
      <c r="B11" s="19">
        <v>1494</v>
      </c>
      <c r="C11" s="3" t="s">
        <v>410</v>
      </c>
      <c r="D11" s="3"/>
      <c r="E11" s="3" t="str">
        <f>VLOOKUP($C11,'all servers'!$C:$K,2,FALSE)</f>
        <v>SIT</v>
      </c>
      <c r="F11" s="3" t="str">
        <f>VLOOKUP($C11,'all servers'!$C:$K,3,FALSE)</f>
        <v>256MB</v>
      </c>
      <c r="G11" s="3">
        <f>VLOOKUP($C11,'all servers'!$C:$K,4,FALSE)</f>
        <v>1</v>
      </c>
      <c r="H11" s="3" t="str">
        <f>VLOOKUP($C11,'all servers'!$C:$K,5,FALSE)</f>
        <v>20GB</v>
      </c>
      <c r="I11" s="3" t="str">
        <f>VLOOKUP($C11,'all servers'!$C:$K,6,FALSE)</f>
        <v>Windows</v>
      </c>
      <c r="J11" s="3" t="str">
        <f>VLOOKUP($C11,'all servers'!$C:$K,7,FALSE)</f>
        <v>ESB + SQL</v>
      </c>
      <c r="K11" s="3" t="str">
        <f>VLOOKUP($C11,'all servers'!$C:$K,9,FALSE)</f>
        <v>10.110.1.61</v>
      </c>
      <c r="L11" s="3" t="s">
        <v>141</v>
      </c>
      <c r="O11" s="24">
        <v>4</v>
      </c>
      <c r="P11" s="24" t="s">
        <v>556</v>
      </c>
      <c r="Q11" s="30">
        <v>80010114</v>
      </c>
      <c r="R11" s="24" t="s">
        <v>568</v>
      </c>
    </row>
    <row r="12" spans="1:22" x14ac:dyDescent="0.25">
      <c r="A12" s="3" t="s">
        <v>165</v>
      </c>
      <c r="B12" s="19">
        <v>1494</v>
      </c>
      <c r="C12" s="3" t="s">
        <v>185</v>
      </c>
      <c r="D12" s="3"/>
      <c r="E12" s="3" t="str">
        <f>VLOOKUP($C12,'all servers'!$C:$K,2,FALSE)</f>
        <v>SIT</v>
      </c>
      <c r="F12" s="3" t="str">
        <f>VLOOKUP($C12,'all servers'!$C:$K,3,FALSE)</f>
        <v>256MB</v>
      </c>
      <c r="G12" s="3">
        <f>VLOOKUP($C12,'all servers'!$C:$K,4,FALSE)</f>
        <v>1</v>
      </c>
      <c r="H12" s="3" t="str">
        <f>VLOOKUP($C12,'all servers'!$C:$K,5,FALSE)</f>
        <v>20GB</v>
      </c>
      <c r="I12" s="3" t="str">
        <f>VLOOKUP($C12,'all servers'!$C:$K,6,FALSE)</f>
        <v>Windows</v>
      </c>
      <c r="J12" s="3" t="str">
        <f>VLOOKUP($C12,'all servers'!$C:$K,7,FALSE)</f>
        <v>GXP, DAP, DAP UI</v>
      </c>
      <c r="K12" s="3" t="str">
        <f>VLOOKUP($C12,'all servers'!$C:$K,9,FALSE)</f>
        <v>10.110.1.116</v>
      </c>
      <c r="L12" s="3" t="s">
        <v>316</v>
      </c>
      <c r="N12" s="24"/>
      <c r="O12" s="24">
        <v>5</v>
      </c>
      <c r="P12" s="24" t="s">
        <v>558</v>
      </c>
      <c r="Q12" s="30">
        <v>80010114</v>
      </c>
      <c r="R12" s="24" t="s">
        <v>569</v>
      </c>
    </row>
    <row r="13" spans="1:22" x14ac:dyDescent="0.25">
      <c r="A13" s="3" t="s">
        <v>45</v>
      </c>
      <c r="B13" s="19">
        <v>1494</v>
      </c>
      <c r="C13" s="3" t="s">
        <v>186</v>
      </c>
      <c r="D13" s="3" t="s">
        <v>232</v>
      </c>
      <c r="E13" s="3" t="str">
        <f>VLOOKUP($C13,'all servers'!$C:$K,2,FALSE)</f>
        <v>SIT</v>
      </c>
      <c r="F13" s="3" t="str">
        <f>VLOOKUP($C13,'all servers'!$C:$K,3,FALSE)</f>
        <v>512MB</v>
      </c>
      <c r="G13" s="3">
        <f>VLOOKUP($C13,'all servers'!$C:$K,4,FALSE)</f>
        <v>1</v>
      </c>
      <c r="H13" s="3" t="str">
        <f>VLOOKUP($C13,'all servers'!$C:$K,5,FALSE)</f>
        <v>16GB</v>
      </c>
      <c r="I13" s="3" t="str">
        <f>VLOOKUP($C13,'all servers'!$C:$K,6,FALSE)</f>
        <v>RHEL</v>
      </c>
      <c r="J13" s="3" t="str">
        <f>VLOOKUP($C13,'all servers'!$C:$K,7,FALSE)</f>
        <v>IDMS</v>
      </c>
      <c r="K13" s="3" t="str">
        <f>VLOOKUP($C13,'all servers'!$C:$K,9,FALSE)</f>
        <v>10.110.1.103</v>
      </c>
      <c r="L13" s="3" t="s">
        <v>361</v>
      </c>
      <c r="N13" s="24"/>
      <c r="O13" s="24">
        <v>6</v>
      </c>
      <c r="P13" s="24" t="s">
        <v>557</v>
      </c>
      <c r="Q13" s="30">
        <v>80010114</v>
      </c>
      <c r="R13" s="24" t="s">
        <v>570</v>
      </c>
    </row>
    <row r="14" spans="1:22" x14ac:dyDescent="0.25">
      <c r="A14" s="3" t="s">
        <v>113</v>
      </c>
      <c r="B14" s="19">
        <v>1494</v>
      </c>
      <c r="C14" s="3" t="s">
        <v>54</v>
      </c>
      <c r="D14" s="3"/>
      <c r="E14" s="3" t="str">
        <f>VLOOKUP($C14,'all servers'!$C:$K,2,FALSE)</f>
        <v xml:space="preserve"> SHARED</v>
      </c>
      <c r="F14" s="3" t="str">
        <f>VLOOKUP($C14,'all servers'!$C:$K,3,FALSE)</f>
        <v>256MB</v>
      </c>
      <c r="G14" s="3">
        <f>VLOOKUP($C14,'all servers'!$C:$K,4,FALSE)</f>
        <v>1</v>
      </c>
      <c r="H14" s="3" t="str">
        <f>VLOOKUP($C14,'all servers'!$C:$K,5,FALSE)</f>
        <v>20GB</v>
      </c>
      <c r="I14" s="3" t="str">
        <f>VLOOKUP($C14,'all servers'!$C:$K,6,FALSE)</f>
        <v>Windows</v>
      </c>
      <c r="J14" s="3" t="str">
        <f>VLOOKUP($C14,'all servers'!$C:$K,7,FALSE)</f>
        <v>SQL</v>
      </c>
      <c r="K14" s="3" t="str">
        <f>VLOOKUP($C14,'all servers'!$C:$K,9,FALSE)</f>
        <v>10.110.1.97</v>
      </c>
      <c r="L14" s="3" t="s">
        <v>361</v>
      </c>
      <c r="N14" s="24"/>
      <c r="O14" s="24">
        <v>7</v>
      </c>
      <c r="P14" s="24" t="s">
        <v>561</v>
      </c>
      <c r="Q14" s="31">
        <v>80010190</v>
      </c>
      <c r="R14" s="24" t="s">
        <v>573</v>
      </c>
    </row>
    <row r="15" spans="1:22" x14ac:dyDescent="0.25">
      <c r="A15" s="3" t="s">
        <v>212</v>
      </c>
      <c r="B15" s="19">
        <v>1494</v>
      </c>
      <c r="C15" s="3" t="s">
        <v>242</v>
      </c>
      <c r="D15" s="3" t="s">
        <v>233</v>
      </c>
      <c r="E15" s="3" t="str">
        <f>VLOOKUP($C15,'all servers'!$C:$K,2,FALSE)</f>
        <v>SIT</v>
      </c>
      <c r="F15" s="3" t="str">
        <f>VLOOKUP($C15,'all servers'!$C:$K,3,FALSE)</f>
        <v>512MB</v>
      </c>
      <c r="G15" s="3">
        <f>VLOOKUP($C15,'all servers'!$C:$K,4,FALSE)</f>
        <v>1</v>
      </c>
      <c r="H15" s="3" t="str">
        <f>VLOOKUP($C15,'all servers'!$C:$K,5,FALSE)</f>
        <v>16GB</v>
      </c>
      <c r="I15" s="3" t="str">
        <f>VLOOKUP($C15,'all servers'!$C:$K,6,FALSE)</f>
        <v>RHEL</v>
      </c>
      <c r="J15" s="3" t="str">
        <f>VLOOKUP($C15,'all servers'!$C:$K,7,FALSE)</f>
        <v>xBRC-Attraction</v>
      </c>
      <c r="K15" s="3" t="str">
        <f>VLOOKUP($C15,'all servers'!$C:$K,9,FALSE)</f>
        <v>10.110.1.92</v>
      </c>
      <c r="L15" s="3" t="s">
        <v>549</v>
      </c>
      <c r="N15" s="24"/>
      <c r="O15" s="24">
        <v>8</v>
      </c>
      <c r="P15" s="24" t="s">
        <v>559</v>
      </c>
      <c r="Q15" s="31">
        <v>80010190</v>
      </c>
      <c r="R15" s="24" t="s">
        <v>571</v>
      </c>
    </row>
    <row r="16" spans="1:22" x14ac:dyDescent="0.25">
      <c r="A16" s="3" t="s">
        <v>212</v>
      </c>
      <c r="B16" s="19">
        <v>1494</v>
      </c>
      <c r="C16" s="3" t="s">
        <v>188</v>
      </c>
      <c r="D16" s="3" t="s">
        <v>233</v>
      </c>
      <c r="E16" s="3" t="str">
        <f>VLOOKUP($C16,'all servers'!$C:$K,2,FALSE)</f>
        <v>SIT</v>
      </c>
      <c r="F16" s="3" t="str">
        <f>VLOOKUP($C16,'all servers'!$C:$K,3,FALSE)</f>
        <v>512MB</v>
      </c>
      <c r="G16" s="3">
        <f>VLOOKUP($C16,'all servers'!$C:$K,4,FALSE)</f>
        <v>1</v>
      </c>
      <c r="H16" s="3" t="str">
        <f>VLOOKUP($C16,'all servers'!$C:$K,5,FALSE)</f>
        <v>16GB</v>
      </c>
      <c r="I16" s="3" t="str">
        <f>VLOOKUP($C16,'all servers'!$C:$K,6,FALSE)</f>
        <v>RHEL</v>
      </c>
      <c r="J16" s="3" t="str">
        <f>VLOOKUP($C16,'all servers'!$C:$K,7,FALSE)</f>
        <v>xBRC-Attraction</v>
      </c>
      <c r="K16" s="3" t="str">
        <f>VLOOKUP($C16,'all servers'!$C:$K,9,FALSE)</f>
        <v>10.110.1.95</v>
      </c>
      <c r="L16" s="3" t="s">
        <v>119</v>
      </c>
      <c r="N16" s="24"/>
      <c r="O16" s="24">
        <v>9</v>
      </c>
      <c r="P16" s="24" t="s">
        <v>560</v>
      </c>
      <c r="Q16" s="31">
        <v>80010190</v>
      </c>
      <c r="R16" s="24" t="s">
        <v>572</v>
      </c>
    </row>
    <row r="17" spans="1:18" x14ac:dyDescent="0.25">
      <c r="A17" s="3" t="s">
        <v>213</v>
      </c>
      <c r="B17" s="19">
        <v>1494</v>
      </c>
      <c r="C17" s="3" t="s">
        <v>237</v>
      </c>
      <c r="D17" s="3" t="s">
        <v>234</v>
      </c>
      <c r="E17" s="3" t="str">
        <f>VLOOKUP($C17,'all servers'!$C:$K,2,FALSE)</f>
        <v>SIT</v>
      </c>
      <c r="F17" s="3" t="str">
        <f>VLOOKUP($C17,'all servers'!$C:$K,3,FALSE)</f>
        <v>512MB</v>
      </c>
      <c r="G17" s="3">
        <f>VLOOKUP($C17,'all servers'!$C:$K,4,FALSE)</f>
        <v>1</v>
      </c>
      <c r="H17" s="3" t="str">
        <f>VLOOKUP($C17,'all servers'!$C:$K,5,FALSE)</f>
        <v>16GB</v>
      </c>
      <c r="I17" s="3" t="str">
        <f>VLOOKUP($C17,'all servers'!$C:$K,6,FALSE)</f>
        <v>RHEL</v>
      </c>
      <c r="J17" s="3" t="str">
        <f>VLOOKUP($C17,'all servers'!$C:$K,7,FALSE)</f>
        <v>xBRC-Space</v>
      </c>
      <c r="K17" s="3" t="str">
        <f>VLOOKUP($C17,'all servers'!$C:$K,9,FALSE)</f>
        <v>10.110.1.111</v>
      </c>
      <c r="L17" s="3" t="s">
        <v>384</v>
      </c>
      <c r="N17" s="24"/>
      <c r="O17" s="24">
        <v>10</v>
      </c>
      <c r="P17" s="24" t="s">
        <v>562</v>
      </c>
      <c r="Q17" s="30">
        <v>80010190</v>
      </c>
      <c r="R17" s="24" t="s">
        <v>575</v>
      </c>
    </row>
    <row r="18" spans="1:18" x14ac:dyDescent="0.25">
      <c r="A18" s="3" t="s">
        <v>214</v>
      </c>
      <c r="B18" s="19">
        <v>1494</v>
      </c>
      <c r="C18" s="3" t="s">
        <v>105</v>
      </c>
      <c r="D18" s="3" t="s">
        <v>235</v>
      </c>
      <c r="E18" s="3" t="str">
        <f>VLOOKUP($C18,'all servers'!$C:$K,2,FALSE)</f>
        <v>SIT</v>
      </c>
      <c r="F18" s="3" t="str">
        <f>VLOOKUP($C18,'all servers'!$C:$K,3,FALSE)</f>
        <v>512MB</v>
      </c>
      <c r="G18" s="3">
        <f>VLOOKUP($C18,'all servers'!$C:$K,4,FALSE)</f>
        <v>1</v>
      </c>
      <c r="H18" s="3" t="str">
        <f>VLOOKUP($C18,'all servers'!$C:$K,5,FALSE)</f>
        <v>16GB</v>
      </c>
      <c r="I18" s="3" t="str">
        <f>VLOOKUP($C18,'all servers'!$C:$K,6,FALSE)</f>
        <v>RHEL</v>
      </c>
      <c r="J18" s="3" t="str">
        <f>VLOOKUP($C18,'all servers'!$C:$K,7,FALSE)</f>
        <v>xBRC-Park Entry</v>
      </c>
      <c r="K18" s="3" t="str">
        <f>VLOOKUP($C18,'all servers'!$C:$K,9,FALSE)</f>
        <v>10.110.1.93</v>
      </c>
      <c r="L18" s="3" t="s">
        <v>193</v>
      </c>
      <c r="N18" s="24"/>
      <c r="O18" s="24">
        <v>11</v>
      </c>
      <c r="P18" s="24" t="s">
        <v>563</v>
      </c>
      <c r="Q18" s="30">
        <v>80010190</v>
      </c>
      <c r="R18" s="24" t="s">
        <v>574</v>
      </c>
    </row>
    <row r="19" spans="1:18" x14ac:dyDescent="0.25">
      <c r="N19" s="24"/>
      <c r="O19" s="24"/>
      <c r="P19" s="24"/>
    </row>
    <row r="20" spans="1:18" x14ac:dyDescent="0.25">
      <c r="A20" s="35" t="s">
        <v>364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7"/>
      <c r="N20" s="24"/>
      <c r="O20" s="24"/>
      <c r="P20" s="24"/>
    </row>
    <row r="21" spans="1:18" s="14" customFormat="1" x14ac:dyDescent="0.25">
      <c r="A21" s="12" t="s">
        <v>96</v>
      </c>
      <c r="B21" s="10" t="s">
        <v>112</v>
      </c>
      <c r="C21" s="12" t="s">
        <v>198</v>
      </c>
      <c r="D21" s="12" t="s">
        <v>0</v>
      </c>
      <c r="E21" s="12" t="s">
        <v>202</v>
      </c>
      <c r="F21" s="13" t="s">
        <v>239</v>
      </c>
      <c r="G21" s="12" t="s">
        <v>122</v>
      </c>
      <c r="H21" s="12" t="s">
        <v>123</v>
      </c>
      <c r="I21" s="12" t="s">
        <v>126</v>
      </c>
      <c r="J21" s="12" t="s">
        <v>121</v>
      </c>
      <c r="K21" s="13" t="s">
        <v>7</v>
      </c>
      <c r="L21" s="12" t="s">
        <v>101</v>
      </c>
      <c r="N21" s="24"/>
      <c r="O21" s="24"/>
      <c r="P21" s="24"/>
      <c r="Q21"/>
    </row>
    <row r="22" spans="1:18" s="17" customFormat="1" x14ac:dyDescent="0.25">
      <c r="A22" s="15" t="s">
        <v>195</v>
      </c>
      <c r="B22" s="21" t="s">
        <v>359</v>
      </c>
      <c r="C22" s="15"/>
      <c r="D22" s="15" t="s">
        <v>188</v>
      </c>
      <c r="E22" s="15" t="s">
        <v>203</v>
      </c>
      <c r="F22">
        <v>8</v>
      </c>
      <c r="G22" s="15" t="s">
        <v>124</v>
      </c>
      <c r="H22" s="3">
        <v>2</v>
      </c>
      <c r="I22" s="3">
        <v>80</v>
      </c>
      <c r="J22" s="15" t="s">
        <v>358</v>
      </c>
      <c r="K22" s="15" t="s">
        <v>446</v>
      </c>
      <c r="L22" s="15" t="s">
        <v>357</v>
      </c>
      <c r="N22" s="24"/>
      <c r="O22" s="24"/>
      <c r="P22" s="24"/>
      <c r="Q22" s="14"/>
    </row>
    <row r="23" spans="1:18" s="17" customFormat="1" x14ac:dyDescent="0.25">
      <c r="A23" s="15"/>
      <c r="B23" s="21"/>
      <c r="C23" s="15"/>
      <c r="D23" s="15"/>
      <c r="E23" s="15"/>
      <c r="F23"/>
      <c r="G23" s="15"/>
      <c r="H23" s="3"/>
      <c r="I23" s="3"/>
      <c r="J23" s="15"/>
      <c r="K23" s="16"/>
      <c r="L23" s="15"/>
      <c r="N23" s="24"/>
      <c r="O23" s="24"/>
      <c r="P23" s="24"/>
    </row>
    <row r="24" spans="1:18" s="24" customFormat="1" x14ac:dyDescent="0.25">
      <c r="A24" s="35" t="s">
        <v>363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7"/>
      <c r="O24" s="24" t="s">
        <v>552</v>
      </c>
    </row>
    <row r="25" spans="1:18" s="11" customFormat="1" x14ac:dyDescent="0.25">
      <c r="A25" s="10" t="s">
        <v>96</v>
      </c>
      <c r="B25" s="10" t="s">
        <v>112</v>
      </c>
      <c r="C25" s="10" t="s">
        <v>198</v>
      </c>
      <c r="D25" s="10" t="s">
        <v>0</v>
      </c>
      <c r="E25" s="10" t="s">
        <v>202</v>
      </c>
      <c r="F25" s="11" t="s">
        <v>239</v>
      </c>
      <c r="G25" s="10" t="s">
        <v>122</v>
      </c>
      <c r="H25" s="10" t="s">
        <v>123</v>
      </c>
      <c r="I25" s="10" t="s">
        <v>126</v>
      </c>
      <c r="J25" s="10" t="s">
        <v>121</v>
      </c>
      <c r="K25" s="11" t="s">
        <v>550</v>
      </c>
      <c r="L25" s="10" t="s">
        <v>101</v>
      </c>
      <c r="O25" s="11" t="s">
        <v>551</v>
      </c>
    </row>
    <row r="26" spans="1:18" s="24" customFormat="1" x14ac:dyDescent="0.25">
      <c r="A26" s="25" t="s">
        <v>194</v>
      </c>
      <c r="B26" s="25">
        <v>1494</v>
      </c>
      <c r="C26" s="25" t="s">
        <v>201</v>
      </c>
      <c r="D26" s="25" t="s">
        <v>240</v>
      </c>
      <c r="E26" s="25" t="s">
        <v>245</v>
      </c>
      <c r="F26" s="24">
        <v>1</v>
      </c>
      <c r="G26" s="25" t="s">
        <v>124</v>
      </c>
      <c r="H26" s="25">
        <v>4</v>
      </c>
      <c r="I26" s="25">
        <v>80</v>
      </c>
      <c r="J26" s="25"/>
      <c r="K26" s="24">
        <f>2000000+F26*10000+IF(G26="ENTRY",1000,4000)+100+H26*10+H26</f>
        <v>2011144</v>
      </c>
      <c r="L26" s="25" t="s">
        <v>274</v>
      </c>
      <c r="O26" s="24" t="str">
        <f>IF(H26=3,"",CONCATENATE("&lt;a href=""http://10.110.1.",$O$7,":8081/gxp-dap-ui/enter.html?name=",VLOOKUP(F26,$O$8:$R$18,4,FALSE), "&amp;leftReader=",K26,"&amp;rightReader=",K27,"&amp;type=",IF(G26="ENTRY","Entrance","Merge"),"&amp;entertainmentid=",VLOOKUP(F26,$O$8:$Q$18,3,FALSE),"&amp;locationid=",VLOOKUP(F26,$O$8:$Q$18,3,FALSE),"""&gt;",VLOOKUP(F26,$O$8:$P$18,2,FALSE)," DAP ",G26," UI&lt;/a&gt; | "))</f>
        <v xml:space="preserve">&lt;a href="http://10.110.1.116:8081/gxp-dap-ui/enter.html?name=Big%20Thunder%20Mountain&amp;leftReader=2011144&amp;rightReader=2011133&amp;type=Entrance&amp;entertainmentid=80010114&amp;locationid=80010114"&gt;BIG DAP ENTRY UI&lt;/a&gt; | </v>
      </c>
    </row>
    <row r="27" spans="1:18" s="24" customFormat="1" x14ac:dyDescent="0.25">
      <c r="A27" s="25" t="s">
        <v>194</v>
      </c>
      <c r="B27" s="25">
        <v>1494</v>
      </c>
      <c r="C27" s="25" t="str">
        <f t="shared" ref="C27:D29" si="0">C26</f>
        <v>BVT-RDR-ATT</v>
      </c>
      <c r="D27" s="25" t="str">
        <f t="shared" si="0"/>
        <v>BVT-XBRC-BUZZ</v>
      </c>
      <c r="E27" s="25" t="s">
        <v>246</v>
      </c>
      <c r="F27" s="24">
        <v>1</v>
      </c>
      <c r="G27" s="25" t="s">
        <v>124</v>
      </c>
      <c r="H27" s="25">
        <v>3</v>
      </c>
      <c r="I27" s="25">
        <v>80</v>
      </c>
      <c r="J27" s="25"/>
      <c r="K27" s="24">
        <f t="shared" ref="K27:K69" si="1">2000000+F27*10000+IF(G27="ENTRY",1000,4000)+100+H27*10+H27</f>
        <v>2011133</v>
      </c>
      <c r="L27" s="25" t="s">
        <v>274</v>
      </c>
      <c r="O27" s="24" t="str">
        <f t="shared" ref="O27:O69" si="2">IF(H27=3,"",CONCATENATE("&lt;a href=""http://10.110.1.",$O$7,":8081/gxp-dap-ui/enter.html?name=",VLOOKUP(F27,$O$8:$R$18,4,FALSE), "&amp;leftReader=",K27,"&amp;rightReader=",K28,"&amp;type=",IF(G27="ENTRY","Entrance","Merge"),"&amp;entertainmentid=",VLOOKUP(F27,$O$8:$Q$18,3,FALSE),"&amp;locationid=",VLOOKUP(F27,$O$8:$Q$18,3,FALSE),"""&gt;",VLOOKUP(F27,$O$8:$P$18,2,FALSE)," DAP ",G27," UI&lt;/a&gt; | "))</f>
        <v/>
      </c>
    </row>
    <row r="28" spans="1:18" s="24" customFormat="1" x14ac:dyDescent="0.25">
      <c r="A28" s="25" t="s">
        <v>194</v>
      </c>
      <c r="B28" s="25">
        <v>1494</v>
      </c>
      <c r="C28" s="25" t="str">
        <f t="shared" si="0"/>
        <v>BVT-RDR-ATT</v>
      </c>
      <c r="D28" s="25" t="str">
        <f t="shared" si="0"/>
        <v>BVT-XBRC-BUZZ</v>
      </c>
      <c r="E28" s="25" t="s">
        <v>247</v>
      </c>
      <c r="F28" s="24">
        <v>1</v>
      </c>
      <c r="G28" s="25" t="s">
        <v>125</v>
      </c>
      <c r="H28" s="25">
        <v>4</v>
      </c>
      <c r="I28" s="25">
        <v>80</v>
      </c>
      <c r="J28" s="25"/>
      <c r="K28" s="24">
        <f t="shared" si="1"/>
        <v>2014144</v>
      </c>
      <c r="L28" s="25" t="s">
        <v>274</v>
      </c>
      <c r="O28" s="24" t="str">
        <f t="shared" si="2"/>
        <v xml:space="preserve">&lt;a href="http://10.110.1.116:8081/gxp-dap-ui/enter.html?name=Big%20Thunder%20Mountain&amp;leftReader=2014144&amp;rightReader=2014133&amp;type=Merge&amp;entertainmentid=80010114&amp;locationid=80010114"&gt;BIG DAP MERGE UI&lt;/a&gt; | </v>
      </c>
    </row>
    <row r="29" spans="1:18" s="24" customFormat="1" x14ac:dyDescent="0.25">
      <c r="A29" s="25" t="s">
        <v>194</v>
      </c>
      <c r="B29" s="25">
        <v>1494</v>
      </c>
      <c r="C29" s="25" t="str">
        <f t="shared" si="0"/>
        <v>BVT-RDR-ATT</v>
      </c>
      <c r="D29" s="25" t="str">
        <f t="shared" si="0"/>
        <v>BVT-XBRC-BUZZ</v>
      </c>
      <c r="E29" s="25" t="s">
        <v>248</v>
      </c>
      <c r="F29" s="24">
        <v>1</v>
      </c>
      <c r="G29" s="25" t="s">
        <v>125</v>
      </c>
      <c r="H29" s="25">
        <v>3</v>
      </c>
      <c r="I29" s="25">
        <v>80</v>
      </c>
      <c r="J29" s="25"/>
      <c r="K29" s="24">
        <f t="shared" si="1"/>
        <v>2014133</v>
      </c>
      <c r="L29" s="25" t="s">
        <v>274</v>
      </c>
      <c r="O29" s="24" t="str">
        <f t="shared" si="2"/>
        <v/>
      </c>
    </row>
    <row r="30" spans="1:18" s="24" customFormat="1" x14ac:dyDescent="0.25">
      <c r="A30" s="25" t="s">
        <v>194</v>
      </c>
      <c r="B30" s="25">
        <v>1494</v>
      </c>
      <c r="C30" s="25" t="s">
        <v>201</v>
      </c>
      <c r="D30" s="25" t="s">
        <v>240</v>
      </c>
      <c r="E30" s="25" t="s">
        <v>249</v>
      </c>
      <c r="F30" s="24">
        <v>2</v>
      </c>
      <c r="G30" s="25" t="s">
        <v>124</v>
      </c>
      <c r="H30" s="25">
        <v>4</v>
      </c>
      <c r="I30" s="25">
        <v>80</v>
      </c>
      <c r="J30" s="25"/>
      <c r="K30" s="24">
        <f t="shared" si="1"/>
        <v>2021144</v>
      </c>
      <c r="L30" s="25" t="s">
        <v>274</v>
      </c>
      <c r="O30" s="24" t="str">
        <f t="shared" si="2"/>
        <v xml:space="preserve">&lt;a href="http://10.110.1.116:8081/gxp-dap-ui/enter.html?name=Buzz%20Lightyear&amp;leftReader=2021144&amp;rightReader=2021133&amp;type=Entrance&amp;entertainmentid=80010114&amp;locationid=80010114"&gt;BUZZ DAP ENTRY UI&lt;/a&gt; | </v>
      </c>
    </row>
    <row r="31" spans="1:18" s="24" customFormat="1" x14ac:dyDescent="0.25">
      <c r="A31" s="25" t="s">
        <v>194</v>
      </c>
      <c r="B31" s="25">
        <v>1494</v>
      </c>
      <c r="C31" s="25" t="str">
        <f t="shared" ref="C31:D46" si="3">C30</f>
        <v>BVT-RDR-ATT</v>
      </c>
      <c r="D31" s="25" t="str">
        <f t="shared" si="3"/>
        <v>BVT-XBRC-BUZZ</v>
      </c>
      <c r="E31" s="25" t="s">
        <v>250</v>
      </c>
      <c r="F31" s="24">
        <v>2</v>
      </c>
      <c r="G31" s="25" t="s">
        <v>124</v>
      </c>
      <c r="H31" s="25">
        <v>3</v>
      </c>
      <c r="I31" s="25">
        <v>80</v>
      </c>
      <c r="J31" s="25"/>
      <c r="K31" s="24">
        <f t="shared" si="1"/>
        <v>2021133</v>
      </c>
      <c r="L31" s="25" t="s">
        <v>274</v>
      </c>
      <c r="O31" s="24" t="str">
        <f t="shared" si="2"/>
        <v/>
      </c>
    </row>
    <row r="32" spans="1:18" s="24" customFormat="1" x14ac:dyDescent="0.25">
      <c r="A32" s="25" t="s">
        <v>194</v>
      </c>
      <c r="B32" s="25">
        <v>1494</v>
      </c>
      <c r="C32" s="25" t="str">
        <f t="shared" si="3"/>
        <v>BVT-RDR-ATT</v>
      </c>
      <c r="D32" s="25" t="str">
        <f t="shared" si="3"/>
        <v>BVT-XBRC-BUZZ</v>
      </c>
      <c r="E32" s="25" t="s">
        <v>251</v>
      </c>
      <c r="F32" s="24">
        <v>2</v>
      </c>
      <c r="G32" s="25" t="s">
        <v>125</v>
      </c>
      <c r="H32" s="25">
        <v>4</v>
      </c>
      <c r="I32" s="25">
        <v>80</v>
      </c>
      <c r="J32" s="25"/>
      <c r="K32" s="24">
        <f t="shared" si="1"/>
        <v>2024144</v>
      </c>
      <c r="L32" s="25" t="s">
        <v>274</v>
      </c>
      <c r="O32" s="24" t="str">
        <f t="shared" si="2"/>
        <v xml:space="preserve">&lt;a href="http://10.110.1.116:8081/gxp-dap-ui/enter.html?name=Buzz%20Lightyear&amp;leftReader=2024144&amp;rightReader=2024133&amp;type=Merge&amp;entertainmentid=80010114&amp;locationid=80010114"&gt;BUZZ DAP MERGE UI&lt;/a&gt; | </v>
      </c>
    </row>
    <row r="33" spans="1:15" s="24" customFormat="1" x14ac:dyDescent="0.25">
      <c r="A33" s="25" t="s">
        <v>194</v>
      </c>
      <c r="B33" s="25">
        <v>1494</v>
      </c>
      <c r="C33" s="25" t="str">
        <f t="shared" si="3"/>
        <v>BVT-RDR-ATT</v>
      </c>
      <c r="D33" s="25" t="str">
        <f t="shared" si="3"/>
        <v>BVT-XBRC-BUZZ</v>
      </c>
      <c r="E33" s="25" t="s">
        <v>252</v>
      </c>
      <c r="F33" s="24">
        <v>2</v>
      </c>
      <c r="G33" s="25" t="s">
        <v>125</v>
      </c>
      <c r="H33" s="25">
        <v>3</v>
      </c>
      <c r="I33" s="25">
        <v>80</v>
      </c>
      <c r="J33" s="25"/>
      <c r="K33" s="24">
        <f t="shared" si="1"/>
        <v>2024133</v>
      </c>
      <c r="L33" s="25" t="s">
        <v>274</v>
      </c>
      <c r="O33" s="24" t="str">
        <f t="shared" si="2"/>
        <v/>
      </c>
    </row>
    <row r="34" spans="1:15" s="24" customFormat="1" x14ac:dyDescent="0.25">
      <c r="A34" s="25" t="s">
        <v>194</v>
      </c>
      <c r="B34" s="25">
        <v>1494</v>
      </c>
      <c r="C34" s="25" t="str">
        <f t="shared" si="3"/>
        <v>BVT-RDR-ATT</v>
      </c>
      <c r="D34" s="25" t="s">
        <v>240</v>
      </c>
      <c r="E34" s="25" t="s">
        <v>275</v>
      </c>
      <c r="F34" s="24">
        <v>3</v>
      </c>
      <c r="G34" s="25" t="s">
        <v>124</v>
      </c>
      <c r="H34" s="25">
        <v>4</v>
      </c>
      <c r="I34" s="25">
        <v>80</v>
      </c>
      <c r="J34" s="25"/>
      <c r="K34" s="24">
        <f t="shared" si="1"/>
        <v>2031144</v>
      </c>
      <c r="L34" s="25" t="s">
        <v>195</v>
      </c>
      <c r="O34" s="24" t="str">
        <f t="shared" si="2"/>
        <v xml:space="preserve">&lt;a href="http://10.110.1.116:8081/gxp-dap-ui/enter.html?name=Haunted%20Mansion&amp;leftReader=2031144&amp;rightReader=2031133&amp;type=Entrance&amp;entertainmentid=80010114&amp;locationid=80010114"&gt;HM DAP ENTRY UI&lt;/a&gt; | </v>
      </c>
    </row>
    <row r="35" spans="1:15" s="24" customFormat="1" x14ac:dyDescent="0.25">
      <c r="A35" s="25" t="s">
        <v>194</v>
      </c>
      <c r="B35" s="25">
        <v>1494</v>
      </c>
      <c r="C35" s="25" t="str">
        <f t="shared" si="3"/>
        <v>BVT-RDR-ATT</v>
      </c>
      <c r="D35" s="25" t="str">
        <f>D34</f>
        <v>BVT-XBRC-BUZZ</v>
      </c>
      <c r="E35" s="25" t="s">
        <v>276</v>
      </c>
      <c r="F35" s="24">
        <v>3</v>
      </c>
      <c r="G35" s="25" t="s">
        <v>124</v>
      </c>
      <c r="H35" s="25">
        <v>3</v>
      </c>
      <c r="I35" s="25">
        <v>80</v>
      </c>
      <c r="J35" s="25"/>
      <c r="K35" s="24">
        <f t="shared" si="1"/>
        <v>2031133</v>
      </c>
      <c r="L35" s="25" t="s">
        <v>195</v>
      </c>
      <c r="O35" s="24" t="str">
        <f t="shared" si="2"/>
        <v/>
      </c>
    </row>
    <row r="36" spans="1:15" s="24" customFormat="1" x14ac:dyDescent="0.25">
      <c r="A36" s="25" t="s">
        <v>194</v>
      </c>
      <c r="B36" s="25">
        <v>1494</v>
      </c>
      <c r="C36" s="25" t="str">
        <f t="shared" si="3"/>
        <v>BVT-RDR-ATT</v>
      </c>
      <c r="D36" s="25" t="str">
        <f>D35</f>
        <v>BVT-XBRC-BUZZ</v>
      </c>
      <c r="E36" s="25" t="s">
        <v>277</v>
      </c>
      <c r="F36" s="24">
        <v>3</v>
      </c>
      <c r="G36" s="25" t="s">
        <v>125</v>
      </c>
      <c r="H36" s="25">
        <v>4</v>
      </c>
      <c r="I36" s="25">
        <v>80</v>
      </c>
      <c r="J36" s="25"/>
      <c r="K36" s="24">
        <f t="shared" si="1"/>
        <v>2034144</v>
      </c>
      <c r="L36" s="25" t="s">
        <v>195</v>
      </c>
      <c r="O36" s="24" t="str">
        <f t="shared" si="2"/>
        <v xml:space="preserve">&lt;a href="http://10.110.1.116:8081/gxp-dap-ui/enter.html?name=Haunted%20Mansion&amp;leftReader=2034144&amp;rightReader=2034133&amp;type=Merge&amp;entertainmentid=80010114&amp;locationid=80010114"&gt;HM DAP MERGE UI&lt;/a&gt; | </v>
      </c>
    </row>
    <row r="37" spans="1:15" s="24" customFormat="1" x14ac:dyDescent="0.25">
      <c r="A37" s="25" t="s">
        <v>194</v>
      </c>
      <c r="B37" s="25">
        <v>1494</v>
      </c>
      <c r="C37" s="25" t="str">
        <f t="shared" si="3"/>
        <v>BVT-RDR-ATT</v>
      </c>
      <c r="D37" s="25" t="str">
        <f>D36</f>
        <v>BVT-XBRC-BUZZ</v>
      </c>
      <c r="E37" s="25" t="s">
        <v>278</v>
      </c>
      <c r="F37" s="24">
        <v>3</v>
      </c>
      <c r="G37" s="25" t="s">
        <v>125</v>
      </c>
      <c r="H37" s="25">
        <v>3</v>
      </c>
      <c r="I37" s="25">
        <v>80</v>
      </c>
      <c r="J37" s="25"/>
      <c r="K37" s="24">
        <f t="shared" si="1"/>
        <v>2034133</v>
      </c>
      <c r="L37" s="25" t="s">
        <v>195</v>
      </c>
      <c r="O37" s="24" t="str">
        <f t="shared" si="2"/>
        <v/>
      </c>
    </row>
    <row r="38" spans="1:15" s="24" customFormat="1" x14ac:dyDescent="0.25">
      <c r="A38" s="25" t="s">
        <v>194</v>
      </c>
      <c r="B38" s="25">
        <v>1494</v>
      </c>
      <c r="C38" s="25" t="str">
        <f t="shared" si="3"/>
        <v>BVT-RDR-ATT</v>
      </c>
      <c r="D38" s="25" t="s">
        <v>240</v>
      </c>
      <c r="E38" s="25" t="s">
        <v>279</v>
      </c>
      <c r="F38" s="24">
        <v>4</v>
      </c>
      <c r="G38" s="25" t="s">
        <v>124</v>
      </c>
      <c r="H38" s="25">
        <v>4</v>
      </c>
      <c r="I38" s="25">
        <v>80</v>
      </c>
      <c r="J38" s="25"/>
      <c r="K38" s="24">
        <f t="shared" si="1"/>
        <v>2041144</v>
      </c>
      <c r="L38" s="25" t="s">
        <v>195</v>
      </c>
      <c r="O38" s="24" t="str">
        <f t="shared" si="2"/>
        <v xml:space="preserve">&lt;a href="http://10.110.1.116:8081/gxp-dap-ui/enter.html?name=Jungle%20Cruise&amp;leftReader=2041144&amp;rightReader=2041133&amp;type=Entrance&amp;entertainmentid=80010114&amp;locationid=80010114"&gt;JUNG DAP ENTRY UI&lt;/a&gt; | </v>
      </c>
    </row>
    <row r="39" spans="1:15" s="24" customFormat="1" x14ac:dyDescent="0.25">
      <c r="A39" s="25" t="s">
        <v>194</v>
      </c>
      <c r="B39" s="25">
        <v>1494</v>
      </c>
      <c r="C39" s="25" t="str">
        <f t="shared" si="3"/>
        <v>BVT-RDR-ATT</v>
      </c>
      <c r="D39" s="25" t="str">
        <f>D38</f>
        <v>BVT-XBRC-BUZZ</v>
      </c>
      <c r="E39" s="25" t="s">
        <v>280</v>
      </c>
      <c r="F39" s="24">
        <v>4</v>
      </c>
      <c r="G39" s="25" t="s">
        <v>124</v>
      </c>
      <c r="H39" s="25">
        <v>3</v>
      </c>
      <c r="I39" s="25">
        <v>80</v>
      </c>
      <c r="J39" s="25"/>
      <c r="K39" s="24">
        <f t="shared" si="1"/>
        <v>2041133</v>
      </c>
      <c r="L39" s="25" t="s">
        <v>195</v>
      </c>
      <c r="O39" s="24" t="str">
        <f t="shared" si="2"/>
        <v/>
      </c>
    </row>
    <row r="40" spans="1:15" s="24" customFormat="1" x14ac:dyDescent="0.25">
      <c r="A40" s="25" t="s">
        <v>194</v>
      </c>
      <c r="B40" s="25">
        <v>1494</v>
      </c>
      <c r="C40" s="25" t="str">
        <f t="shared" si="3"/>
        <v>BVT-RDR-ATT</v>
      </c>
      <c r="D40" s="25" t="str">
        <f>D39</f>
        <v>BVT-XBRC-BUZZ</v>
      </c>
      <c r="E40" s="25" t="s">
        <v>281</v>
      </c>
      <c r="F40" s="24">
        <v>4</v>
      </c>
      <c r="G40" s="25" t="s">
        <v>125</v>
      </c>
      <c r="H40" s="25">
        <v>4</v>
      </c>
      <c r="I40" s="25">
        <v>80</v>
      </c>
      <c r="J40" s="25"/>
      <c r="K40" s="24">
        <f t="shared" si="1"/>
        <v>2044144</v>
      </c>
      <c r="L40" s="25" t="s">
        <v>195</v>
      </c>
      <c r="O40" s="24" t="str">
        <f t="shared" si="2"/>
        <v xml:space="preserve">&lt;a href="http://10.110.1.116:8081/gxp-dap-ui/enter.html?name=Jungle%20Cruise&amp;leftReader=2044144&amp;rightReader=2044133&amp;type=Merge&amp;entertainmentid=80010114&amp;locationid=80010114"&gt;JUNG DAP MERGE UI&lt;/a&gt; | </v>
      </c>
    </row>
    <row r="41" spans="1:15" s="24" customFormat="1" x14ac:dyDescent="0.25">
      <c r="A41" s="25" t="s">
        <v>194</v>
      </c>
      <c r="B41" s="25">
        <v>1494</v>
      </c>
      <c r="C41" s="25" t="str">
        <f t="shared" si="3"/>
        <v>BVT-RDR-ATT</v>
      </c>
      <c r="D41" s="25" t="str">
        <f>D40</f>
        <v>BVT-XBRC-BUZZ</v>
      </c>
      <c r="E41" s="25" t="s">
        <v>282</v>
      </c>
      <c r="F41" s="24">
        <v>4</v>
      </c>
      <c r="G41" s="25" t="s">
        <v>125</v>
      </c>
      <c r="H41" s="25">
        <v>3</v>
      </c>
      <c r="I41" s="25">
        <v>80</v>
      </c>
      <c r="J41" s="25"/>
      <c r="K41" s="24">
        <f t="shared" si="1"/>
        <v>2044133</v>
      </c>
      <c r="L41" s="25" t="s">
        <v>195</v>
      </c>
      <c r="O41" s="24" t="str">
        <f t="shared" si="2"/>
        <v/>
      </c>
    </row>
    <row r="42" spans="1:15" s="24" customFormat="1" x14ac:dyDescent="0.25">
      <c r="A42" s="25" t="s">
        <v>194</v>
      </c>
      <c r="B42" s="25">
        <v>1494</v>
      </c>
      <c r="C42" s="25" t="str">
        <f t="shared" si="3"/>
        <v>BVT-RDR-ATT</v>
      </c>
      <c r="D42" s="25" t="s">
        <v>240</v>
      </c>
      <c r="E42" s="25" t="s">
        <v>283</v>
      </c>
      <c r="F42" s="24">
        <v>5</v>
      </c>
      <c r="G42" s="25" t="s">
        <v>124</v>
      </c>
      <c r="H42" s="25">
        <v>4</v>
      </c>
      <c r="I42" s="25">
        <v>80</v>
      </c>
      <c r="J42" s="25"/>
      <c r="K42" s="24">
        <f t="shared" si="1"/>
        <v>2051144</v>
      </c>
      <c r="L42" s="25" t="s">
        <v>195</v>
      </c>
      <c r="O42" s="24" t="str">
        <f t="shared" si="2"/>
        <v xml:space="preserve">&lt;a href="http://10.110.1.116:8081/gxp-dap-ui/enter.html?name=Peter%20Pan&amp;leftReader=2051144&amp;rightReader=2051133&amp;type=Entrance&amp;entertainmentid=80010114&amp;locationid=80010114"&gt;PAN DAP ENTRY UI&lt;/a&gt; | </v>
      </c>
    </row>
    <row r="43" spans="1:15" s="24" customFormat="1" x14ac:dyDescent="0.25">
      <c r="A43" s="25" t="s">
        <v>194</v>
      </c>
      <c r="B43" s="25">
        <v>1494</v>
      </c>
      <c r="C43" s="25" t="str">
        <f t="shared" si="3"/>
        <v>BVT-RDR-ATT</v>
      </c>
      <c r="D43" s="25" t="str">
        <f>D42</f>
        <v>BVT-XBRC-BUZZ</v>
      </c>
      <c r="E43" s="25" t="s">
        <v>284</v>
      </c>
      <c r="F43" s="24">
        <v>5</v>
      </c>
      <c r="G43" s="25" t="s">
        <v>124</v>
      </c>
      <c r="H43" s="25">
        <v>3</v>
      </c>
      <c r="I43" s="25">
        <v>80</v>
      </c>
      <c r="J43" s="25"/>
      <c r="K43" s="24">
        <f t="shared" si="1"/>
        <v>2051133</v>
      </c>
      <c r="L43" s="25" t="s">
        <v>195</v>
      </c>
      <c r="O43" s="24" t="str">
        <f t="shared" si="2"/>
        <v/>
      </c>
    </row>
    <row r="44" spans="1:15" s="24" customFormat="1" x14ac:dyDescent="0.25">
      <c r="A44" s="25" t="s">
        <v>194</v>
      </c>
      <c r="B44" s="25">
        <v>1494</v>
      </c>
      <c r="C44" s="25" t="str">
        <f t="shared" si="3"/>
        <v>BVT-RDR-ATT</v>
      </c>
      <c r="D44" s="25" t="str">
        <f>D43</f>
        <v>BVT-XBRC-BUZZ</v>
      </c>
      <c r="E44" s="25" t="s">
        <v>285</v>
      </c>
      <c r="F44" s="24">
        <v>5</v>
      </c>
      <c r="G44" s="25" t="s">
        <v>125</v>
      </c>
      <c r="H44" s="25">
        <v>4</v>
      </c>
      <c r="I44" s="25">
        <v>80</v>
      </c>
      <c r="J44" s="25"/>
      <c r="K44" s="24">
        <f t="shared" si="1"/>
        <v>2054144</v>
      </c>
      <c r="L44" s="25" t="s">
        <v>195</v>
      </c>
      <c r="O44" s="24" t="str">
        <f t="shared" si="2"/>
        <v xml:space="preserve">&lt;a href="http://10.110.1.116:8081/gxp-dap-ui/enter.html?name=Peter%20Pan&amp;leftReader=2054144&amp;rightReader=2054133&amp;type=Merge&amp;entertainmentid=80010114&amp;locationid=80010114"&gt;PAN DAP MERGE UI&lt;/a&gt; | </v>
      </c>
    </row>
    <row r="45" spans="1:15" s="24" customFormat="1" x14ac:dyDescent="0.25">
      <c r="A45" s="25" t="s">
        <v>194</v>
      </c>
      <c r="B45" s="25">
        <v>1494</v>
      </c>
      <c r="C45" s="25" t="str">
        <f t="shared" si="3"/>
        <v>BVT-RDR-ATT</v>
      </c>
      <c r="D45" s="25" t="str">
        <f>D44</f>
        <v>BVT-XBRC-BUZZ</v>
      </c>
      <c r="E45" s="25" t="s">
        <v>286</v>
      </c>
      <c r="F45" s="24">
        <v>5</v>
      </c>
      <c r="G45" s="25" t="s">
        <v>125</v>
      </c>
      <c r="H45" s="25">
        <v>3</v>
      </c>
      <c r="I45" s="25">
        <v>80</v>
      </c>
      <c r="K45" s="24">
        <f t="shared" si="1"/>
        <v>2054133</v>
      </c>
      <c r="L45" s="25" t="s">
        <v>195</v>
      </c>
      <c r="O45" s="24" t="str">
        <f t="shared" si="2"/>
        <v/>
      </c>
    </row>
    <row r="46" spans="1:15" s="24" customFormat="1" x14ac:dyDescent="0.25">
      <c r="A46" s="25" t="s">
        <v>194</v>
      </c>
      <c r="B46" s="25">
        <v>1494</v>
      </c>
      <c r="C46" s="25" t="str">
        <f t="shared" si="3"/>
        <v>BVT-RDR-ATT</v>
      </c>
      <c r="D46" s="25" t="s">
        <v>240</v>
      </c>
      <c r="E46" s="25" t="s">
        <v>207</v>
      </c>
      <c r="F46" s="24">
        <v>6</v>
      </c>
      <c r="G46" s="25" t="s">
        <v>124</v>
      </c>
      <c r="H46" s="25">
        <v>4</v>
      </c>
      <c r="I46" s="25">
        <v>80</v>
      </c>
      <c r="K46" s="24">
        <f t="shared" si="1"/>
        <v>2061144</v>
      </c>
      <c r="L46" s="25" t="s">
        <v>195</v>
      </c>
      <c r="O46" s="24" t="str">
        <f t="shared" si="2"/>
        <v xml:space="preserve">&lt;a href="http://10.110.1.116:8081/gxp-dap-ui/enter.html?name=Mickey%27s%20Philmargic&amp;leftReader=2061144&amp;rightReader=2061133&amp;type=Entrance&amp;entertainmentid=80010114&amp;locationid=80010114"&gt;PHIL DAP ENTRY UI&lt;/a&gt; | </v>
      </c>
    </row>
    <row r="47" spans="1:15" s="24" customFormat="1" x14ac:dyDescent="0.25">
      <c r="A47" s="25" t="s">
        <v>194</v>
      </c>
      <c r="B47" s="25">
        <v>1494</v>
      </c>
      <c r="C47" s="25" t="str">
        <f t="shared" ref="C47:C61" si="4">C46</f>
        <v>BVT-RDR-ATT</v>
      </c>
      <c r="D47" s="24" t="str">
        <f>D46</f>
        <v>BVT-XBRC-BUZZ</v>
      </c>
      <c r="E47" s="25" t="s">
        <v>208</v>
      </c>
      <c r="F47" s="24">
        <v>6</v>
      </c>
      <c r="G47" s="25" t="s">
        <v>124</v>
      </c>
      <c r="H47" s="25">
        <v>3</v>
      </c>
      <c r="I47" s="25">
        <v>80</v>
      </c>
      <c r="J47" s="25"/>
      <c r="K47" s="24">
        <f t="shared" si="1"/>
        <v>2061133</v>
      </c>
      <c r="L47" s="25" t="s">
        <v>195</v>
      </c>
      <c r="O47" s="24" t="str">
        <f t="shared" si="2"/>
        <v/>
      </c>
    </row>
    <row r="48" spans="1:15" s="24" customFormat="1" x14ac:dyDescent="0.25">
      <c r="A48" s="25" t="s">
        <v>194</v>
      </c>
      <c r="B48" s="25">
        <v>1494</v>
      </c>
      <c r="C48" s="25" t="str">
        <f t="shared" si="4"/>
        <v>BVT-RDR-ATT</v>
      </c>
      <c r="D48" s="24" t="str">
        <f>D47</f>
        <v>BVT-XBRC-BUZZ</v>
      </c>
      <c r="E48" s="25" t="s">
        <v>209</v>
      </c>
      <c r="F48" s="24">
        <v>6</v>
      </c>
      <c r="G48" s="25" t="s">
        <v>125</v>
      </c>
      <c r="H48" s="25">
        <v>4</v>
      </c>
      <c r="I48" s="25">
        <v>80</v>
      </c>
      <c r="J48" s="25"/>
      <c r="K48" s="24">
        <f t="shared" si="1"/>
        <v>2064144</v>
      </c>
      <c r="L48" s="25" t="s">
        <v>195</v>
      </c>
      <c r="O48" s="24" t="str">
        <f t="shared" si="2"/>
        <v xml:space="preserve">&lt;a href="http://10.110.1.116:8081/gxp-dap-ui/enter.html?name=Mickey%27s%20Philmargic&amp;leftReader=2064144&amp;rightReader=2064133&amp;type=Merge&amp;entertainmentid=80010114&amp;locationid=80010114"&gt;PHIL DAP MERGE UI&lt;/a&gt; | </v>
      </c>
    </row>
    <row r="49" spans="1:15" s="24" customFormat="1" x14ac:dyDescent="0.25">
      <c r="A49" s="25" t="s">
        <v>194</v>
      </c>
      <c r="B49" s="25">
        <v>1494</v>
      </c>
      <c r="C49" s="25" t="str">
        <f t="shared" si="4"/>
        <v>BVT-RDR-ATT</v>
      </c>
      <c r="D49" s="24" t="str">
        <f>D48</f>
        <v>BVT-XBRC-BUZZ</v>
      </c>
      <c r="E49" s="25" t="s">
        <v>210</v>
      </c>
      <c r="F49" s="24">
        <v>6</v>
      </c>
      <c r="G49" s="25" t="s">
        <v>125</v>
      </c>
      <c r="H49" s="25">
        <v>3</v>
      </c>
      <c r="I49" s="25">
        <v>80</v>
      </c>
      <c r="J49" s="25"/>
      <c r="K49" s="24">
        <f t="shared" si="1"/>
        <v>2064133</v>
      </c>
      <c r="L49" s="25" t="s">
        <v>195</v>
      </c>
      <c r="O49" s="24" t="str">
        <f>IF(H49=3,"",CONCATENATE("&lt;a href=""http://10.110.1.",$O$7,":8081/gxp-dap-ui/enter.html?name=",VLOOKUP(F49,$O$8:$R$18,4,FALSE), "&amp;leftReader=",K49,"&amp;rightReader=",K54,"&amp;type=",IF(G49="ENTRY","Entrance","Merge"),"&amp;entertainmentid=",VLOOKUP(F49,$O$8:$Q$18,3,FALSE),"&amp;locationid=",VLOOKUP(F49,$O$8:$Q$18,3,FALSE),"""&gt;",VLOOKUP(F49,$O$8:$P$18,2,FALSE)," DAP ",G49," UI&lt;/a&gt; | "))</f>
        <v/>
      </c>
    </row>
    <row r="50" spans="1:15" s="24" customFormat="1" x14ac:dyDescent="0.25">
      <c r="A50" s="25" t="s">
        <v>194</v>
      </c>
      <c r="B50" s="25">
        <v>1494</v>
      </c>
      <c r="C50" s="25" t="str">
        <f>C49</f>
        <v>BVT-RDR-ATT</v>
      </c>
      <c r="D50" s="25" t="s">
        <v>192</v>
      </c>
      <c r="E50" s="25" t="s">
        <v>287</v>
      </c>
      <c r="F50" s="24">
        <v>7</v>
      </c>
      <c r="G50" s="25" t="s">
        <v>124</v>
      </c>
      <c r="H50" s="25">
        <v>4</v>
      </c>
      <c r="I50" s="25">
        <v>80</v>
      </c>
      <c r="J50" s="25"/>
      <c r="K50" s="24">
        <f>2000000+F50*10000+IF(G50="ENTRY",1000,4000)+100+H50*10+H50</f>
        <v>2071144</v>
      </c>
      <c r="L50" s="25" t="s">
        <v>195</v>
      </c>
      <c r="O50" s="24" t="str">
        <f>IF(H50=3,"",CONCATENATE("&lt;a href=""http://10.110.1.",$O$7,":8081/gxp-dap-ui/enter.html?name=",VLOOKUP(F50,$O$8:$R$18,4,FALSE), "&amp;leftReader=",K50,"&amp;rightReader=",K51,"&amp;type=",IF(G50="ENTRY","Entrance","Merge"),"&amp;entertainmentid=",VLOOKUP(F50,$O$8:$Q$18,3,FALSE),"&amp;locationid=",VLOOKUP(F50,$O$8:$Q$18,3,FALSE),"""&gt;",VLOOKUP(F50,$O$8:$P$18,2,FALSE)," DAP ",G50," UI&lt;/a&gt; | "))</f>
        <v xml:space="preserve">&lt;a href="http://10.110.1.116:8081/gxp-dap-ui/enter.html?name=Winny%20the%20Pooh&amp;leftReader=2071144&amp;rightReader=2071133&amp;type=Entrance&amp;entertainmentid=80010190&amp;locationid=80010190"&gt;POOH DAP ENTRY UI&lt;/a&gt; | </v>
      </c>
    </row>
    <row r="51" spans="1:15" s="24" customFormat="1" x14ac:dyDescent="0.25">
      <c r="A51" s="25" t="s">
        <v>194</v>
      </c>
      <c r="B51" s="25">
        <v>1494</v>
      </c>
      <c r="C51" s="25" t="str">
        <f>C50</f>
        <v>BVT-RDR-ATT</v>
      </c>
      <c r="D51" s="25" t="str">
        <f>D50</f>
        <v>BVT-XBRC-SPCE</v>
      </c>
      <c r="E51" s="25" t="s">
        <v>288</v>
      </c>
      <c r="F51" s="24">
        <v>7</v>
      </c>
      <c r="G51" s="25" t="s">
        <v>124</v>
      </c>
      <c r="H51" s="25">
        <v>3</v>
      </c>
      <c r="I51" s="25">
        <v>80</v>
      </c>
      <c r="J51" s="25"/>
      <c r="K51" s="24">
        <f>2000000+F51*10000+IF(G51="ENTRY",1000,4000)+100+H51*10+H51</f>
        <v>2071133</v>
      </c>
      <c r="L51" s="25" t="s">
        <v>195</v>
      </c>
      <c r="O51" s="24" t="str">
        <f>IF(H51=3,"",CONCATENATE("&lt;a href=""http://10.110.1.",$O$7,":8081/gxp-dap-ui/enter.html?name=",VLOOKUP(F51,$O$8:$R$18,4,FALSE), "&amp;leftReader=",K51,"&amp;rightReader=",K52,"&amp;type=",IF(G51="ENTRY","Entrance","Merge"),"&amp;entertainmentid=",VLOOKUP(F51,$O$8:$Q$18,3,FALSE),"&amp;locationid=",VLOOKUP(F51,$O$8:$Q$18,3,FALSE),"""&gt;",VLOOKUP(F51,$O$8:$P$18,2,FALSE)," DAP ",G51," UI&lt;/a&gt; | "))</f>
        <v/>
      </c>
    </row>
    <row r="52" spans="1:15" s="24" customFormat="1" x14ac:dyDescent="0.25">
      <c r="A52" s="25" t="s">
        <v>194</v>
      </c>
      <c r="B52" s="25">
        <v>1494</v>
      </c>
      <c r="C52" s="25" t="str">
        <f>C51</f>
        <v>BVT-RDR-ATT</v>
      </c>
      <c r="D52" s="25" t="str">
        <f>D51</f>
        <v>BVT-XBRC-SPCE</v>
      </c>
      <c r="E52" s="25" t="s">
        <v>289</v>
      </c>
      <c r="F52" s="24">
        <v>7</v>
      </c>
      <c r="G52" s="25" t="s">
        <v>125</v>
      </c>
      <c r="H52" s="25">
        <v>4</v>
      </c>
      <c r="I52" s="25">
        <v>80</v>
      </c>
      <c r="J52" s="25"/>
      <c r="K52" s="24">
        <f>2000000+F52*10000+IF(G52="ENTRY",1000,4000)+100+H52*10+H52</f>
        <v>2074144</v>
      </c>
      <c r="L52" s="25" t="s">
        <v>195</v>
      </c>
      <c r="O52" s="24" t="str">
        <f>IF(H52=3,"",CONCATENATE("&lt;a href=""http://10.110.1.",$O$7,":8081/gxp-dap-ui/enter.html?name=",VLOOKUP(F52,$O$8:$R$18,4,FALSE), "&amp;leftReader=",K52,"&amp;rightReader=",K53,"&amp;type=",IF(G52="ENTRY","Entrance","Merge"),"&amp;entertainmentid=",VLOOKUP(F52,$O$8:$Q$18,3,FALSE),"&amp;locationid=",VLOOKUP(F52,$O$8:$Q$18,3,FALSE),"""&gt;",VLOOKUP(F52,$O$8:$P$18,2,FALSE)," DAP ",G52," UI&lt;/a&gt; | "))</f>
        <v xml:space="preserve">&lt;a href="http://10.110.1.116:8081/gxp-dap-ui/enter.html?name=Winny%20the%20Pooh&amp;leftReader=2074144&amp;rightReader=2074133&amp;type=Merge&amp;entertainmentid=80010190&amp;locationid=80010190"&gt;POOH DAP MERGE UI&lt;/a&gt; | </v>
      </c>
    </row>
    <row r="53" spans="1:15" s="24" customFormat="1" x14ac:dyDescent="0.25">
      <c r="A53" s="25" t="s">
        <v>194</v>
      </c>
      <c r="B53" s="25">
        <v>1494</v>
      </c>
      <c r="C53" s="25" t="str">
        <f>C52</f>
        <v>BVT-RDR-ATT</v>
      </c>
      <c r="D53" s="25" t="str">
        <f>D52</f>
        <v>BVT-XBRC-SPCE</v>
      </c>
      <c r="E53" s="25" t="s">
        <v>290</v>
      </c>
      <c r="F53" s="24">
        <v>7</v>
      </c>
      <c r="G53" s="25" t="s">
        <v>125</v>
      </c>
      <c r="H53" s="25">
        <v>3</v>
      </c>
      <c r="I53" s="25">
        <v>80</v>
      </c>
      <c r="J53" s="25"/>
      <c r="K53" s="24">
        <f>2000000+F53*10000+IF(G53="ENTRY",1000,4000)+100+H53*10+H53</f>
        <v>2074133</v>
      </c>
      <c r="L53" s="25" t="s">
        <v>195</v>
      </c>
      <c r="O53" s="24" t="str">
        <f>IF(H53=3,"",CONCATENATE("&lt;a href=""http://10.110.1.",$O$7,":8081/gxp-dap-ui/enter.html?name=",VLOOKUP(F53,$O$8:$R$18,4,FALSE), "&amp;leftReader=",K53,"&amp;rightReader=",K62,"&amp;type=",IF(G53="ENTRY","Entrance","Merge"),"&amp;entertainmentid=",VLOOKUP(F53,$O$8:$Q$18,3,FALSE),"&amp;locationid=",VLOOKUP(F53,$O$8:$Q$18,3,FALSE),"""&gt;",VLOOKUP(F53,$O$8:$P$18,2,FALSE)," DAP ",G53," UI&lt;/a&gt; | "))</f>
        <v/>
      </c>
    </row>
    <row r="54" spans="1:15" s="24" customFormat="1" x14ac:dyDescent="0.25">
      <c r="A54" s="25" t="s">
        <v>194</v>
      </c>
      <c r="B54" s="25">
        <v>1494</v>
      </c>
      <c r="C54" s="25" t="str">
        <f>C61</f>
        <v>BVT-RDR-ATT</v>
      </c>
      <c r="D54" s="25" t="s">
        <v>192</v>
      </c>
      <c r="E54" s="25" t="s">
        <v>203</v>
      </c>
      <c r="F54" s="24">
        <v>8</v>
      </c>
      <c r="G54" s="25" t="s">
        <v>124</v>
      </c>
      <c r="H54" s="25">
        <v>4</v>
      </c>
      <c r="I54" s="25">
        <v>80</v>
      </c>
      <c r="J54" s="25"/>
      <c r="K54" s="24">
        <f t="shared" si="1"/>
        <v>2081144</v>
      </c>
      <c r="L54" s="25" t="s">
        <v>195</v>
      </c>
      <c r="O54" s="24" t="str">
        <f t="shared" si="2"/>
        <v xml:space="preserve">&lt;a href="http://10.110.1.116:8081/gxp-dap-ui/enter.html?name=Space%20Mountain&amp;leftReader=2081144&amp;rightReader=2081133&amp;type=Entrance&amp;entertainmentid=80010190&amp;locationid=80010190"&gt;SPCE DAP ENTRY UI&lt;/a&gt; | </v>
      </c>
    </row>
    <row r="55" spans="1:15" s="24" customFormat="1" x14ac:dyDescent="0.25">
      <c r="A55" s="25" t="s">
        <v>194</v>
      </c>
      <c r="B55" s="25">
        <v>1494</v>
      </c>
      <c r="C55" s="25" t="str">
        <f t="shared" ref="C55:D57" si="5">C54</f>
        <v>BVT-RDR-ATT</v>
      </c>
      <c r="D55" s="24" t="str">
        <f t="shared" si="5"/>
        <v>BVT-XBRC-SPCE</v>
      </c>
      <c r="E55" s="25" t="s">
        <v>204</v>
      </c>
      <c r="F55" s="24">
        <v>8</v>
      </c>
      <c r="G55" s="25" t="s">
        <v>124</v>
      </c>
      <c r="H55" s="25">
        <v>3</v>
      </c>
      <c r="I55" s="25">
        <v>80</v>
      </c>
      <c r="J55" s="25"/>
      <c r="K55" s="24">
        <f t="shared" si="1"/>
        <v>2081133</v>
      </c>
      <c r="L55" s="25" t="s">
        <v>195</v>
      </c>
      <c r="O55" s="24" t="str">
        <f t="shared" si="2"/>
        <v/>
      </c>
    </row>
    <row r="56" spans="1:15" s="24" customFormat="1" x14ac:dyDescent="0.25">
      <c r="A56" s="25" t="s">
        <v>194</v>
      </c>
      <c r="B56" s="25">
        <v>1494</v>
      </c>
      <c r="C56" s="25" t="str">
        <f t="shared" si="5"/>
        <v>BVT-RDR-ATT</v>
      </c>
      <c r="D56" s="24" t="str">
        <f t="shared" si="5"/>
        <v>BVT-XBRC-SPCE</v>
      </c>
      <c r="E56" s="25" t="s">
        <v>205</v>
      </c>
      <c r="F56" s="24">
        <v>8</v>
      </c>
      <c r="G56" s="25" t="s">
        <v>125</v>
      </c>
      <c r="H56" s="25">
        <v>4</v>
      </c>
      <c r="I56" s="25">
        <v>80</v>
      </c>
      <c r="J56" s="25"/>
      <c r="K56" s="24">
        <f t="shared" si="1"/>
        <v>2084144</v>
      </c>
      <c r="L56" s="25" t="s">
        <v>195</v>
      </c>
      <c r="O56" s="24" t="str">
        <f t="shared" si="2"/>
        <v xml:space="preserve">&lt;a href="http://10.110.1.116:8081/gxp-dap-ui/enter.html?name=Space%20Mountain&amp;leftReader=2084144&amp;rightReader=2084133&amp;type=Merge&amp;entertainmentid=80010190&amp;locationid=80010190"&gt;SPCE DAP MERGE UI&lt;/a&gt; | </v>
      </c>
    </row>
    <row r="57" spans="1:15" s="24" customFormat="1" x14ac:dyDescent="0.25">
      <c r="A57" s="25" t="s">
        <v>194</v>
      </c>
      <c r="B57" s="25">
        <v>1494</v>
      </c>
      <c r="C57" s="25" t="str">
        <f t="shared" si="5"/>
        <v>BVT-RDR-ATT</v>
      </c>
      <c r="D57" s="24" t="str">
        <f t="shared" si="5"/>
        <v>BVT-XBRC-SPCE</v>
      </c>
      <c r="E57" s="25" t="s">
        <v>206</v>
      </c>
      <c r="F57" s="24">
        <v>8</v>
      </c>
      <c r="G57" s="25" t="s">
        <v>125</v>
      </c>
      <c r="H57" s="25">
        <v>3</v>
      </c>
      <c r="I57" s="25">
        <v>80</v>
      </c>
      <c r="J57" s="25"/>
      <c r="K57" s="24">
        <f t="shared" si="1"/>
        <v>2084133</v>
      </c>
      <c r="L57" s="25" t="s">
        <v>195</v>
      </c>
      <c r="O57" s="24" t="str">
        <f t="shared" si="2"/>
        <v/>
      </c>
    </row>
    <row r="58" spans="1:15" s="24" customFormat="1" x14ac:dyDescent="0.25">
      <c r="A58" s="25" t="s">
        <v>194</v>
      </c>
      <c r="B58" s="25">
        <v>1494</v>
      </c>
      <c r="C58" s="25" t="str">
        <f>C53</f>
        <v>BVT-RDR-ATT</v>
      </c>
      <c r="D58" s="25" t="s">
        <v>192</v>
      </c>
      <c r="E58" s="25" t="s">
        <v>291</v>
      </c>
      <c r="F58" s="24">
        <v>9</v>
      </c>
      <c r="G58" s="25" t="s">
        <v>124</v>
      </c>
      <c r="H58" s="25">
        <v>4</v>
      </c>
      <c r="I58" s="25">
        <v>80</v>
      </c>
      <c r="J58" s="25"/>
      <c r="K58" s="24">
        <f t="shared" si="1"/>
        <v>2091144</v>
      </c>
      <c r="L58" s="25" t="s">
        <v>195</v>
      </c>
      <c r="O58" s="24" t="str">
        <f t="shared" si="2"/>
        <v xml:space="preserve">&lt;a href="http://10.110.1.116:8081/gxp-dap-ui/enter.html?name=Splash%20Mountain&amp;leftReader=2091144&amp;rightReader=2091133&amp;type=Entrance&amp;entertainmentid=80010190&amp;locationid=80010190"&gt;SPL DAP ENTRY UI&lt;/a&gt; | </v>
      </c>
    </row>
    <row r="59" spans="1:15" s="24" customFormat="1" x14ac:dyDescent="0.25">
      <c r="A59" s="25" t="s">
        <v>194</v>
      </c>
      <c r="B59" s="25">
        <v>1494</v>
      </c>
      <c r="C59" s="25" t="str">
        <f t="shared" si="4"/>
        <v>BVT-RDR-ATT</v>
      </c>
      <c r="D59" s="25" t="str">
        <f>D58</f>
        <v>BVT-XBRC-SPCE</v>
      </c>
      <c r="E59" s="25" t="s">
        <v>292</v>
      </c>
      <c r="F59" s="24">
        <v>9</v>
      </c>
      <c r="G59" s="25" t="s">
        <v>124</v>
      </c>
      <c r="H59" s="25">
        <v>3</v>
      </c>
      <c r="I59" s="25">
        <v>80</v>
      </c>
      <c r="J59" s="25"/>
      <c r="K59" s="24">
        <f t="shared" si="1"/>
        <v>2091133</v>
      </c>
      <c r="L59" s="25" t="s">
        <v>195</v>
      </c>
      <c r="O59" s="24" t="str">
        <f t="shared" si="2"/>
        <v/>
      </c>
    </row>
    <row r="60" spans="1:15" s="24" customFormat="1" x14ac:dyDescent="0.25">
      <c r="A60" s="25" t="s">
        <v>194</v>
      </c>
      <c r="B60" s="25">
        <v>1494</v>
      </c>
      <c r="C60" s="25" t="str">
        <f t="shared" si="4"/>
        <v>BVT-RDR-ATT</v>
      </c>
      <c r="D60" s="25" t="str">
        <f>D59</f>
        <v>BVT-XBRC-SPCE</v>
      </c>
      <c r="E60" s="25" t="s">
        <v>293</v>
      </c>
      <c r="F60" s="24">
        <v>9</v>
      </c>
      <c r="G60" s="25" t="s">
        <v>125</v>
      </c>
      <c r="H60" s="25">
        <v>4</v>
      </c>
      <c r="I60" s="25">
        <v>80</v>
      </c>
      <c r="J60" s="25"/>
      <c r="K60" s="24">
        <f t="shared" si="1"/>
        <v>2094144</v>
      </c>
      <c r="L60" s="25" t="s">
        <v>195</v>
      </c>
      <c r="O60" s="24" t="str">
        <f t="shared" si="2"/>
        <v xml:space="preserve">&lt;a href="http://10.110.1.116:8081/gxp-dap-ui/enter.html?name=Splash%20Mountain&amp;leftReader=2094144&amp;rightReader=2094133&amp;type=Merge&amp;entertainmentid=80010190&amp;locationid=80010190"&gt;SPL DAP MERGE UI&lt;/a&gt; | </v>
      </c>
    </row>
    <row r="61" spans="1:15" s="24" customFormat="1" x14ac:dyDescent="0.25">
      <c r="A61" s="25" t="s">
        <v>194</v>
      </c>
      <c r="B61" s="25">
        <v>1494</v>
      </c>
      <c r="C61" s="25" t="str">
        <f t="shared" si="4"/>
        <v>BVT-RDR-ATT</v>
      </c>
      <c r="D61" s="25" t="str">
        <f>D60</f>
        <v>BVT-XBRC-SPCE</v>
      </c>
      <c r="E61" s="25" t="s">
        <v>294</v>
      </c>
      <c r="F61" s="24">
        <v>9</v>
      </c>
      <c r="G61" s="25" t="s">
        <v>125</v>
      </c>
      <c r="H61" s="25">
        <v>3</v>
      </c>
      <c r="I61" s="25">
        <v>80</v>
      </c>
      <c r="J61" s="25"/>
      <c r="K61" s="24">
        <f t="shared" si="1"/>
        <v>2094133</v>
      </c>
      <c r="L61" s="25" t="s">
        <v>195</v>
      </c>
      <c r="O61" s="24" t="str">
        <f>IF(H61=3,"",CONCATENATE("&lt;a href=""http://10.110.1.",$O$7,":8081/gxp-dap-ui/enter.html?name=",VLOOKUP(F61,$O$8:$R$18,4,FALSE), "&amp;leftReader=",K61,"&amp;rightReader=",K50,"&amp;type=",IF(G61="ENTRY","Entrance","Merge"),"&amp;entertainmentid=",VLOOKUP(F61,$O$8:$Q$18,3,FALSE),"&amp;locationid=",VLOOKUP(F61,$O$8:$Q$18,3,FALSE),"""&gt;",VLOOKUP(F61,$O$8:$P$18,2,FALSE)," DAP ",G61," UI&lt;/a&gt; | "))</f>
        <v/>
      </c>
    </row>
    <row r="62" spans="1:15" s="24" customFormat="1" x14ac:dyDescent="0.25">
      <c r="A62" s="25" t="s">
        <v>194</v>
      </c>
      <c r="B62" s="25">
        <v>1494</v>
      </c>
      <c r="C62" s="25" t="str">
        <f>C57</f>
        <v>BVT-RDR-ATT</v>
      </c>
      <c r="D62" s="25" t="s">
        <v>192</v>
      </c>
      <c r="E62" s="25" t="s">
        <v>295</v>
      </c>
      <c r="F62" s="24">
        <v>10</v>
      </c>
      <c r="G62" s="25" t="s">
        <v>124</v>
      </c>
      <c r="H62" s="25">
        <v>4</v>
      </c>
      <c r="I62" s="25">
        <v>80</v>
      </c>
      <c r="J62" s="25"/>
      <c r="K62" s="24">
        <f t="shared" si="1"/>
        <v>2101144</v>
      </c>
      <c r="L62" s="25" t="s">
        <v>274</v>
      </c>
      <c r="O62" s="24" t="str">
        <f t="shared" si="2"/>
        <v xml:space="preserve">&lt;a href="http://10.110.1.116:8081/gxp-dap-ui/enter.html?name=Mickey%20Mouse%20at%20Town%20Square%20Theatre&amp;leftReader=2101144&amp;rightReader=2101133&amp;type=Entrance&amp;entertainmentid=80010190&amp;locationid=80010190"&gt;MICK DAP ENTRY UI&lt;/a&gt; | </v>
      </c>
    </row>
    <row r="63" spans="1:15" s="24" customFormat="1" x14ac:dyDescent="0.25">
      <c r="A63" s="25" t="s">
        <v>194</v>
      </c>
      <c r="B63" s="25">
        <v>1494</v>
      </c>
      <c r="C63" s="25" t="str">
        <f t="shared" ref="C63:D69" si="6">C62</f>
        <v>BVT-RDR-ATT</v>
      </c>
      <c r="D63" s="25" t="str">
        <f>D62</f>
        <v>BVT-XBRC-SPCE</v>
      </c>
      <c r="E63" s="25" t="s">
        <v>296</v>
      </c>
      <c r="F63" s="24">
        <v>10</v>
      </c>
      <c r="G63" s="25" t="s">
        <v>124</v>
      </c>
      <c r="H63" s="25">
        <v>3</v>
      </c>
      <c r="I63" s="25">
        <v>80</v>
      </c>
      <c r="J63" s="25"/>
      <c r="K63" s="24">
        <f t="shared" si="1"/>
        <v>2101133</v>
      </c>
      <c r="L63" s="25" t="s">
        <v>274</v>
      </c>
      <c r="O63" s="24" t="str">
        <f t="shared" si="2"/>
        <v/>
      </c>
    </row>
    <row r="64" spans="1:15" s="24" customFormat="1" x14ac:dyDescent="0.25">
      <c r="A64" s="25" t="s">
        <v>194</v>
      </c>
      <c r="B64" s="25">
        <v>1494</v>
      </c>
      <c r="C64" s="25" t="str">
        <f t="shared" si="6"/>
        <v>BVT-RDR-ATT</v>
      </c>
      <c r="D64" s="25" t="str">
        <f>D63</f>
        <v>BVT-XBRC-SPCE</v>
      </c>
      <c r="E64" s="25" t="s">
        <v>297</v>
      </c>
      <c r="F64" s="24">
        <v>10</v>
      </c>
      <c r="G64" s="25" t="s">
        <v>125</v>
      </c>
      <c r="H64" s="25">
        <v>4</v>
      </c>
      <c r="I64" s="25">
        <v>80</v>
      </c>
      <c r="J64" s="25"/>
      <c r="K64" s="24">
        <f t="shared" si="1"/>
        <v>2104144</v>
      </c>
      <c r="L64" s="25" t="s">
        <v>274</v>
      </c>
      <c r="O64" s="24" t="str">
        <f t="shared" si="2"/>
        <v xml:space="preserve">&lt;a href="http://10.110.1.116:8081/gxp-dap-ui/enter.html?name=Mickey%20Mouse%20at%20Town%20Square%20Theatre&amp;leftReader=2104144&amp;rightReader=2104133&amp;type=Merge&amp;entertainmentid=80010190&amp;locationid=80010190"&gt;MICK DAP MERGE UI&lt;/a&gt; | </v>
      </c>
    </row>
    <row r="65" spans="1:15" s="24" customFormat="1" x14ac:dyDescent="0.25">
      <c r="A65" s="25" t="s">
        <v>194</v>
      </c>
      <c r="B65" s="25">
        <v>1494</v>
      </c>
      <c r="C65" s="25" t="str">
        <f t="shared" si="6"/>
        <v>BVT-RDR-ATT</v>
      </c>
      <c r="D65" s="25" t="str">
        <f>D64</f>
        <v>BVT-XBRC-SPCE</v>
      </c>
      <c r="E65" s="25" t="s">
        <v>298</v>
      </c>
      <c r="F65" s="24">
        <v>10</v>
      </c>
      <c r="G65" s="25" t="s">
        <v>125</v>
      </c>
      <c r="H65" s="25">
        <v>3</v>
      </c>
      <c r="I65" s="25">
        <v>80</v>
      </c>
      <c r="J65" s="25"/>
      <c r="K65" s="24">
        <f t="shared" si="1"/>
        <v>2104133</v>
      </c>
      <c r="L65" s="25" t="s">
        <v>274</v>
      </c>
      <c r="O65" s="24" t="str">
        <f t="shared" si="2"/>
        <v/>
      </c>
    </row>
    <row r="66" spans="1:15" s="24" customFormat="1" x14ac:dyDescent="0.25">
      <c r="A66" s="25" t="s">
        <v>194</v>
      </c>
      <c r="B66" s="25">
        <v>1494</v>
      </c>
      <c r="C66" s="25" t="str">
        <f t="shared" si="6"/>
        <v>BVT-RDR-ATT</v>
      </c>
      <c r="D66" s="25" t="s">
        <v>192</v>
      </c>
      <c r="E66" s="25" t="s">
        <v>368</v>
      </c>
      <c r="F66" s="24">
        <v>11</v>
      </c>
      <c r="G66" s="25" t="s">
        <v>124</v>
      </c>
      <c r="H66" s="25">
        <v>4</v>
      </c>
      <c r="I66" s="25">
        <v>80</v>
      </c>
      <c r="J66" s="25"/>
      <c r="K66" s="24">
        <f t="shared" si="1"/>
        <v>2111144</v>
      </c>
      <c r="L66" s="25" t="s">
        <v>274</v>
      </c>
      <c r="O66" s="24" t="str">
        <f t="shared" si="2"/>
        <v xml:space="preserve">&lt;a href="http://10.110.1.116:8081/gxp-dap-ui/enter.html?name=Disney%20Princess%20at%20Town%20Square%20Theatre&amp;leftReader=2111144&amp;rightReader=2111133&amp;type=Entrance&amp;entertainmentid=80010190&amp;locationid=80010190"&gt;PRCS DAP ENTRY UI&lt;/a&gt; | </v>
      </c>
    </row>
    <row r="67" spans="1:15" s="24" customFormat="1" x14ac:dyDescent="0.25">
      <c r="A67" s="25" t="s">
        <v>194</v>
      </c>
      <c r="B67" s="25">
        <v>1494</v>
      </c>
      <c r="C67" s="25" t="str">
        <f t="shared" si="6"/>
        <v>BVT-RDR-ATT</v>
      </c>
      <c r="D67" s="25" t="str">
        <f t="shared" si="6"/>
        <v>BVT-XBRC-SPCE</v>
      </c>
      <c r="E67" s="25" t="s">
        <v>369</v>
      </c>
      <c r="F67" s="24">
        <v>11</v>
      </c>
      <c r="G67" s="25" t="s">
        <v>124</v>
      </c>
      <c r="H67" s="25">
        <v>3</v>
      </c>
      <c r="I67" s="25">
        <v>80</v>
      </c>
      <c r="J67" s="25"/>
      <c r="K67" s="24">
        <f t="shared" si="1"/>
        <v>2111133</v>
      </c>
      <c r="L67" s="25" t="s">
        <v>274</v>
      </c>
      <c r="O67" s="24" t="str">
        <f t="shared" si="2"/>
        <v/>
      </c>
    </row>
    <row r="68" spans="1:15" s="24" customFormat="1" x14ac:dyDescent="0.25">
      <c r="A68" s="25" t="s">
        <v>194</v>
      </c>
      <c r="B68" s="25">
        <v>1494</v>
      </c>
      <c r="C68" s="25" t="str">
        <f t="shared" si="6"/>
        <v>BVT-RDR-ATT</v>
      </c>
      <c r="D68" s="25" t="str">
        <f t="shared" si="6"/>
        <v>BVT-XBRC-SPCE</v>
      </c>
      <c r="E68" s="25" t="s">
        <v>370</v>
      </c>
      <c r="F68" s="24">
        <v>11</v>
      </c>
      <c r="G68" s="25" t="s">
        <v>125</v>
      </c>
      <c r="H68" s="25">
        <v>4</v>
      </c>
      <c r="I68" s="25">
        <v>80</v>
      </c>
      <c r="J68" s="25"/>
      <c r="K68" s="24">
        <f t="shared" si="1"/>
        <v>2114144</v>
      </c>
      <c r="L68" s="25" t="s">
        <v>274</v>
      </c>
      <c r="O68" s="24" t="str">
        <f t="shared" si="2"/>
        <v xml:space="preserve">&lt;a href="http://10.110.1.116:8081/gxp-dap-ui/enter.html?name=Disney%20Princess%20at%20Town%20Square%20Theatre&amp;leftReader=2114144&amp;rightReader=2114133&amp;type=Merge&amp;entertainmentid=80010190&amp;locationid=80010190"&gt;PRCS DAP MERGE UI&lt;/a&gt; | </v>
      </c>
    </row>
    <row r="69" spans="1:15" s="24" customFormat="1" x14ac:dyDescent="0.25">
      <c r="A69" s="25" t="s">
        <v>194</v>
      </c>
      <c r="B69" s="25">
        <v>1494</v>
      </c>
      <c r="C69" s="25" t="str">
        <f t="shared" si="6"/>
        <v>BVT-RDR-ATT</v>
      </c>
      <c r="D69" s="25" t="str">
        <f t="shared" si="6"/>
        <v>BVT-XBRC-SPCE</v>
      </c>
      <c r="E69" s="25" t="s">
        <v>371</v>
      </c>
      <c r="F69" s="24">
        <v>11</v>
      </c>
      <c r="G69" s="25" t="s">
        <v>125</v>
      </c>
      <c r="H69" s="25">
        <v>3</v>
      </c>
      <c r="I69" s="25">
        <v>80</v>
      </c>
      <c r="J69" s="25"/>
      <c r="K69" s="24">
        <f t="shared" si="1"/>
        <v>2114133</v>
      </c>
      <c r="L69" s="25" t="s">
        <v>274</v>
      </c>
      <c r="O69" s="24" t="str">
        <f t="shared" si="2"/>
        <v/>
      </c>
    </row>
    <row r="70" spans="1:15" s="24" customFormat="1" x14ac:dyDescent="0.25">
      <c r="A70" s="25" t="s">
        <v>194</v>
      </c>
      <c r="B70" s="25">
        <v>1494</v>
      </c>
      <c r="C70" s="25" t="s">
        <v>190</v>
      </c>
      <c r="D70" s="25" t="s">
        <v>57</v>
      </c>
      <c r="E70" s="25" t="s">
        <v>339</v>
      </c>
      <c r="F70" s="24">
        <v>0</v>
      </c>
      <c r="G70" s="25" t="s">
        <v>124</v>
      </c>
      <c r="H70" s="25">
        <v>11</v>
      </c>
      <c r="I70" s="25">
        <v>80</v>
      </c>
      <c r="J70" s="25"/>
      <c r="K70" s="25"/>
      <c r="L70" s="25" t="s">
        <v>196</v>
      </c>
    </row>
    <row r="71" spans="1:15" s="24" customFormat="1" x14ac:dyDescent="0.25">
      <c r="A71" s="25" t="s">
        <v>194</v>
      </c>
      <c r="B71" s="25">
        <v>1494</v>
      </c>
      <c r="C71" s="25" t="s">
        <v>190</v>
      </c>
      <c r="D71" s="25" t="str">
        <f>D70</f>
        <v>BVT-XBRC-PE</v>
      </c>
      <c r="E71" s="25" t="s">
        <v>341</v>
      </c>
      <c r="F71" s="24">
        <v>0</v>
      </c>
      <c r="G71" s="25" t="s">
        <v>124</v>
      </c>
      <c r="H71" s="25">
        <v>12</v>
      </c>
      <c r="I71" s="25">
        <v>80</v>
      </c>
      <c r="J71" s="25"/>
      <c r="K71" s="25"/>
      <c r="L71" s="25" t="s">
        <v>196</v>
      </c>
    </row>
    <row r="72" spans="1:15" s="24" customFormat="1" x14ac:dyDescent="0.25">
      <c r="A72" s="25" t="s">
        <v>194</v>
      </c>
      <c r="B72" s="25">
        <v>1494</v>
      </c>
      <c r="C72" s="25" t="s">
        <v>190</v>
      </c>
      <c r="D72" s="25" t="str">
        <f>D71</f>
        <v>BVT-XBRC-PE</v>
      </c>
      <c r="E72" s="25" t="s">
        <v>342</v>
      </c>
      <c r="F72" s="24">
        <v>0</v>
      </c>
      <c r="G72" s="25" t="s">
        <v>124</v>
      </c>
      <c r="H72" s="25">
        <v>13</v>
      </c>
      <c r="I72" s="25">
        <v>80</v>
      </c>
      <c r="J72" s="25"/>
      <c r="K72" s="25"/>
      <c r="L72" s="25" t="s">
        <v>196</v>
      </c>
    </row>
    <row r="73" spans="1:15" s="24" customFormat="1" x14ac:dyDescent="0.25">
      <c r="A73" s="25" t="s">
        <v>194</v>
      </c>
      <c r="B73" s="25">
        <v>1494</v>
      </c>
      <c r="C73" s="25" t="s">
        <v>190</v>
      </c>
      <c r="D73" s="25" t="str">
        <f>D72</f>
        <v>BVT-XBRC-PE</v>
      </c>
      <c r="E73" s="25" t="s">
        <v>343</v>
      </c>
      <c r="F73" s="24">
        <v>0</v>
      </c>
      <c r="G73" s="25" t="s">
        <v>124</v>
      </c>
      <c r="H73" s="25">
        <v>14</v>
      </c>
      <c r="I73" s="25">
        <v>80</v>
      </c>
      <c r="J73" s="25"/>
      <c r="K73" s="25"/>
      <c r="L73" s="25" t="s">
        <v>196</v>
      </c>
    </row>
    <row r="74" spans="1:15" s="24" customFormat="1" x14ac:dyDescent="0.25">
      <c r="A74" s="25" t="s">
        <v>194</v>
      </c>
      <c r="B74" s="25">
        <v>1494</v>
      </c>
      <c r="C74" s="25" t="s">
        <v>190</v>
      </c>
      <c r="D74" s="25" t="s">
        <v>191</v>
      </c>
      <c r="E74" s="25" t="s">
        <v>385</v>
      </c>
      <c r="F74" s="24">
        <v>0</v>
      </c>
      <c r="G74" s="25" t="s">
        <v>124</v>
      </c>
      <c r="H74" s="25">
        <v>2</v>
      </c>
      <c r="I74" s="25">
        <v>80</v>
      </c>
      <c r="J74" s="25"/>
      <c r="K74" s="25"/>
      <c r="L74" s="25" t="s">
        <v>195</v>
      </c>
    </row>
    <row r="75" spans="1:15" s="24" customFormat="1" x14ac:dyDescent="0.25">
      <c r="A75" s="25" t="s">
        <v>194</v>
      </c>
      <c r="B75" s="25">
        <v>1494</v>
      </c>
      <c r="C75" s="25" t="s">
        <v>190</v>
      </c>
      <c r="D75" s="25" t="str">
        <f>D74</f>
        <v>BVT-XBRC-KI</v>
      </c>
      <c r="E75" s="25" t="s">
        <v>386</v>
      </c>
      <c r="F75" s="24">
        <v>0</v>
      </c>
      <c r="G75" s="25" t="s">
        <v>124</v>
      </c>
      <c r="H75" s="25">
        <v>3</v>
      </c>
      <c r="I75" s="25">
        <v>80</v>
      </c>
      <c r="J75" s="25"/>
      <c r="K75" s="25"/>
      <c r="L75" s="25" t="s">
        <v>195</v>
      </c>
    </row>
    <row r="76" spans="1:15" s="24" customFormat="1" x14ac:dyDescent="0.25">
      <c r="A76" s="25" t="s">
        <v>194</v>
      </c>
      <c r="B76" s="25">
        <v>1494</v>
      </c>
      <c r="C76" s="25" t="s">
        <v>190</v>
      </c>
      <c r="D76" s="25" t="str">
        <f t="shared" ref="D76:D81" si="7">D75</f>
        <v>BVT-XBRC-KI</v>
      </c>
      <c r="E76" s="25" t="s">
        <v>391</v>
      </c>
      <c r="F76" s="24">
        <v>0</v>
      </c>
      <c r="G76" s="25" t="s">
        <v>124</v>
      </c>
      <c r="H76" s="25">
        <v>4</v>
      </c>
      <c r="I76" s="25">
        <v>80</v>
      </c>
      <c r="J76" s="25"/>
      <c r="K76" s="25"/>
      <c r="L76" s="25" t="s">
        <v>195</v>
      </c>
    </row>
    <row r="77" spans="1:15" s="24" customFormat="1" x14ac:dyDescent="0.25">
      <c r="A77" s="25" t="s">
        <v>194</v>
      </c>
      <c r="B77" s="25">
        <v>1494</v>
      </c>
      <c r="C77" s="25" t="s">
        <v>190</v>
      </c>
      <c r="D77" s="25" t="str">
        <f t="shared" si="7"/>
        <v>BVT-XBRC-KI</v>
      </c>
      <c r="E77" s="25" t="s">
        <v>392</v>
      </c>
      <c r="F77" s="24">
        <v>0</v>
      </c>
      <c r="G77" s="25" t="s">
        <v>124</v>
      </c>
      <c r="H77" s="25">
        <v>5</v>
      </c>
      <c r="I77" s="25">
        <v>80</v>
      </c>
      <c r="J77" s="25"/>
      <c r="K77" s="25"/>
      <c r="L77" s="25" t="s">
        <v>195</v>
      </c>
    </row>
    <row r="78" spans="1:15" s="24" customFormat="1" x14ac:dyDescent="0.25">
      <c r="A78" s="25" t="s">
        <v>194</v>
      </c>
      <c r="B78" s="25">
        <v>1494</v>
      </c>
      <c r="C78" s="25" t="s">
        <v>190</v>
      </c>
      <c r="D78" s="25" t="str">
        <f t="shared" si="7"/>
        <v>BVT-XBRC-KI</v>
      </c>
      <c r="E78" s="25" t="s">
        <v>393</v>
      </c>
      <c r="F78" s="24">
        <v>0</v>
      </c>
      <c r="G78" s="25" t="s">
        <v>124</v>
      </c>
      <c r="H78" s="25">
        <v>6</v>
      </c>
      <c r="I78" s="25">
        <v>80</v>
      </c>
      <c r="J78" s="25"/>
      <c r="K78" s="25"/>
      <c r="L78" s="25" t="s">
        <v>195</v>
      </c>
    </row>
    <row r="79" spans="1:15" s="24" customFormat="1" x14ac:dyDescent="0.25">
      <c r="A79" s="25" t="s">
        <v>194</v>
      </c>
      <c r="B79" s="25">
        <v>1494</v>
      </c>
      <c r="C79" s="25" t="s">
        <v>190</v>
      </c>
      <c r="D79" s="25" t="str">
        <f t="shared" si="7"/>
        <v>BVT-XBRC-KI</v>
      </c>
      <c r="E79" s="25" t="s">
        <v>394</v>
      </c>
      <c r="F79" s="24">
        <v>0</v>
      </c>
      <c r="G79" s="25" t="s">
        <v>124</v>
      </c>
      <c r="H79" s="25">
        <v>7</v>
      </c>
      <c r="I79" s="25">
        <v>80</v>
      </c>
      <c r="J79" s="25"/>
      <c r="K79" s="25"/>
      <c r="L79" s="25" t="s">
        <v>195</v>
      </c>
    </row>
    <row r="80" spans="1:15" s="24" customFormat="1" x14ac:dyDescent="0.25">
      <c r="A80" s="25" t="s">
        <v>194</v>
      </c>
      <c r="B80" s="25">
        <v>1494</v>
      </c>
      <c r="C80" s="25" t="s">
        <v>190</v>
      </c>
      <c r="D80" s="25" t="str">
        <f t="shared" si="7"/>
        <v>BVT-XBRC-KI</v>
      </c>
      <c r="E80" s="25" t="s">
        <v>395</v>
      </c>
      <c r="F80" s="24">
        <v>0</v>
      </c>
      <c r="G80" s="25" t="s">
        <v>124</v>
      </c>
      <c r="H80" s="25">
        <v>8</v>
      </c>
      <c r="I80" s="25">
        <v>80</v>
      </c>
      <c r="J80" s="25"/>
      <c r="K80" s="25"/>
      <c r="L80" s="25" t="s">
        <v>195</v>
      </c>
    </row>
    <row r="81" spans="1:12" s="24" customFormat="1" x14ac:dyDescent="0.25">
      <c r="A81" s="25" t="s">
        <v>194</v>
      </c>
      <c r="B81" s="25">
        <v>1494</v>
      </c>
      <c r="C81" s="25" t="s">
        <v>190</v>
      </c>
      <c r="D81" s="25" t="str">
        <f t="shared" si="7"/>
        <v>BVT-XBRC-KI</v>
      </c>
      <c r="E81" s="25" t="s">
        <v>396</v>
      </c>
      <c r="F81" s="24">
        <v>0</v>
      </c>
      <c r="G81" s="25" t="s">
        <v>124</v>
      </c>
      <c r="H81" s="25">
        <v>9</v>
      </c>
      <c r="I81" s="25">
        <v>80</v>
      </c>
      <c r="J81" s="25"/>
      <c r="K81" s="25"/>
      <c r="L81" s="25" t="s">
        <v>195</v>
      </c>
    </row>
    <row r="82" spans="1:12" s="24" customFormat="1" x14ac:dyDescent="0.25">
      <c r="B82" s="20"/>
    </row>
    <row r="83" spans="1:12" s="24" customFormat="1" x14ac:dyDescent="0.25">
      <c r="A83" s="35" t="s">
        <v>118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</row>
    <row r="84" spans="1:12" s="24" customFormat="1" x14ac:dyDescent="0.25">
      <c r="A84" s="25" t="s">
        <v>99</v>
      </c>
      <c r="B84" s="19" t="s">
        <v>100</v>
      </c>
      <c r="D84" s="25" t="s">
        <v>192</v>
      </c>
      <c r="E84" s="25" t="str">
        <f>VLOOKUP($D84,'all servers'!$C:$K,2,FALSE)</f>
        <v>BVT</v>
      </c>
      <c r="F84" s="25" t="str">
        <f>VLOOKUP($D84,'all servers'!$C:$K,3,FALSE)</f>
        <v>1GB</v>
      </c>
      <c r="G84" s="25">
        <f>VLOOKUP($D84,'all servers'!$C:$K,4,FALSE)</f>
        <v>1</v>
      </c>
      <c r="H84" s="25" t="str">
        <f>VLOOKUP($D84,'all servers'!$C:$K,5,FALSE)</f>
        <v>20GB</v>
      </c>
      <c r="I84" s="25" t="str">
        <f>VLOOKUP($D84,'all servers'!$C:$K,6,FALSE)</f>
        <v>RHEL</v>
      </c>
      <c r="J84" s="25" t="str">
        <f>VLOOKUP($D84,'all servers'!$C:$K,7,FALSE)</f>
        <v>xBRC-Attraction</v>
      </c>
      <c r="K84" s="25" t="str">
        <f>VLOOKUP($D84,'all servers'!$C:$K,9,FALSE)</f>
        <v>10.110.1.120</v>
      </c>
      <c r="L84" s="25" t="s">
        <v>119</v>
      </c>
    </row>
    <row r="85" spans="1:12" s="24" customFormat="1" x14ac:dyDescent="0.25">
      <c r="A85" s="25" t="s">
        <v>99</v>
      </c>
      <c r="B85" s="19" t="s">
        <v>100</v>
      </c>
      <c r="D85" s="25" t="s">
        <v>240</v>
      </c>
      <c r="E85" s="25" t="str">
        <f>VLOOKUP($D85,'all servers'!$C:$K,2,FALSE)</f>
        <v>BVT</v>
      </c>
      <c r="F85" s="25" t="str">
        <f>VLOOKUP($D85,'all servers'!$C:$K,3,FALSE)</f>
        <v>1GB</v>
      </c>
      <c r="G85" s="25">
        <f>VLOOKUP($D85,'all servers'!$C:$K,4,FALSE)</f>
        <v>1</v>
      </c>
      <c r="H85" s="25" t="str">
        <f>VLOOKUP($D85,'all servers'!$C:$K,5,FALSE)</f>
        <v>20GB</v>
      </c>
      <c r="I85" s="25" t="str">
        <f>VLOOKUP($D85,'all servers'!$C:$K,6,FALSE)</f>
        <v>RHEL</v>
      </c>
      <c r="J85" s="25" t="str">
        <f>VLOOKUP($D85,'all servers'!$C:$K,7,FALSE)</f>
        <v>xBRC-Attraction</v>
      </c>
      <c r="K85" s="25" t="str">
        <f>VLOOKUP($D85,'all servers'!$C:$K,9,FALSE)</f>
        <v>10.110.1.113</v>
      </c>
      <c r="L85" s="25" t="s">
        <v>243</v>
      </c>
    </row>
    <row r="86" spans="1:12" s="24" customFormat="1" x14ac:dyDescent="0.25">
      <c r="A86" s="25" t="s">
        <v>99</v>
      </c>
      <c r="B86" s="19" t="s">
        <v>100</v>
      </c>
      <c r="D86" s="25" t="s">
        <v>57</v>
      </c>
      <c r="E86" s="25" t="str">
        <f>VLOOKUP($D86,'all servers'!$C:$K,2,FALSE)</f>
        <v>BVT</v>
      </c>
      <c r="F86" s="25" t="str">
        <f>VLOOKUP($D86,'all servers'!$C:$K,3,FALSE)</f>
        <v>1GB</v>
      </c>
      <c r="G86" s="25">
        <f>VLOOKUP($D86,'all servers'!$C:$K,4,FALSE)</f>
        <v>1</v>
      </c>
      <c r="H86" s="25" t="str">
        <f>VLOOKUP($D86,'all servers'!$C:$K,5,FALSE)</f>
        <v>20GB</v>
      </c>
      <c r="I86" s="25" t="str">
        <f>VLOOKUP($D86,'all servers'!$C:$K,6,FALSE)</f>
        <v>RHEL</v>
      </c>
      <c r="J86" s="25" t="str">
        <f>VLOOKUP($D86,'all servers'!$C:$K,7,FALSE)</f>
        <v>xBRC-Park Entry</v>
      </c>
      <c r="K86" s="25" t="str">
        <f>VLOOKUP($D86,'all servers'!$C:$K,9,FALSE)</f>
        <v>10.110.1.99</v>
      </c>
      <c r="L86" s="25" t="s">
        <v>193</v>
      </c>
    </row>
    <row r="87" spans="1:12" s="24" customFormat="1" x14ac:dyDescent="0.25">
      <c r="A87" s="25" t="s">
        <v>99</v>
      </c>
      <c r="B87" s="19" t="s">
        <v>100</v>
      </c>
      <c r="D87" s="25" t="s">
        <v>191</v>
      </c>
      <c r="E87" s="25" t="str">
        <f>VLOOKUP($D87,'all servers'!$C:$K,2,FALSE)</f>
        <v>BVT</v>
      </c>
      <c r="F87" s="25" t="str">
        <f>VLOOKUP($D87,'all servers'!$C:$K,3,FALSE)</f>
        <v>512MB</v>
      </c>
      <c r="G87" s="25">
        <f>VLOOKUP($D87,'all servers'!$C:$K,4,FALSE)</f>
        <v>1</v>
      </c>
      <c r="H87" s="25" t="str">
        <f>VLOOKUP($D87,'all servers'!$C:$K,5,FALSE)</f>
        <v>16GB</v>
      </c>
      <c r="I87" s="25" t="str">
        <f>VLOOKUP($D87,'all servers'!$C:$K,6,FALSE)</f>
        <v>RHEL</v>
      </c>
      <c r="J87" s="25" t="str">
        <f>VLOOKUP($D87,'all servers'!$C:$K,7,FALSE)</f>
        <v>xBRC-Space</v>
      </c>
      <c r="K87" s="25" t="str">
        <f>VLOOKUP($D87,'all servers'!$C:$K,9,FALSE)</f>
        <v>10.110.1.86</v>
      </c>
      <c r="L87" s="25" t="s">
        <v>397</v>
      </c>
    </row>
  </sheetData>
  <autoFilter ref="A3:L16">
    <sortState ref="A4:K16">
      <sortCondition ref="A3:A15"/>
    </sortState>
  </autoFilter>
  <mergeCells count="5">
    <mergeCell ref="B1:L1"/>
    <mergeCell ref="A2:L2"/>
    <mergeCell ref="A20:L20"/>
    <mergeCell ref="A24:L24"/>
    <mergeCell ref="A83:L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5"/>
  <sheetViews>
    <sheetView zoomScale="90" zoomScaleNormal="90" workbookViewId="0">
      <selection activeCell="K8" sqref="K8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85546875" customWidth="1"/>
    <col min="4" max="4" width="17.42578125" bestFit="1" customWidth="1"/>
    <col min="5" max="5" width="12.85546875" bestFit="1" customWidth="1"/>
    <col min="6" max="6" width="8.42578125" bestFit="1" customWidth="1"/>
    <col min="7" max="7" width="10.7109375" bestFit="1" customWidth="1"/>
    <col min="8" max="8" width="7" bestFit="1" customWidth="1"/>
    <col min="9" max="9" width="9.28515625" bestFit="1" customWidth="1"/>
    <col min="10" max="10" width="17.85546875" bestFit="1" customWidth="1"/>
    <col min="11" max="11" width="12.5703125" bestFit="1" customWidth="1"/>
    <col min="12" max="12" width="38.140625" bestFit="1" customWidth="1"/>
    <col min="13" max="13" width="0" hidden="1" customWidth="1"/>
    <col min="14" max="16" width="0" style="24" hidden="1" customWidth="1"/>
    <col min="17" max="17" width="10" hidden="1" customWidth="1"/>
    <col min="18" max="18" width="0" hidden="1" customWidth="1"/>
  </cols>
  <sheetData>
    <row r="1" spans="1:22" x14ac:dyDescent="0.25">
      <c r="A1" s="6" t="s">
        <v>49</v>
      </c>
      <c r="B1" s="38" t="s">
        <v>330</v>
      </c>
      <c r="C1" s="38"/>
      <c r="D1" s="38"/>
      <c r="E1" s="38"/>
      <c r="F1" s="38"/>
      <c r="G1" s="38"/>
      <c r="H1" s="38"/>
      <c r="I1" s="38"/>
      <c r="J1" s="38"/>
      <c r="K1" s="38"/>
      <c r="L1" s="38"/>
      <c r="V1" s="8"/>
    </row>
    <row r="2" spans="1:22" x14ac:dyDescent="0.25">
      <c r="A2" s="39" t="s">
        <v>116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1"/>
      <c r="V2" s="8"/>
    </row>
    <row r="3" spans="1:22" s="1" customFormat="1" x14ac:dyDescent="0.25">
      <c r="A3" s="7" t="s">
        <v>96</v>
      </c>
      <c r="B3" s="7" t="s">
        <v>112</v>
      </c>
      <c r="C3" s="7" t="s">
        <v>32</v>
      </c>
      <c r="D3" s="7" t="s">
        <v>255</v>
      </c>
      <c r="E3" s="7" t="s">
        <v>40</v>
      </c>
      <c r="F3" s="7" t="s">
        <v>22</v>
      </c>
      <c r="G3" s="7" t="s">
        <v>23</v>
      </c>
      <c r="H3" s="7" t="s">
        <v>24</v>
      </c>
      <c r="I3" s="7" t="s">
        <v>27</v>
      </c>
      <c r="J3" s="7" t="s">
        <v>3</v>
      </c>
      <c r="K3" s="7" t="s">
        <v>7</v>
      </c>
      <c r="L3" s="7" t="s">
        <v>101</v>
      </c>
      <c r="N3" s="27"/>
      <c r="O3" s="27"/>
      <c r="P3" s="27"/>
      <c r="V3" s="34"/>
    </row>
    <row r="4" spans="1:22" x14ac:dyDescent="0.25">
      <c r="A4" s="3" t="s">
        <v>215</v>
      </c>
      <c r="B4" s="3" t="s">
        <v>51</v>
      </c>
      <c r="C4" s="3" t="s">
        <v>174</v>
      </c>
      <c r="D4" s="3"/>
      <c r="E4" s="3" t="str">
        <f>VLOOKUP($C4,'all servers'!$C:$K,2,FALSE)</f>
        <v>INT</v>
      </c>
      <c r="F4" s="3" t="str">
        <f>VLOOKUP($C4,'all servers'!$C:$K,3,FALSE)</f>
        <v>512MB</v>
      </c>
      <c r="G4" s="3">
        <f>VLOOKUP($C4,'all servers'!$C:$K,4,FALSE)</f>
        <v>1</v>
      </c>
      <c r="H4" s="3" t="str">
        <f>VLOOKUP($C4,'all servers'!$C:$K,5,FALSE)</f>
        <v>8GB</v>
      </c>
      <c r="I4" s="3" t="str">
        <f>VLOOKUP($C4,'all servers'!$C:$K,6,FALSE)</f>
        <v>Ubuntu</v>
      </c>
      <c r="J4" s="3" t="str">
        <f>VLOOKUP($C4,'all servers'!$C:$K,7,FALSE)</f>
        <v>Selenium, Node</v>
      </c>
      <c r="K4" s="3" t="str">
        <f>VLOOKUP($C4,'all servers'!$C:$K,9,FALSE)</f>
        <v>10.110.1.146</v>
      </c>
      <c r="L4" s="3" t="s">
        <v>161</v>
      </c>
      <c r="N4" s="27"/>
      <c r="O4" s="27"/>
      <c r="P4" s="27"/>
    </row>
    <row r="5" spans="1:22" x14ac:dyDescent="0.25">
      <c r="A5" s="3" t="s">
        <v>143</v>
      </c>
      <c r="B5" s="3" t="s">
        <v>51</v>
      </c>
      <c r="C5" s="3" t="s">
        <v>413</v>
      </c>
      <c r="D5" s="3" t="s">
        <v>236</v>
      </c>
      <c r="E5" s="3" t="str">
        <f>VLOOKUP($C5,'all servers'!$C:$K,2,FALSE)</f>
        <v>INT</v>
      </c>
      <c r="F5" s="3" t="str">
        <f>VLOOKUP($C5,'all servers'!$C:$K,3,FALSE)</f>
        <v>256MB</v>
      </c>
      <c r="G5" s="3">
        <f>VLOOKUP($C5,'all servers'!$C:$K,4,FALSE)</f>
        <v>1</v>
      </c>
      <c r="H5" s="3" t="str">
        <f>VLOOKUP($C5,'all servers'!$C:$K,5,FALSE)</f>
        <v>20GB</v>
      </c>
      <c r="I5" s="3" t="str">
        <f>VLOOKUP($C5,'all servers'!$C:$K,6,FALSE)</f>
        <v>RHEL</v>
      </c>
      <c r="J5" s="3" t="str">
        <f>VLOOKUP($C5,'all servers'!$C:$K,7,FALSE)</f>
        <v>xBRC-Attraction</v>
      </c>
      <c r="K5" s="3" t="str">
        <f>VLOOKUP($C5,'all servers'!$C:$K,9,FALSE)</f>
        <v>10.110.1.170</v>
      </c>
      <c r="L5" s="3" t="s">
        <v>270</v>
      </c>
    </row>
    <row r="6" spans="1:22" x14ac:dyDescent="0.25">
      <c r="A6" s="3" t="s">
        <v>143</v>
      </c>
      <c r="B6" s="3" t="s">
        <v>51</v>
      </c>
      <c r="C6" s="3" t="s">
        <v>311</v>
      </c>
      <c r="D6" s="3" t="s">
        <v>236</v>
      </c>
      <c r="E6" s="3" t="str">
        <f>VLOOKUP($C6,'all servers'!$C:$K,2,FALSE)</f>
        <v>INT</v>
      </c>
      <c r="F6" s="3" t="str">
        <f>VLOOKUP($C6,'all servers'!$C:$K,3,FALSE)</f>
        <v>256MB</v>
      </c>
      <c r="G6" s="3">
        <f>VLOOKUP($C6,'all servers'!$C:$K,4,FALSE)</f>
        <v>1</v>
      </c>
      <c r="H6" s="3" t="str">
        <f>VLOOKUP($C6,'all servers'!$C:$K,5,FALSE)</f>
        <v>20GB</v>
      </c>
      <c r="I6" s="3" t="str">
        <f>VLOOKUP($C6,'all servers'!$C:$K,6,FALSE)</f>
        <v>RHEL</v>
      </c>
      <c r="J6" s="3" t="str">
        <f>VLOOKUP($C6,'all servers'!$C:$K,7,FALSE)</f>
        <v>xBRC-Park Entry</v>
      </c>
      <c r="K6" s="3" t="str">
        <f>VLOOKUP($C6,'all servers'!$C:$K,9,FALSE)</f>
        <v>10.110.1.174</v>
      </c>
      <c r="L6" s="3" t="s">
        <v>375</v>
      </c>
    </row>
    <row r="7" spans="1:22" x14ac:dyDescent="0.25">
      <c r="A7" s="3" t="s">
        <v>46</v>
      </c>
      <c r="B7" s="3" t="s">
        <v>51</v>
      </c>
      <c r="C7" s="3" t="s">
        <v>67</v>
      </c>
      <c r="D7" s="3" t="s">
        <v>230</v>
      </c>
      <c r="E7" s="3" t="str">
        <f>VLOOKUP($C7,'all servers'!$C:$K,2,FALSE)</f>
        <v>INT</v>
      </c>
      <c r="F7" s="3" t="str">
        <f>VLOOKUP($C7,'all servers'!$C:$K,3,FALSE)</f>
        <v>256MB</v>
      </c>
      <c r="G7" s="3">
        <f>VLOOKUP($C7,'all servers'!$C:$K,4,FALSE)</f>
        <v>1</v>
      </c>
      <c r="H7" s="3" t="str">
        <f>VLOOKUP($C7,'all servers'!$C:$K,5,FALSE)</f>
        <v>20GB</v>
      </c>
      <c r="I7" s="3" t="str">
        <f>VLOOKUP($C7,'all servers'!$C:$K,6,FALSE)</f>
        <v>RHEL</v>
      </c>
      <c r="J7" s="3" t="str">
        <f>VLOOKUP($C7,'all servers'!$C:$K,7,FALSE)</f>
        <v>xBRMS+JMSListener</v>
      </c>
      <c r="K7" s="3" t="str">
        <f>VLOOKUP($C7,'all servers'!$C:$K,9,FALSE)</f>
        <v>10.110.1.239</v>
      </c>
      <c r="L7" s="3" t="s">
        <v>374</v>
      </c>
      <c r="O7" s="8">
        <v>144</v>
      </c>
    </row>
    <row r="8" spans="1:22" x14ac:dyDescent="0.25">
      <c r="A8" s="3" t="s">
        <v>226</v>
      </c>
      <c r="B8" s="3" t="s">
        <v>51</v>
      </c>
      <c r="C8" s="3" t="s">
        <v>107</v>
      </c>
      <c r="D8" s="3"/>
      <c r="E8" s="3" t="str">
        <f>VLOOKUP($C8,'all servers'!$C:$K,2,FALSE)</f>
        <v>INT</v>
      </c>
      <c r="F8" s="3" t="str">
        <f>VLOOKUP($C8,'all servers'!$C:$K,3,FALSE)</f>
        <v>256MB</v>
      </c>
      <c r="G8" s="3">
        <f>VLOOKUP($C8,'all servers'!$C:$K,4,FALSE)</f>
        <v>1</v>
      </c>
      <c r="H8" s="3" t="str">
        <f>VLOOKUP($C8,'all servers'!$C:$K,5,FALSE)</f>
        <v>20GB</v>
      </c>
      <c r="I8" s="3" t="str">
        <f>VLOOKUP($C8,'all servers'!$C:$K,6,FALSE)</f>
        <v>Windows</v>
      </c>
      <c r="J8" s="3" t="str">
        <f>VLOOKUP($C8,'all servers'!$C:$K,7,FALSE)</f>
        <v>SQL</v>
      </c>
      <c r="K8" s="3" t="str">
        <f>VLOOKUP($C8,'all servers'!$C:$K,9,FALSE)</f>
        <v>10.110.1.143</v>
      </c>
      <c r="L8" s="3" t="s">
        <v>448</v>
      </c>
      <c r="O8" s="24">
        <v>1</v>
      </c>
      <c r="P8" s="24" t="s">
        <v>553</v>
      </c>
      <c r="Q8" s="31">
        <v>80010110</v>
      </c>
      <c r="R8" s="24" t="s">
        <v>565</v>
      </c>
      <c r="U8" s="30"/>
    </row>
    <row r="9" spans="1:22" x14ac:dyDescent="0.25">
      <c r="A9" s="3" t="s">
        <v>200</v>
      </c>
      <c r="B9" s="3" t="s">
        <v>51</v>
      </c>
      <c r="C9" s="3" t="s">
        <v>67</v>
      </c>
      <c r="D9" s="3" t="s">
        <v>378</v>
      </c>
      <c r="E9" s="3" t="str">
        <f>VLOOKUP($C9,'all servers'!$C:$K,2,FALSE)</f>
        <v>INT</v>
      </c>
      <c r="F9" s="3" t="str">
        <f>VLOOKUP($C9,'all servers'!$C:$K,3,FALSE)</f>
        <v>256MB</v>
      </c>
      <c r="G9" s="3">
        <f>VLOOKUP($C9,'all servers'!$C:$K,4,FALSE)</f>
        <v>1</v>
      </c>
      <c r="H9" s="3" t="str">
        <f>VLOOKUP($C9,'all servers'!$C:$K,5,FALSE)</f>
        <v>20GB</v>
      </c>
      <c r="I9" s="3" t="str">
        <f>VLOOKUP($C9,'all servers'!$C:$K,6,FALSE)</f>
        <v>RHEL</v>
      </c>
      <c r="J9" s="3" t="str">
        <f>VLOOKUP($C9,'all servers'!$C:$K,7,FALSE)</f>
        <v>xBRMS+JMSListener</v>
      </c>
      <c r="K9" s="3" t="str">
        <f>VLOOKUP($C9,'all servers'!$C:$K,9,FALSE)</f>
        <v>10.110.1.239</v>
      </c>
      <c r="L9" s="3" t="s">
        <v>173</v>
      </c>
      <c r="O9" s="24">
        <v>2</v>
      </c>
      <c r="P9" s="24" t="s">
        <v>554</v>
      </c>
      <c r="Q9" s="31">
        <v>80010114</v>
      </c>
      <c r="R9" s="24" t="s">
        <v>566</v>
      </c>
      <c r="U9" s="30"/>
    </row>
    <row r="10" spans="1:22" x14ac:dyDescent="0.25">
      <c r="A10" s="3" t="s">
        <v>199</v>
      </c>
      <c r="B10" s="3" t="s">
        <v>51</v>
      </c>
      <c r="C10" s="3" t="s">
        <v>67</v>
      </c>
      <c r="D10" s="3"/>
      <c r="E10" s="3" t="str">
        <f>VLOOKUP($C10,'all servers'!$C:$K,2,FALSE)</f>
        <v>INT</v>
      </c>
      <c r="F10" s="3" t="str">
        <f>VLOOKUP($C10,'all servers'!$C:$K,3,FALSE)</f>
        <v>256MB</v>
      </c>
      <c r="G10" s="3">
        <f>VLOOKUP($C10,'all servers'!$C:$K,4,FALSE)</f>
        <v>1</v>
      </c>
      <c r="H10" s="3" t="str">
        <f>VLOOKUP($C10,'all servers'!$C:$K,5,FALSE)</f>
        <v>20GB</v>
      </c>
      <c r="I10" s="3" t="str">
        <f>VLOOKUP($C10,'all servers'!$C:$K,6,FALSE)</f>
        <v>RHEL</v>
      </c>
      <c r="J10" s="3" t="str">
        <f>VLOOKUP($C10,'all servers'!$C:$K,7,FALSE)</f>
        <v>xBRMS+JMSListener</v>
      </c>
      <c r="K10" s="3" t="str">
        <f>VLOOKUP($C10,'all servers'!$C:$K,9,FALSE)</f>
        <v>10.110.1.239</v>
      </c>
      <c r="L10" s="3" t="s">
        <v>98</v>
      </c>
      <c r="O10" s="24">
        <v>3</v>
      </c>
      <c r="P10" s="24" t="s">
        <v>555</v>
      </c>
      <c r="Q10" s="31">
        <v>80010208</v>
      </c>
      <c r="R10" s="24" t="s">
        <v>567</v>
      </c>
      <c r="U10" s="30"/>
    </row>
    <row r="11" spans="1:22" x14ac:dyDescent="0.25">
      <c r="A11" s="3" t="s">
        <v>211</v>
      </c>
      <c r="B11" s="3" t="s">
        <v>51</v>
      </c>
      <c r="C11" s="3" t="s">
        <v>162</v>
      </c>
      <c r="D11" s="3"/>
      <c r="E11" s="3" t="str">
        <f>VLOOKUP($C11,'all servers'!$C:$K,2,FALSE)</f>
        <v>INT</v>
      </c>
      <c r="F11" s="3" t="str">
        <f>VLOOKUP($C11,'all servers'!$C:$K,3,FALSE)</f>
        <v>256MB</v>
      </c>
      <c r="G11" s="3">
        <f>VLOOKUP($C11,'all servers'!$C:$K,4,FALSE)</f>
        <v>1</v>
      </c>
      <c r="H11" s="3" t="str">
        <f>VLOOKUP($C11,'all servers'!$C:$K,5,FALSE)</f>
        <v>20GB</v>
      </c>
      <c r="I11" s="3" t="str">
        <f>VLOOKUP($C11,'all servers'!$C:$K,6,FALSE)</f>
        <v>Windows</v>
      </c>
      <c r="J11" s="3" t="str">
        <f>VLOOKUP($C11,'all servers'!$C:$K,7,FALSE)</f>
        <v>ESB + SQL</v>
      </c>
      <c r="K11" s="3" t="str">
        <f>VLOOKUP($C11,'all servers'!$C:$K,9,FALSE)</f>
        <v>10.110.1.186</v>
      </c>
      <c r="L11" s="3" t="s">
        <v>173</v>
      </c>
      <c r="O11" s="24">
        <v>4</v>
      </c>
      <c r="P11" s="24" t="s">
        <v>556</v>
      </c>
      <c r="Q11" s="31">
        <v>80010153</v>
      </c>
      <c r="R11" s="24" t="s">
        <v>568</v>
      </c>
      <c r="U11" s="30"/>
    </row>
    <row r="12" spans="1:22" x14ac:dyDescent="0.25">
      <c r="A12" s="3" t="s">
        <v>165</v>
      </c>
      <c r="B12" s="3" t="s">
        <v>51</v>
      </c>
      <c r="C12" s="3" t="s">
        <v>164</v>
      </c>
      <c r="D12" s="3"/>
      <c r="E12" s="3" t="str">
        <f>VLOOKUP($C12,'all servers'!$C:$K,2,FALSE)</f>
        <v>INT</v>
      </c>
      <c r="F12" s="3" t="str">
        <f>VLOOKUP($C12,'all servers'!$C:$K,3,FALSE)</f>
        <v>256MB</v>
      </c>
      <c r="G12" s="3">
        <f>VLOOKUP($C12,'all servers'!$C:$K,4,FALSE)</f>
        <v>1</v>
      </c>
      <c r="H12" s="3" t="str">
        <f>VLOOKUP($C12,'all servers'!$C:$K,5,FALSE)</f>
        <v>20GB</v>
      </c>
      <c r="I12" s="3" t="str">
        <f>VLOOKUP($C12,'all servers'!$C:$K,6,FALSE)</f>
        <v>Windows</v>
      </c>
      <c r="J12" s="3" t="str">
        <f>VLOOKUP($C12,'all servers'!$C:$K,7,FALSE)</f>
        <v>GXP, DAP, DAP UI</v>
      </c>
      <c r="K12" s="3" t="str">
        <f>VLOOKUP($C12,'all servers'!$C:$K,9,FALSE)</f>
        <v>10.110.1.144</v>
      </c>
      <c r="L12" s="3"/>
      <c r="O12" s="24">
        <v>5</v>
      </c>
      <c r="P12" s="24" t="s">
        <v>558</v>
      </c>
      <c r="Q12" s="31">
        <v>80010176</v>
      </c>
      <c r="R12" s="24" t="s">
        <v>569</v>
      </c>
      <c r="U12" s="30"/>
    </row>
    <row r="13" spans="1:22" x14ac:dyDescent="0.25">
      <c r="A13" s="3" t="s">
        <v>45</v>
      </c>
      <c r="B13" s="3" t="s">
        <v>51</v>
      </c>
      <c r="C13" s="3" t="s">
        <v>65</v>
      </c>
      <c r="D13" s="3" t="s">
        <v>232</v>
      </c>
      <c r="E13" s="3" t="str">
        <f>VLOOKUP($C13,'all servers'!$C:$K,2,FALSE)</f>
        <v>INT</v>
      </c>
      <c r="F13" s="3" t="str">
        <f>VLOOKUP($C13,'all servers'!$C:$K,3,FALSE)</f>
        <v>256MB</v>
      </c>
      <c r="G13" s="3">
        <f>VLOOKUP($C13,'all servers'!$C:$K,4,FALSE)</f>
        <v>1</v>
      </c>
      <c r="H13" s="3" t="str">
        <f>VLOOKUP($C13,'all servers'!$C:$K,5,FALSE)</f>
        <v>20GB</v>
      </c>
      <c r="I13" s="3" t="str">
        <f>VLOOKUP($C13,'all servers'!$C:$K,6,FALSE)</f>
        <v>RHEL</v>
      </c>
      <c r="J13" s="3" t="str">
        <f>VLOOKUP($C13,'all servers'!$C:$K,7,FALSE)</f>
        <v>IDMS</v>
      </c>
      <c r="K13" s="3" t="str">
        <f>VLOOKUP($C13,'all servers'!$C:$K,9,FALSE)</f>
        <v>10.110.1.178</v>
      </c>
      <c r="L13" s="3" t="s">
        <v>447</v>
      </c>
      <c r="O13" s="24">
        <v>6</v>
      </c>
      <c r="P13" s="24" t="s">
        <v>557</v>
      </c>
      <c r="Q13" s="31">
        <v>80010170</v>
      </c>
      <c r="R13" s="24" t="s">
        <v>570</v>
      </c>
      <c r="U13" s="30"/>
    </row>
    <row r="14" spans="1:22" x14ac:dyDescent="0.25">
      <c r="A14" s="3" t="s">
        <v>113</v>
      </c>
      <c r="B14" s="3" t="s">
        <v>51</v>
      </c>
      <c r="C14" s="3" t="s">
        <v>107</v>
      </c>
      <c r="D14" s="3"/>
      <c r="E14" s="3" t="str">
        <f>VLOOKUP($C14,'all servers'!$C:$K,2,FALSE)</f>
        <v>INT</v>
      </c>
      <c r="F14" s="3" t="str">
        <f>VLOOKUP($C14,'all servers'!$C:$K,3,FALSE)</f>
        <v>256MB</v>
      </c>
      <c r="G14" s="3">
        <f>VLOOKUP($C14,'all servers'!$C:$K,4,FALSE)</f>
        <v>1</v>
      </c>
      <c r="H14" s="3" t="str">
        <f>VLOOKUP($C14,'all servers'!$C:$K,5,FALSE)</f>
        <v>20GB</v>
      </c>
      <c r="I14" s="3" t="str">
        <f>VLOOKUP($C14,'all servers'!$C:$K,6,FALSE)</f>
        <v>Windows</v>
      </c>
      <c r="J14" s="3" t="str">
        <f>VLOOKUP($C14,'all servers'!$C:$K,7,FALSE)</f>
        <v>SQL</v>
      </c>
      <c r="K14" s="3" t="str">
        <f>VLOOKUP($C14,'all servers'!$C:$K,9,FALSE)</f>
        <v>10.110.1.143</v>
      </c>
      <c r="L14" s="3" t="s">
        <v>447</v>
      </c>
      <c r="O14" s="24">
        <v>7</v>
      </c>
      <c r="P14" s="24" t="s">
        <v>561</v>
      </c>
      <c r="Q14" s="33">
        <v>80010213</v>
      </c>
      <c r="R14" s="24" t="s">
        <v>573</v>
      </c>
      <c r="U14" s="30"/>
    </row>
    <row r="15" spans="1:22" x14ac:dyDescent="0.25">
      <c r="A15" s="3" t="s">
        <v>273</v>
      </c>
      <c r="B15" s="3" t="s">
        <v>51</v>
      </c>
      <c r="C15" s="3" t="s">
        <v>175</v>
      </c>
      <c r="D15" s="3" t="s">
        <v>233</v>
      </c>
      <c r="E15" s="3" t="str">
        <f>VLOOKUP($C15,'all servers'!$C:$K,2,FALSE)</f>
        <v>INT</v>
      </c>
      <c r="F15" s="3" t="str">
        <f>VLOOKUP($C15,'all servers'!$C:$K,3,FALSE)</f>
        <v>256MB</v>
      </c>
      <c r="G15" s="3">
        <f>VLOOKUP($C15,'all servers'!$C:$K,4,FALSE)</f>
        <v>1</v>
      </c>
      <c r="H15" s="3" t="str">
        <f>VLOOKUP($C15,'all servers'!$C:$K,5,FALSE)</f>
        <v>20GB</v>
      </c>
      <c r="I15" s="3" t="str">
        <f>VLOOKUP($C15,'all servers'!$C:$K,6,FALSE)</f>
        <v>RHEL</v>
      </c>
      <c r="J15" s="3" t="str">
        <f>VLOOKUP($C15,'all servers'!$C:$K,7,FALSE)</f>
        <v>xBRC-Attraction</v>
      </c>
      <c r="K15" s="3" t="str">
        <f>VLOOKUP($C15,'all servers'!$C:$K,9,FALSE)</f>
        <v>10.110.1.205</v>
      </c>
      <c r="L15" s="3" t="s">
        <v>152</v>
      </c>
      <c r="O15" s="24">
        <v>8</v>
      </c>
      <c r="P15" s="24" t="s">
        <v>559</v>
      </c>
      <c r="Q15" s="31">
        <v>80010190</v>
      </c>
      <c r="R15" s="24" t="s">
        <v>571</v>
      </c>
      <c r="U15" s="30"/>
    </row>
    <row r="16" spans="1:22" x14ac:dyDescent="0.25">
      <c r="A16" s="3" t="s">
        <v>212</v>
      </c>
      <c r="B16" s="3" t="s">
        <v>51</v>
      </c>
      <c r="C16" s="3" t="s">
        <v>176</v>
      </c>
      <c r="D16" s="3" t="s">
        <v>233</v>
      </c>
      <c r="E16" s="3" t="str">
        <f>VLOOKUP($C16,'all servers'!$C:$K,2,FALSE)</f>
        <v>INT</v>
      </c>
      <c r="F16" s="3" t="str">
        <f>VLOOKUP($C16,'all servers'!$C:$K,3,FALSE)</f>
        <v>256MB</v>
      </c>
      <c r="G16" s="3">
        <f>VLOOKUP($C16,'all servers'!$C:$K,4,FALSE)</f>
        <v>1</v>
      </c>
      <c r="H16" s="3" t="str">
        <f>VLOOKUP($C16,'all servers'!$C:$K,5,FALSE)</f>
        <v>20GB</v>
      </c>
      <c r="I16" s="3" t="str">
        <f>VLOOKUP($C16,'all servers'!$C:$K,6,FALSE)</f>
        <v>RHEL</v>
      </c>
      <c r="J16" s="3" t="str">
        <f>VLOOKUP($C16,'all servers'!$C:$K,7,FALSE)</f>
        <v>xBRC-Attraction</v>
      </c>
      <c r="K16" s="3" t="str">
        <f>VLOOKUP($C16,'all servers'!$C:$K,9,FALSE)</f>
        <v>10.110.1.204</v>
      </c>
      <c r="L16" s="3" t="s">
        <v>153</v>
      </c>
      <c r="O16" s="24">
        <v>9</v>
      </c>
      <c r="P16" s="24" t="s">
        <v>560</v>
      </c>
      <c r="Q16" s="31">
        <v>80010192</v>
      </c>
      <c r="R16" s="24" t="s">
        <v>572</v>
      </c>
      <c r="U16" s="32"/>
    </row>
    <row r="17" spans="1:21" x14ac:dyDescent="0.25">
      <c r="A17" s="3" t="s">
        <v>212</v>
      </c>
      <c r="B17" s="3" t="s">
        <v>51</v>
      </c>
      <c r="C17" s="3" t="s">
        <v>177</v>
      </c>
      <c r="D17" s="3" t="s">
        <v>233</v>
      </c>
      <c r="E17" s="3" t="str">
        <f>VLOOKUP($C17,'all servers'!$C:$K,2,FALSE)</f>
        <v>INT</v>
      </c>
      <c r="F17" s="3" t="str">
        <f>VLOOKUP($C17,'all servers'!$C:$K,3,FALSE)</f>
        <v>256MB</v>
      </c>
      <c r="G17" s="3">
        <f>VLOOKUP($C17,'all servers'!$C:$K,4,FALSE)</f>
        <v>1</v>
      </c>
      <c r="H17" s="3" t="str">
        <f>VLOOKUP($C17,'all servers'!$C:$K,5,FALSE)</f>
        <v>20GB</v>
      </c>
      <c r="I17" s="3" t="str">
        <f>VLOOKUP($C17,'all servers'!$C:$K,6,FALSE)</f>
        <v>RHEL</v>
      </c>
      <c r="J17" s="3" t="str">
        <f>VLOOKUP($C17,'all servers'!$C:$K,7,FALSE)</f>
        <v>xBRC-Attraction</v>
      </c>
      <c r="K17" s="3" t="str">
        <f>VLOOKUP($C17,'all servers'!$C:$K,9,FALSE)</f>
        <v>10.110.1.202</v>
      </c>
      <c r="L17" s="3" t="s">
        <v>154</v>
      </c>
      <c r="O17" s="24">
        <v>10</v>
      </c>
      <c r="P17" s="24" t="s">
        <v>562</v>
      </c>
      <c r="Q17" s="33">
        <v>15850196</v>
      </c>
      <c r="R17" s="24" t="s">
        <v>575</v>
      </c>
      <c r="U17" s="30"/>
    </row>
    <row r="18" spans="1:21" x14ac:dyDescent="0.25">
      <c r="A18" s="3" t="s">
        <v>273</v>
      </c>
      <c r="B18" s="3" t="s">
        <v>51</v>
      </c>
      <c r="C18" s="3" t="s">
        <v>178</v>
      </c>
      <c r="D18" s="3" t="s">
        <v>233</v>
      </c>
      <c r="E18" s="3" t="str">
        <f>VLOOKUP($C18,'all servers'!$C:$K,2,FALSE)</f>
        <v>INT</v>
      </c>
      <c r="F18" s="3" t="str">
        <f>VLOOKUP($C18,'all servers'!$C:$K,3,FALSE)</f>
        <v>256MB</v>
      </c>
      <c r="G18" s="3">
        <f>VLOOKUP($C18,'all servers'!$C:$K,4,FALSE)</f>
        <v>1</v>
      </c>
      <c r="H18" s="3" t="str">
        <f>VLOOKUP($C18,'all servers'!$C:$K,5,FALSE)</f>
        <v>20GB</v>
      </c>
      <c r="I18" s="3" t="str">
        <f>VLOOKUP($C18,'all servers'!$C:$K,6,FALSE)</f>
        <v>RHEL</v>
      </c>
      <c r="J18" s="3" t="str">
        <f>VLOOKUP($C18,'all servers'!$C:$K,7,FALSE)</f>
        <v>xBRC-Attraction</v>
      </c>
      <c r="K18" s="3" t="str">
        <f>VLOOKUP($C18,'all servers'!$C:$K,9,FALSE)</f>
        <v>10.110.1.203</v>
      </c>
      <c r="L18" s="3" t="s">
        <v>445</v>
      </c>
      <c r="O18" s="24">
        <v>11</v>
      </c>
      <c r="P18" s="24" t="s">
        <v>563</v>
      </c>
      <c r="Q18" s="31">
        <v>15850198</v>
      </c>
      <c r="R18" s="24" t="s">
        <v>574</v>
      </c>
      <c r="U18" s="30"/>
    </row>
    <row r="19" spans="1:21" x14ac:dyDescent="0.25">
      <c r="A19" s="3" t="s">
        <v>212</v>
      </c>
      <c r="B19" s="3" t="s">
        <v>51</v>
      </c>
      <c r="C19" s="3" t="s">
        <v>179</v>
      </c>
      <c r="D19" s="3" t="s">
        <v>233</v>
      </c>
      <c r="E19" s="3" t="str">
        <f>VLOOKUP($C19,'all servers'!$C:$K,2,FALSE)</f>
        <v>INT</v>
      </c>
      <c r="F19" s="3" t="str">
        <f>VLOOKUP($C19,'all servers'!$C:$K,3,FALSE)</f>
        <v>256MB</v>
      </c>
      <c r="G19" s="3">
        <f>VLOOKUP($C19,'all servers'!$C:$K,4,FALSE)</f>
        <v>1</v>
      </c>
      <c r="H19" s="3" t="str">
        <f>VLOOKUP($C19,'all servers'!$C:$K,5,FALSE)</f>
        <v>20GB</v>
      </c>
      <c r="I19" s="3" t="str">
        <f>VLOOKUP($C19,'all servers'!$C:$K,6,FALSE)</f>
        <v>RHEL</v>
      </c>
      <c r="J19" s="3" t="str">
        <f>VLOOKUP($C19,'all servers'!$C:$K,7,FALSE)</f>
        <v>xBRC-Attraction</v>
      </c>
      <c r="K19" s="3" t="str">
        <f>VLOOKUP($C19,'all servers'!$C:$K,9,FALSE)</f>
        <v>10.110.1.201</v>
      </c>
      <c r="L19" s="3" t="s">
        <v>155</v>
      </c>
      <c r="Q19" s="8"/>
      <c r="R19" s="8"/>
    </row>
    <row r="20" spans="1:21" x14ac:dyDescent="0.25">
      <c r="A20" s="3" t="s">
        <v>212</v>
      </c>
      <c r="B20" s="3" t="s">
        <v>51</v>
      </c>
      <c r="C20" s="3" t="s">
        <v>180</v>
      </c>
      <c r="D20" s="3" t="s">
        <v>233</v>
      </c>
      <c r="E20" s="3" t="str">
        <f>VLOOKUP($C20,'all servers'!$C:$K,2,FALSE)</f>
        <v>INT</v>
      </c>
      <c r="F20" s="3" t="str">
        <f>VLOOKUP($C20,'all servers'!$C:$K,3,FALSE)</f>
        <v>256MB</v>
      </c>
      <c r="G20" s="3">
        <f>VLOOKUP($C20,'all servers'!$C:$K,4,FALSE)</f>
        <v>1</v>
      </c>
      <c r="H20" s="3" t="str">
        <f>VLOOKUP($C20,'all servers'!$C:$K,5,FALSE)</f>
        <v>20GB</v>
      </c>
      <c r="I20" s="3" t="str">
        <f>VLOOKUP($C20,'all servers'!$C:$K,6,FALSE)</f>
        <v>RHEL</v>
      </c>
      <c r="J20" s="3" t="str">
        <f>VLOOKUP($C20,'all servers'!$C:$K,7,FALSE)</f>
        <v>xBRC-Attraction</v>
      </c>
      <c r="K20" s="3" t="str">
        <f>VLOOKUP($C20,'all servers'!$C:$K,9,FALSE)</f>
        <v>10.110.1.245</v>
      </c>
      <c r="L20" s="3" t="s">
        <v>160</v>
      </c>
      <c r="P20" s="30"/>
      <c r="Q20" s="30"/>
      <c r="R20" s="8"/>
    </row>
    <row r="21" spans="1:21" x14ac:dyDescent="0.25">
      <c r="A21" s="3" t="s">
        <v>212</v>
      </c>
      <c r="B21" s="3" t="s">
        <v>51</v>
      </c>
      <c r="C21" s="3" t="s">
        <v>315</v>
      </c>
      <c r="D21" s="3" t="s">
        <v>233</v>
      </c>
      <c r="E21" s="3" t="str">
        <f>VLOOKUP($C21,'all servers'!$C:$K,2,FALSE)</f>
        <v>INT</v>
      </c>
      <c r="F21" s="3" t="str">
        <f>VLOOKUP($C21,'all servers'!$C:$K,3,FALSE)</f>
        <v>256MB</v>
      </c>
      <c r="G21" s="3">
        <f>VLOOKUP($C21,'all servers'!$C:$K,4,FALSE)</f>
        <v>1</v>
      </c>
      <c r="H21" s="3" t="str">
        <f>VLOOKUP($C21,'all servers'!$C:$K,5,FALSE)</f>
        <v>20GB</v>
      </c>
      <c r="I21" s="3" t="str">
        <f>VLOOKUP($C21,'all servers'!$C:$K,6,FALSE)</f>
        <v>RHEL</v>
      </c>
      <c r="J21" s="3" t="str">
        <f>VLOOKUP($C21,'all servers'!$C:$K,7,FALSE)</f>
        <v>xBRC-Attraction</v>
      </c>
      <c r="K21" s="3" t="str">
        <f>VLOOKUP($C21,'all servers'!$C:$K,9,FALSE)</f>
        <v>10.110.1.237</v>
      </c>
      <c r="L21" s="3" t="s">
        <v>156</v>
      </c>
      <c r="Q21" s="33"/>
      <c r="R21" s="24"/>
    </row>
    <row r="22" spans="1:21" x14ac:dyDescent="0.25">
      <c r="A22" s="3" t="s">
        <v>273</v>
      </c>
      <c r="B22" s="3" t="s">
        <v>51</v>
      </c>
      <c r="C22" s="3" t="s">
        <v>366</v>
      </c>
      <c r="D22" s="3" t="s">
        <v>233</v>
      </c>
      <c r="E22" s="3" t="str">
        <f>VLOOKUP($C22,'all servers'!$C:$K,2,FALSE)</f>
        <v>INT</v>
      </c>
      <c r="F22" s="3" t="str">
        <f>VLOOKUP($C22,'all servers'!$C:$K,3,FALSE)</f>
        <v>256MB</v>
      </c>
      <c r="G22" s="3">
        <f>VLOOKUP($C22,'all servers'!$C:$K,4,FALSE)</f>
        <v>1</v>
      </c>
      <c r="H22" s="3" t="str">
        <f>VLOOKUP($C22,'all servers'!$C:$K,5,FALSE)</f>
        <v>20GB</v>
      </c>
      <c r="I22" s="3" t="str">
        <f>VLOOKUP($C22,'all servers'!$C:$K,6,FALSE)</f>
        <v>RHEL</v>
      </c>
      <c r="J22" s="3" t="str">
        <f>VLOOKUP($C22,'all servers'!$C:$K,7,FALSE)</f>
        <v>xBRC-Attraction</v>
      </c>
      <c r="K22" s="3" t="str">
        <f>VLOOKUP($C22,'all servers'!$C:$K,9,FALSE)</f>
        <v>10.110.1.235</v>
      </c>
      <c r="L22" s="3" t="s">
        <v>367</v>
      </c>
      <c r="P22" s="30"/>
      <c r="Q22" s="30"/>
      <c r="R22" s="8"/>
    </row>
    <row r="23" spans="1:21" x14ac:dyDescent="0.25">
      <c r="A23" s="3" t="s">
        <v>212</v>
      </c>
      <c r="B23" s="3" t="s">
        <v>51</v>
      </c>
      <c r="C23" s="3" t="s">
        <v>181</v>
      </c>
      <c r="D23" s="3" t="s">
        <v>233</v>
      </c>
      <c r="E23" s="3" t="str">
        <f>VLOOKUP($C23,'all servers'!$C:$K,2,FALSE)</f>
        <v>INT</v>
      </c>
      <c r="F23" s="3" t="str">
        <f>VLOOKUP($C23,'all servers'!$C:$K,3,FALSE)</f>
        <v>256MB</v>
      </c>
      <c r="G23" s="3">
        <f>VLOOKUP($C23,'all servers'!$C:$K,4,FALSE)</f>
        <v>1</v>
      </c>
      <c r="H23" s="3" t="str">
        <f>VLOOKUP($C23,'all servers'!$C:$K,5,FALSE)</f>
        <v>20GB</v>
      </c>
      <c r="I23" s="3" t="str">
        <f>VLOOKUP($C23,'all servers'!$C:$K,6,FALSE)</f>
        <v>RHEL</v>
      </c>
      <c r="J23" s="3" t="str">
        <f>VLOOKUP($C23,'all servers'!$C:$K,7,FALSE)</f>
        <v>xBRC-Attraction</v>
      </c>
      <c r="K23" s="3" t="str">
        <f>VLOOKUP($C23,'all servers'!$C:$K,9,FALSE)</f>
        <v>10.110.1.234</v>
      </c>
      <c r="L23" s="3" t="s">
        <v>159</v>
      </c>
      <c r="P23" s="30"/>
      <c r="Q23" s="30"/>
      <c r="R23" s="8"/>
    </row>
    <row r="24" spans="1:21" x14ac:dyDescent="0.25">
      <c r="A24" s="3" t="s">
        <v>212</v>
      </c>
      <c r="B24" s="3" t="s">
        <v>51</v>
      </c>
      <c r="C24" s="3" t="s">
        <v>182</v>
      </c>
      <c r="D24" s="3" t="s">
        <v>233</v>
      </c>
      <c r="E24" s="3" t="str">
        <f>VLOOKUP($C24,'all servers'!$C:$K,2,FALSE)</f>
        <v>INT</v>
      </c>
      <c r="F24" s="3" t="str">
        <f>VLOOKUP($C24,'all servers'!$C:$K,3,FALSE)</f>
        <v>256MB</v>
      </c>
      <c r="G24" s="3">
        <f>VLOOKUP($C24,'all servers'!$C:$K,4,FALSE)</f>
        <v>1</v>
      </c>
      <c r="H24" s="3" t="str">
        <f>VLOOKUP($C24,'all servers'!$C:$K,5,FALSE)</f>
        <v>20GB</v>
      </c>
      <c r="I24" s="3" t="str">
        <f>VLOOKUP($C24,'all servers'!$C:$K,6,FALSE)</f>
        <v>RHEL</v>
      </c>
      <c r="J24" s="3" t="str">
        <f>VLOOKUP($C24,'all servers'!$C:$K,7,FALSE)</f>
        <v>xBRC-Attraction</v>
      </c>
      <c r="K24" s="3" t="str">
        <f>VLOOKUP($C24,'all servers'!$C:$K,9,FALSE)</f>
        <v>10.110.1.206</v>
      </c>
      <c r="L24" s="3" t="s">
        <v>157</v>
      </c>
      <c r="P24" s="30"/>
      <c r="Q24" s="30"/>
      <c r="R24" s="8"/>
    </row>
    <row r="25" spans="1:21" x14ac:dyDescent="0.25">
      <c r="A25" s="3" t="s">
        <v>213</v>
      </c>
      <c r="B25" s="3" t="s">
        <v>51</v>
      </c>
      <c r="C25" s="3" t="s">
        <v>309</v>
      </c>
      <c r="D25" s="3" t="s">
        <v>234</v>
      </c>
      <c r="E25" s="3" t="str">
        <f>VLOOKUP($C25,'all servers'!$C:$K,2,FALSE)</f>
        <v>INT</v>
      </c>
      <c r="F25" s="3" t="str">
        <f>VLOOKUP($C25,'all servers'!$C:$K,3,FALSE)</f>
        <v>256MB</v>
      </c>
      <c r="G25" s="3">
        <f>VLOOKUP($C25,'all servers'!$C:$K,4,FALSE)</f>
        <v>1</v>
      </c>
      <c r="H25" s="3" t="str">
        <f>VLOOKUP($C25,'all servers'!$C:$K,5,FALSE)</f>
        <v>20GB</v>
      </c>
      <c r="I25" s="3" t="str">
        <f>VLOOKUP($C25,'all servers'!$C:$K,6,FALSE)</f>
        <v>RHEL</v>
      </c>
      <c r="J25" s="3" t="str">
        <f>VLOOKUP($C25,'all servers'!$C:$K,7,FALSE)</f>
        <v>xBRC-Space</v>
      </c>
      <c r="K25" s="3" t="str">
        <f>VLOOKUP($C25,'all servers'!$C:$K,9,FALSE)</f>
        <v>10.110.1.225</v>
      </c>
      <c r="L25" s="3" t="s">
        <v>193</v>
      </c>
      <c r="P25" s="30"/>
      <c r="Q25" s="30"/>
      <c r="R25" s="8"/>
    </row>
    <row r="26" spans="1:21" x14ac:dyDescent="0.25">
      <c r="A26" s="3" t="s">
        <v>214</v>
      </c>
      <c r="B26" s="3" t="s">
        <v>51</v>
      </c>
      <c r="C26" s="3" t="s">
        <v>66</v>
      </c>
      <c r="D26" s="3" t="s">
        <v>235</v>
      </c>
      <c r="E26" s="3" t="str">
        <f>VLOOKUP($C26,'all servers'!$C:$K,2,FALSE)</f>
        <v>INT</v>
      </c>
      <c r="F26" s="3" t="str">
        <f>VLOOKUP($C26,'all servers'!$C:$K,3,FALSE)</f>
        <v>256MB</v>
      </c>
      <c r="G26" s="3">
        <f>VLOOKUP($C26,'all servers'!$C:$K,4,FALSE)</f>
        <v>1</v>
      </c>
      <c r="H26" s="3" t="str">
        <f>VLOOKUP($C26,'all servers'!$C:$K,5,FALSE)</f>
        <v>20GB</v>
      </c>
      <c r="I26" s="3" t="str">
        <f>VLOOKUP($C26,'all servers'!$C:$K,6,FALSE)</f>
        <v>RHEL</v>
      </c>
      <c r="J26" s="3" t="str">
        <f>VLOOKUP($C26,'all servers'!$C:$K,7,FALSE)</f>
        <v>xBRC-Park Entry</v>
      </c>
      <c r="K26" s="3" t="str">
        <f>VLOOKUP($C26,'all servers'!$C:$K,9,FALSE)</f>
        <v>10.110.1.236</v>
      </c>
      <c r="L26" s="3" t="s">
        <v>193</v>
      </c>
      <c r="P26" s="30"/>
      <c r="Q26" s="30"/>
      <c r="R26" s="8"/>
    </row>
    <row r="27" spans="1:21" x14ac:dyDescent="0.25">
      <c r="A27" s="3" t="s">
        <v>333</v>
      </c>
      <c r="B27" s="3" t="s">
        <v>142</v>
      </c>
      <c r="C27" s="3" t="s">
        <v>334</v>
      </c>
      <c r="D27" s="3" t="s">
        <v>335</v>
      </c>
      <c r="E27" s="3" t="str">
        <f>VLOOKUP($C27,'all servers'!$C:$K,2,FALSE)</f>
        <v>INT</v>
      </c>
      <c r="F27" s="3" t="str">
        <f>VLOOKUP($C27,'all servers'!$C:$K,3,FALSE)</f>
        <v>256MB</v>
      </c>
      <c r="G27" s="3">
        <f>VLOOKUP($C27,'all servers'!$C:$K,4,FALSE)</f>
        <v>1</v>
      </c>
      <c r="H27" s="3" t="str">
        <f>VLOOKUP($C27,'all servers'!$C:$K,5,FALSE)</f>
        <v>20GB</v>
      </c>
      <c r="I27" s="3" t="str">
        <f>VLOOKUP($C27,'all servers'!$C:$K,6,FALSE)</f>
        <v>RHEL</v>
      </c>
      <c r="J27" s="3" t="str">
        <f>VLOOKUP($C27,'all servers'!$C:$K,7,FALSE)</f>
        <v>UIE server</v>
      </c>
      <c r="K27" s="3" t="str">
        <f>VLOOKUP($C27,'all servers'!$C:$K,9,FALSE)</f>
        <v>10.110.1.</v>
      </c>
      <c r="L27" s="3" t="s">
        <v>337</v>
      </c>
      <c r="P27" s="30"/>
      <c r="Q27" s="30"/>
      <c r="R27" s="8"/>
    </row>
    <row r="28" spans="1:21" x14ac:dyDescent="0.25">
      <c r="P28" s="32"/>
      <c r="Q28" s="32"/>
      <c r="R28" s="8"/>
    </row>
    <row r="29" spans="1:21" x14ac:dyDescent="0.25">
      <c r="A29" s="35" t="s">
        <v>490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7"/>
      <c r="P29" s="30"/>
      <c r="Q29" s="32"/>
      <c r="R29" s="8"/>
    </row>
    <row r="30" spans="1:21" s="1" customFormat="1" x14ac:dyDescent="0.25">
      <c r="A30" s="7" t="s">
        <v>96</v>
      </c>
      <c r="B30" s="7" t="s">
        <v>112</v>
      </c>
      <c r="C30" s="12" t="s">
        <v>198</v>
      </c>
      <c r="D30" s="12" t="s">
        <v>0</v>
      </c>
      <c r="E30" s="7" t="s">
        <v>202</v>
      </c>
      <c r="F30" s="1" t="s">
        <v>239</v>
      </c>
      <c r="G30" s="7" t="s">
        <v>122</v>
      </c>
      <c r="H30" s="7" t="s">
        <v>123</v>
      </c>
      <c r="I30" s="7" t="s">
        <v>126</v>
      </c>
      <c r="J30" s="7" t="s">
        <v>121</v>
      </c>
      <c r="K30" s="7" t="s">
        <v>7</v>
      </c>
      <c r="L30" s="7" t="s">
        <v>101</v>
      </c>
      <c r="N30" s="24"/>
      <c r="O30" s="24"/>
      <c r="P30" s="30"/>
      <c r="Q30" s="30"/>
      <c r="R30" s="34"/>
    </row>
    <row r="31" spans="1:21" s="1" customFormat="1" x14ac:dyDescent="0.25">
      <c r="A31" s="7"/>
      <c r="B31" s="7"/>
      <c r="C31" s="12"/>
      <c r="D31" s="12"/>
      <c r="E31" s="7"/>
      <c r="G31" s="7"/>
      <c r="H31" s="7"/>
      <c r="I31" s="7"/>
      <c r="J31" s="22" t="s">
        <v>489</v>
      </c>
      <c r="K31" s="22" t="s">
        <v>491</v>
      </c>
      <c r="L31" s="7"/>
      <c r="N31" s="24"/>
      <c r="O31" s="24"/>
      <c r="P31" s="8"/>
      <c r="Q31" s="8"/>
      <c r="R31" s="34"/>
    </row>
    <row r="32" spans="1:21" s="1" customFormat="1" x14ac:dyDescent="0.25">
      <c r="A32" s="7"/>
      <c r="B32" s="7"/>
      <c r="C32" s="12"/>
      <c r="D32" s="12"/>
      <c r="E32" s="7"/>
      <c r="G32" s="7"/>
      <c r="H32" s="7"/>
      <c r="I32" s="7"/>
      <c r="J32" s="22"/>
      <c r="K32" s="7"/>
      <c r="L32" s="7"/>
      <c r="N32" s="24"/>
      <c r="O32" s="24"/>
      <c r="P32" s="24"/>
      <c r="Q32"/>
    </row>
    <row r="33" spans="1:17" x14ac:dyDescent="0.25">
      <c r="A33" s="35" t="s">
        <v>376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7"/>
    </row>
    <row r="34" spans="1:17" s="1" customFormat="1" x14ac:dyDescent="0.25">
      <c r="A34" s="7" t="s">
        <v>96</v>
      </c>
      <c r="B34" s="7" t="s">
        <v>112</v>
      </c>
      <c r="C34" s="12" t="s">
        <v>198</v>
      </c>
      <c r="D34" s="12" t="s">
        <v>0</v>
      </c>
      <c r="E34" s="7" t="s">
        <v>202</v>
      </c>
      <c r="F34" s="1" t="s">
        <v>239</v>
      </c>
      <c r="G34" s="7" t="s">
        <v>122</v>
      </c>
      <c r="H34" s="7" t="s">
        <v>123</v>
      </c>
      <c r="I34" s="7" t="s">
        <v>126</v>
      </c>
      <c r="J34" s="7" t="s">
        <v>121</v>
      </c>
      <c r="K34" s="7" t="s">
        <v>7</v>
      </c>
      <c r="L34" s="7" t="s">
        <v>101</v>
      </c>
      <c r="N34" s="24"/>
      <c r="O34" s="24"/>
      <c r="P34" s="24"/>
      <c r="Q34"/>
    </row>
    <row r="35" spans="1:17" x14ac:dyDescent="0.25">
      <c r="A35" s="3"/>
      <c r="B35" s="3"/>
      <c r="C35" s="3"/>
      <c r="D35" s="3"/>
      <c r="E35" s="3"/>
      <c r="G35" s="3"/>
      <c r="H35" s="3"/>
      <c r="I35" s="3"/>
      <c r="J35" s="22"/>
      <c r="K35" s="3"/>
      <c r="L35" s="3"/>
      <c r="Q35" s="1"/>
    </row>
    <row r="36" spans="1:17" x14ac:dyDescent="0.25">
      <c r="A36" s="35" t="s">
        <v>372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7"/>
      <c r="Q36" s="1"/>
    </row>
    <row r="37" spans="1:17" s="1" customFormat="1" x14ac:dyDescent="0.25">
      <c r="A37" s="7" t="s">
        <v>96</v>
      </c>
      <c r="B37" s="7" t="s">
        <v>112</v>
      </c>
      <c r="C37" s="12"/>
      <c r="D37" s="12" t="s">
        <v>0</v>
      </c>
      <c r="E37" s="7" t="s">
        <v>202</v>
      </c>
      <c r="F37" s="1" t="s">
        <v>239</v>
      </c>
      <c r="G37" s="7" t="s">
        <v>122</v>
      </c>
      <c r="H37" s="7" t="s">
        <v>123</v>
      </c>
      <c r="I37" s="7" t="s">
        <v>126</v>
      </c>
      <c r="J37" s="7" t="s">
        <v>121</v>
      </c>
      <c r="K37" s="7" t="s">
        <v>7</v>
      </c>
      <c r="L37" s="7" t="s">
        <v>101</v>
      </c>
      <c r="N37" s="24"/>
      <c r="O37" s="24"/>
      <c r="P37" s="24"/>
    </row>
    <row r="38" spans="1:17" x14ac:dyDescent="0.25">
      <c r="A38" s="3" t="s">
        <v>365</v>
      </c>
      <c r="B38" s="3" t="s">
        <v>473</v>
      </c>
      <c r="C38" s="3"/>
      <c r="D38" s="3" t="str">
        <f>C25</f>
        <v>INT-XBRC-KI</v>
      </c>
      <c r="E38" s="3" t="s">
        <v>385</v>
      </c>
      <c r="F38">
        <v>0</v>
      </c>
      <c r="G38" s="3" t="s">
        <v>373</v>
      </c>
      <c r="H38" s="3">
        <v>3</v>
      </c>
      <c r="I38" s="3">
        <v>80</v>
      </c>
      <c r="J38" s="3" t="s">
        <v>452</v>
      </c>
      <c r="K38" s="3"/>
      <c r="L38" s="3" t="s">
        <v>195</v>
      </c>
    </row>
    <row r="39" spans="1:17" x14ac:dyDescent="0.25">
      <c r="A39" s="3" t="s">
        <v>365</v>
      </c>
      <c r="B39" s="3" t="s">
        <v>473</v>
      </c>
      <c r="C39" s="3"/>
      <c r="D39" s="3" t="str">
        <f t="shared" ref="D39:D44" si="0">D38</f>
        <v>INT-XBRC-KI</v>
      </c>
      <c r="E39" s="3" t="s">
        <v>386</v>
      </c>
      <c r="F39">
        <v>0</v>
      </c>
      <c r="G39" s="3" t="s">
        <v>373</v>
      </c>
      <c r="H39" s="3">
        <v>4</v>
      </c>
      <c r="I39" s="3">
        <v>80</v>
      </c>
      <c r="J39" s="3" t="s">
        <v>453</v>
      </c>
      <c r="K39" s="3"/>
      <c r="L39" s="3" t="s">
        <v>195</v>
      </c>
      <c r="Q39" s="1"/>
    </row>
    <row r="40" spans="1:17" x14ac:dyDescent="0.25">
      <c r="A40" s="3" t="s">
        <v>365</v>
      </c>
      <c r="B40" s="3" t="s">
        <v>473</v>
      </c>
      <c r="C40" s="3"/>
      <c r="D40" s="3" t="str">
        <f t="shared" si="0"/>
        <v>INT-XBRC-KI</v>
      </c>
      <c r="E40" s="3" t="s">
        <v>391</v>
      </c>
      <c r="F40">
        <v>0</v>
      </c>
      <c r="G40" s="3" t="s">
        <v>373</v>
      </c>
      <c r="H40" s="3">
        <v>5</v>
      </c>
      <c r="I40" s="3">
        <v>80</v>
      </c>
      <c r="J40" s="3" t="s">
        <v>454</v>
      </c>
      <c r="K40" s="25"/>
      <c r="L40" s="25" t="s">
        <v>195</v>
      </c>
    </row>
    <row r="41" spans="1:17" x14ac:dyDescent="0.25">
      <c r="A41" s="3" t="s">
        <v>365</v>
      </c>
      <c r="B41" s="3" t="s">
        <v>473</v>
      </c>
      <c r="C41" s="3"/>
      <c r="D41" s="3" t="str">
        <f t="shared" si="0"/>
        <v>INT-XBRC-KI</v>
      </c>
      <c r="E41" s="3" t="s">
        <v>392</v>
      </c>
      <c r="F41">
        <v>0</v>
      </c>
      <c r="G41" s="3" t="s">
        <v>373</v>
      </c>
      <c r="H41" s="3">
        <v>6</v>
      </c>
      <c r="I41" s="3">
        <v>80</v>
      </c>
      <c r="J41" s="3" t="s">
        <v>455</v>
      </c>
      <c r="K41" s="25"/>
      <c r="L41" s="25" t="s">
        <v>195</v>
      </c>
    </row>
    <row r="42" spans="1:17" x14ac:dyDescent="0.25">
      <c r="A42" s="3" t="s">
        <v>365</v>
      </c>
      <c r="B42" s="3" t="s">
        <v>473</v>
      </c>
      <c r="C42" s="3"/>
      <c r="D42" s="3" t="str">
        <f t="shared" si="0"/>
        <v>INT-XBRC-KI</v>
      </c>
      <c r="E42" s="3" t="s">
        <v>393</v>
      </c>
      <c r="F42">
        <v>0</v>
      </c>
      <c r="G42" s="3" t="s">
        <v>373</v>
      </c>
      <c r="H42" s="3">
        <v>7</v>
      </c>
      <c r="I42" s="3">
        <v>80</v>
      </c>
      <c r="J42" s="3" t="s">
        <v>469</v>
      </c>
      <c r="K42" s="25"/>
      <c r="L42" s="25" t="s">
        <v>195</v>
      </c>
      <c r="Q42" s="1"/>
    </row>
    <row r="43" spans="1:17" x14ac:dyDescent="0.25">
      <c r="A43" s="3" t="s">
        <v>365</v>
      </c>
      <c r="B43" s="3" t="s">
        <v>473</v>
      </c>
      <c r="C43" s="3"/>
      <c r="D43" s="3" t="str">
        <f t="shared" si="0"/>
        <v>INT-XBRC-KI</v>
      </c>
      <c r="E43" s="3" t="s">
        <v>394</v>
      </c>
      <c r="F43">
        <v>0</v>
      </c>
      <c r="G43" s="3" t="s">
        <v>373</v>
      </c>
      <c r="H43" s="3">
        <v>8</v>
      </c>
      <c r="I43" s="3">
        <v>80</v>
      </c>
      <c r="J43" s="3" t="s">
        <v>456</v>
      </c>
      <c r="K43" s="25"/>
      <c r="L43" s="25" t="s">
        <v>195</v>
      </c>
    </row>
    <row r="44" spans="1:17" x14ac:dyDescent="0.25">
      <c r="A44" s="3" t="s">
        <v>365</v>
      </c>
      <c r="B44" s="3" t="s">
        <v>473</v>
      </c>
      <c r="C44" s="3"/>
      <c r="D44" s="3" t="str">
        <f t="shared" si="0"/>
        <v>INT-XBRC-KI</v>
      </c>
      <c r="E44" s="3" t="s">
        <v>395</v>
      </c>
      <c r="F44">
        <v>0</v>
      </c>
      <c r="G44" s="3" t="s">
        <v>373</v>
      </c>
      <c r="H44" s="3">
        <v>9</v>
      </c>
      <c r="I44" s="3">
        <v>80</v>
      </c>
      <c r="J44" s="3" t="s">
        <v>457</v>
      </c>
      <c r="K44" s="3"/>
      <c r="L44" s="3" t="s">
        <v>195</v>
      </c>
    </row>
    <row r="45" spans="1:17" x14ac:dyDescent="0.25">
      <c r="A45" s="3" t="s">
        <v>365</v>
      </c>
      <c r="B45" s="3" t="s">
        <v>142</v>
      </c>
      <c r="C45" s="3"/>
      <c r="D45" s="3" t="s">
        <v>66</v>
      </c>
      <c r="E45" s="3" t="s">
        <v>387</v>
      </c>
      <c r="F45">
        <v>0</v>
      </c>
      <c r="G45" s="3" t="s">
        <v>124</v>
      </c>
      <c r="H45" s="3">
        <v>1</v>
      </c>
      <c r="I45" s="3">
        <v>80</v>
      </c>
      <c r="J45" s="3"/>
      <c r="K45" s="3"/>
      <c r="L45" s="3" t="s">
        <v>196</v>
      </c>
    </row>
    <row r="46" spans="1:17" x14ac:dyDescent="0.25">
      <c r="A46" s="3" t="s">
        <v>365</v>
      </c>
      <c r="B46" s="3" t="s">
        <v>142</v>
      </c>
      <c r="C46" s="3"/>
      <c r="D46" s="3" t="str">
        <f>D45</f>
        <v>INT-XBRC-PE</v>
      </c>
      <c r="E46" s="3" t="s">
        <v>388</v>
      </c>
      <c r="F46">
        <v>0</v>
      </c>
      <c r="G46" s="3" t="s">
        <v>124</v>
      </c>
      <c r="H46" s="3">
        <v>2</v>
      </c>
      <c r="I46" s="3">
        <v>80</v>
      </c>
      <c r="J46" s="3"/>
      <c r="K46" s="3"/>
      <c r="L46" s="3" t="s">
        <v>196</v>
      </c>
    </row>
    <row r="47" spans="1:17" x14ac:dyDescent="0.25">
      <c r="A47" s="3" t="s">
        <v>365</v>
      </c>
      <c r="B47" s="3" t="s">
        <v>142</v>
      </c>
      <c r="C47" s="3"/>
      <c r="D47" s="3" t="str">
        <f>D46</f>
        <v>INT-XBRC-PE</v>
      </c>
      <c r="E47" s="3" t="s">
        <v>389</v>
      </c>
      <c r="F47">
        <v>0</v>
      </c>
      <c r="G47" s="3" t="s">
        <v>124</v>
      </c>
      <c r="H47" s="3">
        <v>3</v>
      </c>
      <c r="I47" s="3">
        <v>80</v>
      </c>
      <c r="J47" s="3"/>
      <c r="K47" s="3"/>
      <c r="L47" s="3" t="s">
        <v>196</v>
      </c>
    </row>
    <row r="48" spans="1:17" x14ac:dyDescent="0.25">
      <c r="A48" s="3" t="s">
        <v>365</v>
      </c>
      <c r="B48" s="3" t="s">
        <v>142</v>
      </c>
      <c r="C48" s="3"/>
      <c r="D48" s="3" t="str">
        <f>D47</f>
        <v>INT-XBRC-PE</v>
      </c>
      <c r="E48" s="3" t="s">
        <v>390</v>
      </c>
      <c r="F48">
        <v>0</v>
      </c>
      <c r="G48" s="3" t="s">
        <v>124</v>
      </c>
      <c r="H48" s="3">
        <v>4</v>
      </c>
      <c r="I48" s="3">
        <v>80</v>
      </c>
      <c r="J48" s="3"/>
      <c r="K48" s="3"/>
      <c r="L48" s="3" t="s">
        <v>196</v>
      </c>
    </row>
    <row r="49" spans="1:15" x14ac:dyDescent="0.25">
      <c r="A49" s="3" t="s">
        <v>365</v>
      </c>
      <c r="B49" s="3" t="s">
        <v>473</v>
      </c>
      <c r="C49" s="3"/>
      <c r="D49" s="3" t="str">
        <f>C16</f>
        <v>INT-XBRC-HM</v>
      </c>
      <c r="E49" s="3" t="s">
        <v>275</v>
      </c>
      <c r="F49">
        <v>3</v>
      </c>
      <c r="G49" s="3" t="s">
        <v>124</v>
      </c>
      <c r="H49" s="3">
        <v>2</v>
      </c>
      <c r="I49" s="3">
        <v>80</v>
      </c>
      <c r="J49" s="3" t="s">
        <v>458</v>
      </c>
      <c r="L49" s="3" t="s">
        <v>195</v>
      </c>
    </row>
    <row r="50" spans="1:15" x14ac:dyDescent="0.25">
      <c r="A50" s="3" t="s">
        <v>365</v>
      </c>
      <c r="B50" s="3" t="s">
        <v>473</v>
      </c>
      <c r="C50" s="3"/>
      <c r="D50" s="3" t="str">
        <f>D49</f>
        <v>INT-XBRC-HM</v>
      </c>
      <c r="E50" s="3" t="s">
        <v>277</v>
      </c>
      <c r="F50">
        <v>3</v>
      </c>
      <c r="G50" s="3" t="s">
        <v>125</v>
      </c>
      <c r="H50" s="3">
        <v>2</v>
      </c>
      <c r="I50" s="3">
        <v>80</v>
      </c>
      <c r="J50" s="3" t="s">
        <v>459</v>
      </c>
      <c r="K50" s="3"/>
      <c r="L50" s="3" t="s">
        <v>195</v>
      </c>
    </row>
    <row r="51" spans="1:15" x14ac:dyDescent="0.25">
      <c r="A51" s="3" t="s">
        <v>365</v>
      </c>
      <c r="B51" s="3" t="s">
        <v>473</v>
      </c>
      <c r="C51" s="3"/>
      <c r="D51" s="3" t="str">
        <f>C17</f>
        <v>INT-XBRC-JUNG</v>
      </c>
      <c r="E51" s="3" t="s">
        <v>279</v>
      </c>
      <c r="F51">
        <v>4</v>
      </c>
      <c r="G51" s="3" t="s">
        <v>124</v>
      </c>
      <c r="H51" s="3">
        <v>2</v>
      </c>
      <c r="I51" s="3">
        <v>80</v>
      </c>
      <c r="J51" s="3" t="s">
        <v>460</v>
      </c>
      <c r="K51" s="3"/>
      <c r="L51" s="3" t="s">
        <v>195</v>
      </c>
    </row>
    <row r="52" spans="1:15" x14ac:dyDescent="0.25">
      <c r="A52" s="3" t="s">
        <v>365</v>
      </c>
      <c r="B52" s="3" t="s">
        <v>142</v>
      </c>
      <c r="C52" s="3"/>
      <c r="D52" s="3" t="str">
        <f>D51</f>
        <v>INT-XBRC-JUNG</v>
      </c>
      <c r="E52" s="3" t="s">
        <v>281</v>
      </c>
      <c r="F52">
        <v>4</v>
      </c>
      <c r="G52" s="3" t="s">
        <v>125</v>
      </c>
      <c r="H52" s="3">
        <v>2</v>
      </c>
      <c r="I52" s="3">
        <v>80</v>
      </c>
      <c r="J52" s="3" t="s">
        <v>461</v>
      </c>
      <c r="K52" s="3"/>
      <c r="L52" s="3" t="s">
        <v>195</v>
      </c>
    </row>
    <row r="53" spans="1:15" x14ac:dyDescent="0.25">
      <c r="A53" s="3" t="s">
        <v>365</v>
      </c>
      <c r="B53" s="3" t="s">
        <v>142</v>
      </c>
      <c r="C53" s="3"/>
      <c r="D53" s="3" t="str">
        <f>C19</f>
        <v>INT-XBRC-PAN</v>
      </c>
      <c r="E53" s="3" t="s">
        <v>283</v>
      </c>
      <c r="F53">
        <v>5</v>
      </c>
      <c r="G53" s="3" t="s">
        <v>124</v>
      </c>
      <c r="H53" s="3">
        <v>2</v>
      </c>
      <c r="I53" s="3">
        <v>80</v>
      </c>
      <c r="J53" s="3" t="s">
        <v>462</v>
      </c>
      <c r="K53" s="3"/>
      <c r="L53" s="3" t="s">
        <v>195</v>
      </c>
    </row>
    <row r="54" spans="1:15" x14ac:dyDescent="0.25">
      <c r="A54" s="3" t="s">
        <v>365</v>
      </c>
      <c r="B54" s="3" t="s">
        <v>142</v>
      </c>
      <c r="C54" s="3"/>
      <c r="D54" s="3" t="str">
        <f>D53</f>
        <v>INT-XBRC-PAN</v>
      </c>
      <c r="E54" s="3" t="s">
        <v>285</v>
      </c>
      <c r="F54">
        <v>5</v>
      </c>
      <c r="G54" s="3" t="s">
        <v>125</v>
      </c>
      <c r="H54" s="3">
        <v>2</v>
      </c>
      <c r="I54" s="3">
        <v>80</v>
      </c>
      <c r="J54" s="3" t="s">
        <v>463</v>
      </c>
      <c r="K54" s="3"/>
      <c r="L54" s="3" t="s">
        <v>195</v>
      </c>
    </row>
    <row r="55" spans="1:15" x14ac:dyDescent="0.25">
      <c r="A55" s="3" t="s">
        <v>365</v>
      </c>
      <c r="B55" s="3" t="s">
        <v>473</v>
      </c>
      <c r="C55" s="3"/>
      <c r="D55" s="3" t="str">
        <f>C20</f>
        <v>INT-XBRC-PHIL</v>
      </c>
      <c r="E55" s="3" t="s">
        <v>207</v>
      </c>
      <c r="F55">
        <v>6</v>
      </c>
      <c r="G55" s="3" t="s">
        <v>124</v>
      </c>
      <c r="H55" s="3">
        <v>2</v>
      </c>
      <c r="I55" s="3">
        <v>80</v>
      </c>
      <c r="J55" s="3" t="s">
        <v>464</v>
      </c>
      <c r="K55" s="3"/>
      <c r="L55" s="3" t="s">
        <v>195</v>
      </c>
    </row>
    <row r="56" spans="1:15" x14ac:dyDescent="0.25">
      <c r="A56" s="3" t="s">
        <v>365</v>
      </c>
      <c r="B56" s="3" t="s">
        <v>473</v>
      </c>
      <c r="C56" s="3"/>
      <c r="D56" t="str">
        <f>D55</f>
        <v>INT-XBRC-PHIL</v>
      </c>
      <c r="E56" s="3" t="s">
        <v>209</v>
      </c>
      <c r="F56">
        <v>6</v>
      </c>
      <c r="G56" s="3" t="s">
        <v>125</v>
      </c>
      <c r="H56" s="3">
        <v>2</v>
      </c>
      <c r="I56" s="3">
        <v>80</v>
      </c>
      <c r="J56" s="3" t="s">
        <v>465</v>
      </c>
      <c r="K56" s="3"/>
      <c r="L56" s="3" t="s">
        <v>195</v>
      </c>
    </row>
    <row r="57" spans="1:15" x14ac:dyDescent="0.25">
      <c r="A57" s="3" t="s">
        <v>365</v>
      </c>
      <c r="B57" s="3" t="s">
        <v>473</v>
      </c>
      <c r="C57" s="3"/>
      <c r="D57" s="3" t="str">
        <f>C21</f>
        <v>INT-XBRC-POOH</v>
      </c>
      <c r="E57" s="3" t="s">
        <v>287</v>
      </c>
      <c r="F57">
        <v>9</v>
      </c>
      <c r="G57" s="3" t="s">
        <v>124</v>
      </c>
      <c r="H57" s="3">
        <v>2</v>
      </c>
      <c r="I57" s="3">
        <v>80</v>
      </c>
      <c r="J57" s="3" t="s">
        <v>450</v>
      </c>
      <c r="L57" s="3" t="s">
        <v>195</v>
      </c>
    </row>
    <row r="58" spans="1:15" x14ac:dyDescent="0.25">
      <c r="A58" s="3" t="s">
        <v>365</v>
      </c>
      <c r="B58" s="3" t="s">
        <v>473</v>
      </c>
      <c r="C58" s="3"/>
      <c r="D58" t="str">
        <f>D57</f>
        <v>INT-XBRC-POOH</v>
      </c>
      <c r="E58" s="3" t="s">
        <v>289</v>
      </c>
      <c r="F58">
        <v>9</v>
      </c>
      <c r="G58" s="3" t="s">
        <v>125</v>
      </c>
      <c r="H58" s="3">
        <v>2</v>
      </c>
      <c r="I58" s="3">
        <v>80</v>
      </c>
      <c r="J58" s="3" t="s">
        <v>451</v>
      </c>
      <c r="K58" s="3"/>
      <c r="L58" s="3" t="s">
        <v>195</v>
      </c>
    </row>
    <row r="59" spans="1:15" x14ac:dyDescent="0.25">
      <c r="A59" s="3" t="s">
        <v>365</v>
      </c>
      <c r="B59" s="3" t="s">
        <v>473</v>
      </c>
      <c r="C59" s="3"/>
      <c r="D59" s="3" t="str">
        <f>C23</f>
        <v>INT-XBRC-SPCE</v>
      </c>
      <c r="E59" s="3" t="s">
        <v>203</v>
      </c>
      <c r="F59">
        <v>7</v>
      </c>
      <c r="G59" s="3" t="s">
        <v>124</v>
      </c>
      <c r="H59" s="3">
        <v>2</v>
      </c>
      <c r="I59" s="3">
        <v>80</v>
      </c>
      <c r="J59" s="3" t="s">
        <v>466</v>
      </c>
      <c r="K59" s="3"/>
      <c r="L59" s="3" t="s">
        <v>195</v>
      </c>
    </row>
    <row r="60" spans="1:15" x14ac:dyDescent="0.25">
      <c r="A60" s="3" t="s">
        <v>365</v>
      </c>
      <c r="B60" s="3" t="s">
        <v>473</v>
      </c>
      <c r="C60" s="3"/>
      <c r="D60" s="3" t="str">
        <f>D59</f>
        <v>INT-XBRC-SPCE</v>
      </c>
      <c r="E60" s="3" t="s">
        <v>205</v>
      </c>
      <c r="F60">
        <v>7</v>
      </c>
      <c r="G60" s="3" t="s">
        <v>125</v>
      </c>
      <c r="H60" s="3">
        <v>2</v>
      </c>
      <c r="I60" s="3">
        <v>80</v>
      </c>
      <c r="J60" s="3" t="s">
        <v>467</v>
      </c>
      <c r="K60" s="3"/>
      <c r="L60" s="3" t="s">
        <v>195</v>
      </c>
    </row>
    <row r="61" spans="1:15" x14ac:dyDescent="0.25">
      <c r="A61" s="3" t="s">
        <v>365</v>
      </c>
      <c r="B61" s="3" t="s">
        <v>473</v>
      </c>
      <c r="C61" s="3"/>
      <c r="D61" s="3" t="str">
        <f>C24</f>
        <v>INT-XBRC-SPL</v>
      </c>
      <c r="E61" s="3" t="s">
        <v>291</v>
      </c>
      <c r="F61">
        <v>8</v>
      </c>
      <c r="G61" s="3" t="s">
        <v>124</v>
      </c>
      <c r="H61" s="3">
        <v>2</v>
      </c>
      <c r="I61" s="3">
        <v>80</v>
      </c>
      <c r="J61" s="3" t="s">
        <v>468</v>
      </c>
      <c r="K61" s="3"/>
      <c r="L61" s="3" t="s">
        <v>195</v>
      </c>
    </row>
    <row r="62" spans="1:15" x14ac:dyDescent="0.25">
      <c r="A62" s="3" t="s">
        <v>365</v>
      </c>
      <c r="B62" s="3" t="s">
        <v>473</v>
      </c>
      <c r="C62" s="3"/>
      <c r="D62" s="3" t="str">
        <f>D61</f>
        <v>INT-XBRC-SPL</v>
      </c>
      <c r="E62" s="3" t="s">
        <v>293</v>
      </c>
      <c r="F62">
        <v>8</v>
      </c>
      <c r="G62" s="3" t="s">
        <v>125</v>
      </c>
      <c r="H62" s="3">
        <v>2</v>
      </c>
      <c r="I62" s="3">
        <v>80</v>
      </c>
      <c r="J62" t="s">
        <v>449</v>
      </c>
      <c r="K62" s="3"/>
      <c r="L62" s="3" t="s">
        <v>195</v>
      </c>
    </row>
    <row r="63" spans="1:15" x14ac:dyDescent="0.25">
      <c r="A63" s="3"/>
      <c r="B63" s="3"/>
      <c r="C63" s="3"/>
      <c r="D63" s="3"/>
      <c r="E63" s="3"/>
      <c r="G63" s="3"/>
      <c r="H63" s="3"/>
      <c r="I63" s="3"/>
      <c r="J63" s="3"/>
      <c r="K63" s="3"/>
      <c r="L63" s="3"/>
    </row>
    <row r="64" spans="1:15" x14ac:dyDescent="0.25">
      <c r="A64" s="35" t="s">
        <v>363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O64" s="24" t="s">
        <v>552</v>
      </c>
    </row>
    <row r="65" spans="1:17" s="1" customFormat="1" x14ac:dyDescent="0.25">
      <c r="A65" s="7" t="s">
        <v>96</v>
      </c>
      <c r="B65" s="7" t="s">
        <v>112</v>
      </c>
      <c r="C65" s="12" t="s">
        <v>198</v>
      </c>
      <c r="D65" s="12" t="s">
        <v>0</v>
      </c>
      <c r="E65" s="7" t="s">
        <v>202</v>
      </c>
      <c r="F65" s="1" t="s">
        <v>239</v>
      </c>
      <c r="G65" s="7" t="s">
        <v>122</v>
      </c>
      <c r="H65" s="7" t="s">
        <v>123</v>
      </c>
      <c r="I65" s="7" t="s">
        <v>126</v>
      </c>
      <c r="J65" s="18" t="s">
        <v>121</v>
      </c>
      <c r="K65" s="7" t="s">
        <v>550</v>
      </c>
      <c r="L65" s="7" t="s">
        <v>101</v>
      </c>
      <c r="N65" s="11"/>
      <c r="O65" s="11" t="s">
        <v>551</v>
      </c>
      <c r="P65" s="11"/>
      <c r="Q65"/>
    </row>
    <row r="66" spans="1:17" s="24" customFormat="1" x14ac:dyDescent="0.25">
      <c r="A66" s="25" t="s">
        <v>194</v>
      </c>
      <c r="B66" s="25" t="s">
        <v>142</v>
      </c>
      <c r="C66" s="25" t="s">
        <v>413</v>
      </c>
      <c r="D66" s="25" t="s">
        <v>175</v>
      </c>
      <c r="E66" s="25" t="s">
        <v>245</v>
      </c>
      <c r="F66" s="24">
        <v>1</v>
      </c>
      <c r="G66" s="25" t="s">
        <v>124</v>
      </c>
      <c r="H66" s="25">
        <v>4</v>
      </c>
      <c r="I66" s="25">
        <v>80</v>
      </c>
      <c r="J66" s="25"/>
      <c r="K66" s="24">
        <f>4000000+F66*10000+IF(G66="ENTRY",1000,4000)+100+H66*10+H66</f>
        <v>4011144</v>
      </c>
      <c r="L66" s="25" t="s">
        <v>274</v>
      </c>
      <c r="O66" s="24" t="str">
        <f>IF(H66=3,"",CONCATENATE("&lt;a href=""http://10.110.1.",$O$7,":8081/gxp-dap-ui/enter.html?name=",VLOOKUP(F66,$O$8:$R$18,4,FALSE), "&amp;leftReader=",K66,"&amp;rightReader=",K67,"&amp;type=",IF(G66="ENTRY","Entrance","Merge"),"&amp;entertainmentid=",VLOOKUP(F66,$O$8:$Q$18,3,FALSE),"&amp;locationid=",VLOOKUP(F66,$O$8:$Q$18,3,FALSE),"""&gt;",VLOOKUP(F66,$O$8:$P$18,2,FALSE)," DAP ",G66," UI&lt;/a&gt; | "))</f>
        <v xml:space="preserve">&lt;a href="http://10.110.1.144:8081/gxp-dap-ui/enter.html?name=Big%20Thunder%20Mountain&amp;leftReader=4011144&amp;rightReader=4011133&amp;type=Entrance&amp;entertainmentid=80010110&amp;locationid=80010110"&gt;BIG DAP ENTRY UI&lt;/a&gt; | </v>
      </c>
      <c r="Q66"/>
    </row>
    <row r="67" spans="1:17" s="24" customFormat="1" x14ac:dyDescent="0.25">
      <c r="A67" s="25" t="s">
        <v>194</v>
      </c>
      <c r="B67" s="25" t="s">
        <v>142</v>
      </c>
      <c r="C67" s="25" t="str">
        <f t="shared" ref="C67:D67" si="1">C66</f>
        <v>INT-RDR-ATT</v>
      </c>
      <c r="D67" s="25" t="str">
        <f t="shared" si="1"/>
        <v>INT-XBRC-BUZZ</v>
      </c>
      <c r="E67" s="25" t="s">
        <v>246</v>
      </c>
      <c r="F67" s="24">
        <v>1</v>
      </c>
      <c r="G67" s="25" t="s">
        <v>124</v>
      </c>
      <c r="H67" s="25">
        <v>3</v>
      </c>
      <c r="I67" s="25">
        <v>80</v>
      </c>
      <c r="J67" s="25"/>
      <c r="K67" s="24">
        <f t="shared" ref="K67:K109" si="2">4000000+F67*10000+IF(G67="ENTRY",1000,4000)+100+H67*10+H67</f>
        <v>4011133</v>
      </c>
      <c r="L67" s="25" t="s">
        <v>274</v>
      </c>
      <c r="O67" s="24" t="str">
        <f t="shared" ref="O67:O109" si="3">IF(H67=3,"",CONCATENATE("&lt;a href=""http://10.110.1.",$O$7,":8081/gxp-dap-ui/enter.html?name=",VLOOKUP(F67,$O$8:$R$18,4,FALSE), "&amp;leftReader=",K67,"&amp;rightReader=",K68,"&amp;type=",IF(G67="ENTRY","Entrance","Merge"),"&amp;entertainmentid=",VLOOKUP(F67,$O$8:$Q$18,3,FALSE),"&amp;locationid=",VLOOKUP(F67,$O$8:$Q$18,3,FALSE),"""&gt;",VLOOKUP(F67,$O$8:$P$18,2,FALSE)," DAP ",G67," UI&lt;/a&gt; | "))</f>
        <v/>
      </c>
      <c r="Q67"/>
    </row>
    <row r="68" spans="1:17" s="24" customFormat="1" x14ac:dyDescent="0.25">
      <c r="A68" s="25" t="s">
        <v>194</v>
      </c>
      <c r="B68" s="25" t="s">
        <v>142</v>
      </c>
      <c r="C68" s="25" t="str">
        <f t="shared" ref="C68:D68" si="4">C67</f>
        <v>INT-RDR-ATT</v>
      </c>
      <c r="D68" s="25" t="str">
        <f t="shared" si="4"/>
        <v>INT-XBRC-BUZZ</v>
      </c>
      <c r="E68" s="25" t="s">
        <v>247</v>
      </c>
      <c r="F68" s="24">
        <v>1</v>
      </c>
      <c r="G68" s="25" t="s">
        <v>125</v>
      </c>
      <c r="H68" s="25">
        <v>4</v>
      </c>
      <c r="I68" s="25">
        <v>80</v>
      </c>
      <c r="J68" s="25"/>
      <c r="K68" s="24">
        <f t="shared" si="2"/>
        <v>4014144</v>
      </c>
      <c r="L68" s="25" t="s">
        <v>274</v>
      </c>
      <c r="O68" s="24" t="str">
        <f t="shared" si="3"/>
        <v xml:space="preserve">&lt;a href="http://10.110.1.144:8081/gxp-dap-ui/enter.html?name=Big%20Thunder%20Mountain&amp;leftReader=4014144&amp;rightReader=4014133&amp;type=Merge&amp;entertainmentid=80010110&amp;locationid=80010110"&gt;BIG DAP MERGE UI&lt;/a&gt; | </v>
      </c>
      <c r="Q68"/>
    </row>
    <row r="69" spans="1:17" s="24" customFormat="1" x14ac:dyDescent="0.25">
      <c r="A69" s="25" t="s">
        <v>194</v>
      </c>
      <c r="B69" s="25" t="s">
        <v>142</v>
      </c>
      <c r="C69" s="25" t="str">
        <f t="shared" ref="C69:D69" si="5">C68</f>
        <v>INT-RDR-ATT</v>
      </c>
      <c r="D69" s="25" t="str">
        <f t="shared" si="5"/>
        <v>INT-XBRC-BUZZ</v>
      </c>
      <c r="E69" s="25" t="s">
        <v>248</v>
      </c>
      <c r="F69" s="24">
        <v>1</v>
      </c>
      <c r="G69" s="25" t="s">
        <v>125</v>
      </c>
      <c r="H69" s="25">
        <v>3</v>
      </c>
      <c r="I69" s="25">
        <v>80</v>
      </c>
      <c r="J69" s="25"/>
      <c r="K69" s="24">
        <f t="shared" si="2"/>
        <v>4014133</v>
      </c>
      <c r="L69" s="25" t="s">
        <v>274</v>
      </c>
      <c r="O69" s="24" t="str">
        <f t="shared" si="3"/>
        <v/>
      </c>
      <c r="Q69"/>
    </row>
    <row r="70" spans="1:17" x14ac:dyDescent="0.25">
      <c r="A70" s="3" t="s">
        <v>194</v>
      </c>
      <c r="B70" s="3" t="s">
        <v>142</v>
      </c>
      <c r="C70" s="3" t="s">
        <v>413</v>
      </c>
      <c r="D70" s="3" t="str">
        <f>C15</f>
        <v>INT-XBRC-BUZZ</v>
      </c>
      <c r="E70" s="3" t="s">
        <v>249</v>
      </c>
      <c r="F70">
        <v>2</v>
      </c>
      <c r="G70" s="3" t="s">
        <v>124</v>
      </c>
      <c r="H70" s="3">
        <v>4</v>
      </c>
      <c r="I70" s="3">
        <v>80</v>
      </c>
      <c r="J70" s="3"/>
      <c r="K70" s="24">
        <f t="shared" si="2"/>
        <v>4021144</v>
      </c>
      <c r="L70" s="3" t="s">
        <v>274</v>
      </c>
      <c r="O70" s="24" t="str">
        <f t="shared" si="3"/>
        <v xml:space="preserve">&lt;a href="http://10.110.1.144:8081/gxp-dap-ui/enter.html?name=Buzz%20Lightyear&amp;leftReader=4021144&amp;rightReader=4021133&amp;type=Entrance&amp;entertainmentid=80010114&amp;locationid=80010114"&gt;BUZZ DAP ENTRY UI&lt;/a&gt; | </v>
      </c>
      <c r="Q70" s="1"/>
    </row>
    <row r="71" spans="1:17" x14ac:dyDescent="0.25">
      <c r="A71" s="3" t="s">
        <v>194</v>
      </c>
      <c r="B71" s="3" t="s">
        <v>142</v>
      </c>
      <c r="C71" s="3" t="str">
        <f t="shared" ref="C71:D73" si="6">C70</f>
        <v>INT-RDR-ATT</v>
      </c>
      <c r="D71" s="3" t="str">
        <f t="shared" si="6"/>
        <v>INT-XBRC-BUZZ</v>
      </c>
      <c r="E71" s="3" t="s">
        <v>250</v>
      </c>
      <c r="F71">
        <v>2</v>
      </c>
      <c r="G71" s="3" t="s">
        <v>124</v>
      </c>
      <c r="H71" s="3">
        <v>3</v>
      </c>
      <c r="I71" s="3">
        <v>80</v>
      </c>
      <c r="J71" s="3"/>
      <c r="K71" s="24">
        <f t="shared" si="2"/>
        <v>4021133</v>
      </c>
      <c r="L71" s="3" t="s">
        <v>274</v>
      </c>
      <c r="O71" s="24" t="str">
        <f t="shared" si="3"/>
        <v/>
      </c>
      <c r="Q71" s="24"/>
    </row>
    <row r="72" spans="1:17" x14ac:dyDescent="0.25">
      <c r="A72" s="3" t="s">
        <v>194</v>
      </c>
      <c r="B72" s="3" t="s">
        <v>142</v>
      </c>
      <c r="C72" s="3" t="str">
        <f t="shared" si="6"/>
        <v>INT-RDR-ATT</v>
      </c>
      <c r="D72" s="3" t="str">
        <f t="shared" si="6"/>
        <v>INT-XBRC-BUZZ</v>
      </c>
      <c r="E72" s="3" t="s">
        <v>251</v>
      </c>
      <c r="F72">
        <v>2</v>
      </c>
      <c r="G72" s="3" t="s">
        <v>125</v>
      </c>
      <c r="H72" s="3">
        <v>4</v>
      </c>
      <c r="I72" s="3">
        <v>80</v>
      </c>
      <c r="J72" s="3"/>
      <c r="K72" s="24">
        <f t="shared" si="2"/>
        <v>4024144</v>
      </c>
      <c r="L72" s="3" t="s">
        <v>274</v>
      </c>
      <c r="O72" s="24" t="str">
        <f t="shared" si="3"/>
        <v xml:space="preserve">&lt;a href="http://10.110.1.144:8081/gxp-dap-ui/enter.html?name=Buzz%20Lightyear&amp;leftReader=4024144&amp;rightReader=4024133&amp;type=Merge&amp;entertainmentid=80010114&amp;locationid=80010114"&gt;BUZZ DAP MERGE UI&lt;/a&gt; | </v>
      </c>
      <c r="Q72" s="24"/>
    </row>
    <row r="73" spans="1:17" x14ac:dyDescent="0.25">
      <c r="A73" s="3" t="s">
        <v>194</v>
      </c>
      <c r="B73" s="3" t="s">
        <v>142</v>
      </c>
      <c r="C73" s="3" t="str">
        <f t="shared" si="6"/>
        <v>INT-RDR-ATT</v>
      </c>
      <c r="D73" s="3" t="str">
        <f t="shared" si="6"/>
        <v>INT-XBRC-BUZZ</v>
      </c>
      <c r="E73" s="3" t="s">
        <v>252</v>
      </c>
      <c r="F73">
        <v>2</v>
      </c>
      <c r="G73" s="3" t="s">
        <v>125</v>
      </c>
      <c r="H73" s="3">
        <v>3</v>
      </c>
      <c r="I73" s="3">
        <v>80</v>
      </c>
      <c r="J73" s="3"/>
      <c r="K73" s="24">
        <f t="shared" si="2"/>
        <v>4024133</v>
      </c>
      <c r="L73" s="3" t="s">
        <v>274</v>
      </c>
      <c r="O73" s="24" t="str">
        <f t="shared" si="3"/>
        <v/>
      </c>
      <c r="Q73" s="24"/>
    </row>
    <row r="74" spans="1:17" x14ac:dyDescent="0.25">
      <c r="A74" s="3" t="s">
        <v>194</v>
      </c>
      <c r="B74" s="3" t="s">
        <v>142</v>
      </c>
      <c r="C74" s="3" t="str">
        <f t="shared" ref="C74:C109" si="7">C73</f>
        <v>INT-RDR-ATT</v>
      </c>
      <c r="D74" s="3" t="str">
        <f>C16</f>
        <v>INT-XBRC-HM</v>
      </c>
      <c r="E74" s="3" t="s">
        <v>275</v>
      </c>
      <c r="F74">
        <v>3</v>
      </c>
      <c r="G74" s="3" t="s">
        <v>124</v>
      </c>
      <c r="H74" s="3">
        <v>4</v>
      </c>
      <c r="I74" s="3">
        <v>80</v>
      </c>
      <c r="J74" s="3"/>
      <c r="K74" s="24">
        <f t="shared" si="2"/>
        <v>4031144</v>
      </c>
      <c r="L74" s="3" t="s">
        <v>195</v>
      </c>
      <c r="O74" s="24" t="str">
        <f t="shared" si="3"/>
        <v xml:space="preserve">&lt;a href="http://10.110.1.144:8081/gxp-dap-ui/enter.html?name=Haunted%20Mansion&amp;leftReader=4031144&amp;rightReader=4031133&amp;type=Entrance&amp;entertainmentid=80010208&amp;locationid=80010208"&gt;HM DAP ENTRY UI&lt;/a&gt; | </v>
      </c>
      <c r="Q74" s="24"/>
    </row>
    <row r="75" spans="1:17" x14ac:dyDescent="0.25">
      <c r="A75" s="3" t="s">
        <v>194</v>
      </c>
      <c r="B75" s="3" t="s">
        <v>142</v>
      </c>
      <c r="C75" s="3" t="str">
        <f t="shared" si="7"/>
        <v>INT-RDR-ATT</v>
      </c>
      <c r="D75" s="3" t="str">
        <f>D74</f>
        <v>INT-XBRC-HM</v>
      </c>
      <c r="E75" s="3" t="s">
        <v>276</v>
      </c>
      <c r="F75">
        <v>3</v>
      </c>
      <c r="G75" s="3" t="s">
        <v>124</v>
      </c>
      <c r="H75" s="3">
        <v>3</v>
      </c>
      <c r="I75" s="3">
        <v>80</v>
      </c>
      <c r="J75" s="3"/>
      <c r="K75" s="24">
        <f t="shared" si="2"/>
        <v>4031133</v>
      </c>
      <c r="L75" s="3" t="s">
        <v>195</v>
      </c>
      <c r="O75" s="24" t="str">
        <f t="shared" si="3"/>
        <v/>
      </c>
    </row>
    <row r="76" spans="1:17" x14ac:dyDescent="0.25">
      <c r="A76" s="3" t="s">
        <v>194</v>
      </c>
      <c r="B76" s="3" t="s">
        <v>142</v>
      </c>
      <c r="C76" s="3" t="str">
        <f t="shared" si="7"/>
        <v>INT-RDR-ATT</v>
      </c>
      <c r="D76" s="3" t="str">
        <f>D75</f>
        <v>INT-XBRC-HM</v>
      </c>
      <c r="E76" s="3" t="s">
        <v>277</v>
      </c>
      <c r="F76">
        <v>3</v>
      </c>
      <c r="G76" s="3" t="s">
        <v>125</v>
      </c>
      <c r="H76" s="3">
        <v>4</v>
      </c>
      <c r="I76" s="3">
        <v>80</v>
      </c>
      <c r="J76" s="3"/>
      <c r="K76" s="24">
        <f t="shared" si="2"/>
        <v>4034144</v>
      </c>
      <c r="L76" s="3" t="s">
        <v>195</v>
      </c>
      <c r="O76" s="24" t="str">
        <f t="shared" si="3"/>
        <v xml:space="preserve">&lt;a href="http://10.110.1.144:8081/gxp-dap-ui/enter.html?name=Haunted%20Mansion&amp;leftReader=4034144&amp;rightReader=4034133&amp;type=Merge&amp;entertainmentid=80010208&amp;locationid=80010208"&gt;HM DAP MERGE UI&lt;/a&gt; | </v>
      </c>
    </row>
    <row r="77" spans="1:17" x14ac:dyDescent="0.25">
      <c r="A77" s="3" t="s">
        <v>194</v>
      </c>
      <c r="B77" s="3" t="s">
        <v>142</v>
      </c>
      <c r="C77" s="3" t="str">
        <f t="shared" si="7"/>
        <v>INT-RDR-ATT</v>
      </c>
      <c r="D77" s="3" t="str">
        <f>D76</f>
        <v>INT-XBRC-HM</v>
      </c>
      <c r="E77" s="3" t="s">
        <v>278</v>
      </c>
      <c r="F77">
        <v>3</v>
      </c>
      <c r="G77" s="3" t="s">
        <v>125</v>
      </c>
      <c r="H77" s="3">
        <v>3</v>
      </c>
      <c r="I77" s="3">
        <v>80</v>
      </c>
      <c r="J77" s="3"/>
      <c r="K77" s="24">
        <f t="shared" si="2"/>
        <v>4034133</v>
      </c>
      <c r="L77" s="3" t="s">
        <v>195</v>
      </c>
      <c r="O77" s="24" t="str">
        <f t="shared" si="3"/>
        <v/>
      </c>
    </row>
    <row r="78" spans="1:17" x14ac:dyDescent="0.25">
      <c r="A78" s="3" t="s">
        <v>194</v>
      </c>
      <c r="B78" s="3" t="s">
        <v>142</v>
      </c>
      <c r="C78" s="3" t="str">
        <f t="shared" si="7"/>
        <v>INT-RDR-ATT</v>
      </c>
      <c r="D78" s="3" t="str">
        <f>C17</f>
        <v>INT-XBRC-JUNG</v>
      </c>
      <c r="E78" s="3" t="s">
        <v>279</v>
      </c>
      <c r="F78">
        <v>4</v>
      </c>
      <c r="G78" s="3" t="s">
        <v>124</v>
      </c>
      <c r="H78" s="3">
        <v>4</v>
      </c>
      <c r="I78" s="3">
        <v>80</v>
      </c>
      <c r="J78" s="3"/>
      <c r="K78" s="24">
        <f t="shared" si="2"/>
        <v>4041144</v>
      </c>
      <c r="L78" s="3" t="s">
        <v>195</v>
      </c>
      <c r="O78" s="24" t="str">
        <f t="shared" si="3"/>
        <v xml:space="preserve">&lt;a href="http://10.110.1.144:8081/gxp-dap-ui/enter.html?name=Jungle%20Cruise&amp;leftReader=4041144&amp;rightReader=4041133&amp;type=Entrance&amp;entertainmentid=80010153&amp;locationid=80010153"&gt;JUNG DAP ENTRY UI&lt;/a&gt; | </v>
      </c>
    </row>
    <row r="79" spans="1:17" x14ac:dyDescent="0.25">
      <c r="A79" s="3" t="s">
        <v>194</v>
      </c>
      <c r="B79" s="3" t="s">
        <v>142</v>
      </c>
      <c r="C79" s="3" t="str">
        <f t="shared" si="7"/>
        <v>INT-RDR-ATT</v>
      </c>
      <c r="D79" s="3" t="str">
        <f>D78</f>
        <v>INT-XBRC-JUNG</v>
      </c>
      <c r="E79" s="3" t="s">
        <v>280</v>
      </c>
      <c r="F79">
        <v>4</v>
      </c>
      <c r="G79" s="3" t="s">
        <v>124</v>
      </c>
      <c r="H79" s="3">
        <v>3</v>
      </c>
      <c r="I79" s="3">
        <v>80</v>
      </c>
      <c r="J79" s="3"/>
      <c r="K79" s="24">
        <f t="shared" si="2"/>
        <v>4041133</v>
      </c>
      <c r="L79" s="3" t="s">
        <v>195</v>
      </c>
      <c r="O79" s="24" t="str">
        <f t="shared" si="3"/>
        <v/>
      </c>
    </row>
    <row r="80" spans="1:17" x14ac:dyDescent="0.25">
      <c r="A80" s="3" t="s">
        <v>194</v>
      </c>
      <c r="B80" s="3" t="s">
        <v>142</v>
      </c>
      <c r="C80" s="3" t="str">
        <f t="shared" si="7"/>
        <v>INT-RDR-ATT</v>
      </c>
      <c r="D80" s="3" t="str">
        <f>D79</f>
        <v>INT-XBRC-JUNG</v>
      </c>
      <c r="E80" s="3" t="s">
        <v>281</v>
      </c>
      <c r="F80">
        <v>4</v>
      </c>
      <c r="G80" s="3" t="s">
        <v>125</v>
      </c>
      <c r="H80" s="3">
        <v>4</v>
      </c>
      <c r="I80" s="3">
        <v>80</v>
      </c>
      <c r="J80" s="3"/>
      <c r="K80" s="24">
        <f t="shared" si="2"/>
        <v>4044144</v>
      </c>
      <c r="L80" s="3" t="s">
        <v>195</v>
      </c>
      <c r="O80" s="24" t="str">
        <f t="shared" si="3"/>
        <v xml:space="preserve">&lt;a href="http://10.110.1.144:8081/gxp-dap-ui/enter.html?name=Jungle%20Cruise&amp;leftReader=4044144&amp;rightReader=4044133&amp;type=Merge&amp;entertainmentid=80010153&amp;locationid=80010153"&gt;JUNG DAP MERGE UI&lt;/a&gt; | </v>
      </c>
    </row>
    <row r="81" spans="1:15" x14ac:dyDescent="0.25">
      <c r="A81" s="3" t="s">
        <v>194</v>
      </c>
      <c r="B81" s="3" t="s">
        <v>142</v>
      </c>
      <c r="C81" s="3" t="str">
        <f t="shared" si="7"/>
        <v>INT-RDR-ATT</v>
      </c>
      <c r="D81" s="3" t="str">
        <f>D80</f>
        <v>INT-XBRC-JUNG</v>
      </c>
      <c r="E81" s="3" t="s">
        <v>282</v>
      </c>
      <c r="F81">
        <v>4</v>
      </c>
      <c r="G81" s="3" t="s">
        <v>125</v>
      </c>
      <c r="H81" s="3">
        <v>3</v>
      </c>
      <c r="I81" s="3">
        <v>80</v>
      </c>
      <c r="J81" s="3"/>
      <c r="K81" s="24">
        <f t="shared" si="2"/>
        <v>4044133</v>
      </c>
      <c r="L81" s="3" t="s">
        <v>195</v>
      </c>
      <c r="O81" s="24" t="str">
        <f t="shared" si="3"/>
        <v/>
      </c>
    </row>
    <row r="82" spans="1:15" x14ac:dyDescent="0.25">
      <c r="A82" s="3" t="s">
        <v>194</v>
      </c>
      <c r="B82" s="3" t="s">
        <v>142</v>
      </c>
      <c r="C82" s="3" t="str">
        <f t="shared" si="7"/>
        <v>INT-RDR-ATT</v>
      </c>
      <c r="D82" s="3" t="str">
        <f>C19</f>
        <v>INT-XBRC-PAN</v>
      </c>
      <c r="E82" s="3" t="s">
        <v>283</v>
      </c>
      <c r="F82">
        <v>5</v>
      </c>
      <c r="G82" s="3" t="s">
        <v>124</v>
      </c>
      <c r="H82" s="3">
        <v>4</v>
      </c>
      <c r="I82" s="3">
        <v>80</v>
      </c>
      <c r="J82" s="3"/>
      <c r="K82" s="24">
        <f t="shared" si="2"/>
        <v>4051144</v>
      </c>
      <c r="L82" s="3" t="s">
        <v>195</v>
      </c>
      <c r="O82" s="24" t="str">
        <f t="shared" si="3"/>
        <v xml:space="preserve">&lt;a href="http://10.110.1.144:8081/gxp-dap-ui/enter.html?name=Peter%20Pan&amp;leftReader=4051144&amp;rightReader=4051133&amp;type=Entrance&amp;entertainmentid=80010176&amp;locationid=80010176"&gt;PAN DAP ENTRY UI&lt;/a&gt; | </v>
      </c>
    </row>
    <row r="83" spans="1:15" x14ac:dyDescent="0.25">
      <c r="A83" s="3" t="s">
        <v>194</v>
      </c>
      <c r="B83" s="3" t="s">
        <v>142</v>
      </c>
      <c r="C83" s="3" t="str">
        <f t="shared" si="7"/>
        <v>INT-RDR-ATT</v>
      </c>
      <c r="D83" s="3" t="str">
        <f>D82</f>
        <v>INT-XBRC-PAN</v>
      </c>
      <c r="E83" s="3" t="s">
        <v>284</v>
      </c>
      <c r="F83">
        <v>5</v>
      </c>
      <c r="G83" s="3" t="s">
        <v>124</v>
      </c>
      <c r="H83" s="3">
        <v>3</v>
      </c>
      <c r="I83" s="3">
        <v>80</v>
      </c>
      <c r="J83" s="3"/>
      <c r="K83" s="24">
        <f t="shared" si="2"/>
        <v>4051133</v>
      </c>
      <c r="L83" s="3" t="s">
        <v>195</v>
      </c>
      <c r="O83" s="24" t="str">
        <f t="shared" si="3"/>
        <v/>
      </c>
    </row>
    <row r="84" spans="1:15" x14ac:dyDescent="0.25">
      <c r="A84" s="3" t="s">
        <v>194</v>
      </c>
      <c r="B84" s="3" t="s">
        <v>142</v>
      </c>
      <c r="C84" s="3" t="str">
        <f t="shared" si="7"/>
        <v>INT-RDR-ATT</v>
      </c>
      <c r="D84" s="3" t="str">
        <f>D83</f>
        <v>INT-XBRC-PAN</v>
      </c>
      <c r="E84" s="3" t="s">
        <v>285</v>
      </c>
      <c r="F84">
        <v>5</v>
      </c>
      <c r="G84" s="3" t="s">
        <v>125</v>
      </c>
      <c r="H84" s="3">
        <v>4</v>
      </c>
      <c r="I84" s="3">
        <v>80</v>
      </c>
      <c r="J84" s="3"/>
      <c r="K84" s="24">
        <f t="shared" si="2"/>
        <v>4054144</v>
      </c>
      <c r="L84" s="3" t="s">
        <v>195</v>
      </c>
      <c r="O84" s="24" t="str">
        <f t="shared" si="3"/>
        <v xml:space="preserve">&lt;a href="http://10.110.1.144:8081/gxp-dap-ui/enter.html?name=Peter%20Pan&amp;leftReader=4054144&amp;rightReader=4054133&amp;type=Merge&amp;entertainmentid=80010176&amp;locationid=80010176"&gt;PAN DAP MERGE UI&lt;/a&gt; | </v>
      </c>
    </row>
    <row r="85" spans="1:15" x14ac:dyDescent="0.25">
      <c r="A85" s="3" t="s">
        <v>194</v>
      </c>
      <c r="B85" s="3" t="s">
        <v>142</v>
      </c>
      <c r="C85" s="3" t="str">
        <f t="shared" si="7"/>
        <v>INT-RDR-ATT</v>
      </c>
      <c r="D85" s="3" t="str">
        <f>D84</f>
        <v>INT-XBRC-PAN</v>
      </c>
      <c r="E85" s="3" t="s">
        <v>286</v>
      </c>
      <c r="F85">
        <v>5</v>
      </c>
      <c r="G85" s="3" t="s">
        <v>125</v>
      </c>
      <c r="H85" s="3">
        <v>3</v>
      </c>
      <c r="I85" s="3">
        <v>80</v>
      </c>
      <c r="J85" s="3"/>
      <c r="K85" s="24">
        <f t="shared" si="2"/>
        <v>4054133</v>
      </c>
      <c r="L85" s="3" t="s">
        <v>195</v>
      </c>
      <c r="O85" s="24" t="str">
        <f t="shared" si="3"/>
        <v/>
      </c>
    </row>
    <row r="86" spans="1:15" x14ac:dyDescent="0.25">
      <c r="A86" s="3" t="s">
        <v>194</v>
      </c>
      <c r="B86" s="3" t="s">
        <v>142</v>
      </c>
      <c r="C86" s="3" t="str">
        <f t="shared" si="7"/>
        <v>INT-RDR-ATT</v>
      </c>
      <c r="D86" s="3" t="str">
        <f>C20</f>
        <v>INT-XBRC-PHIL</v>
      </c>
      <c r="E86" s="3" t="s">
        <v>207</v>
      </c>
      <c r="F86">
        <v>6</v>
      </c>
      <c r="G86" s="3" t="s">
        <v>124</v>
      </c>
      <c r="H86" s="3">
        <v>4</v>
      </c>
      <c r="I86" s="3">
        <v>80</v>
      </c>
      <c r="J86" s="3"/>
      <c r="K86" s="24">
        <f t="shared" si="2"/>
        <v>4061144</v>
      </c>
      <c r="L86" s="3" t="s">
        <v>195</v>
      </c>
      <c r="O86" s="24" t="str">
        <f t="shared" si="3"/>
        <v xml:space="preserve">&lt;a href="http://10.110.1.144:8081/gxp-dap-ui/enter.html?name=Mickey%27s%20Philmargic&amp;leftReader=4061144&amp;rightReader=4061133&amp;type=Entrance&amp;entertainmentid=80010170&amp;locationid=80010170"&gt;PHIL DAP ENTRY UI&lt;/a&gt; | </v>
      </c>
    </row>
    <row r="87" spans="1:15" x14ac:dyDescent="0.25">
      <c r="A87" s="3" t="s">
        <v>194</v>
      </c>
      <c r="B87" s="3" t="s">
        <v>142</v>
      </c>
      <c r="C87" s="3" t="str">
        <f t="shared" si="7"/>
        <v>INT-RDR-ATT</v>
      </c>
      <c r="D87" t="str">
        <f>D86</f>
        <v>INT-XBRC-PHIL</v>
      </c>
      <c r="E87" s="3" t="s">
        <v>208</v>
      </c>
      <c r="F87">
        <v>6</v>
      </c>
      <c r="G87" s="3" t="s">
        <v>124</v>
      </c>
      <c r="H87" s="3">
        <v>3</v>
      </c>
      <c r="I87" s="3">
        <v>80</v>
      </c>
      <c r="J87" s="3"/>
      <c r="K87" s="24">
        <f t="shared" si="2"/>
        <v>4061133</v>
      </c>
      <c r="L87" s="3" t="s">
        <v>195</v>
      </c>
      <c r="O87" s="24" t="str">
        <f t="shared" si="3"/>
        <v/>
      </c>
    </row>
    <row r="88" spans="1:15" x14ac:dyDescent="0.25">
      <c r="A88" s="3" t="s">
        <v>194</v>
      </c>
      <c r="B88" s="3" t="s">
        <v>142</v>
      </c>
      <c r="C88" s="3" t="str">
        <f t="shared" si="7"/>
        <v>INT-RDR-ATT</v>
      </c>
      <c r="D88" t="str">
        <f>D87</f>
        <v>INT-XBRC-PHIL</v>
      </c>
      <c r="E88" s="3" t="s">
        <v>209</v>
      </c>
      <c r="F88">
        <v>6</v>
      </c>
      <c r="G88" s="3" t="s">
        <v>125</v>
      </c>
      <c r="H88" s="3">
        <v>4</v>
      </c>
      <c r="I88" s="3">
        <v>80</v>
      </c>
      <c r="J88" s="3"/>
      <c r="K88" s="24">
        <f t="shared" si="2"/>
        <v>4064144</v>
      </c>
      <c r="L88" s="3" t="s">
        <v>195</v>
      </c>
      <c r="O88" s="24" t="str">
        <f t="shared" si="3"/>
        <v xml:space="preserve">&lt;a href="http://10.110.1.144:8081/gxp-dap-ui/enter.html?name=Mickey%27s%20Philmargic&amp;leftReader=4064144&amp;rightReader=4064133&amp;type=Merge&amp;entertainmentid=80010170&amp;locationid=80010170"&gt;PHIL DAP MERGE UI&lt;/a&gt; | </v>
      </c>
    </row>
    <row r="89" spans="1:15" x14ac:dyDescent="0.25">
      <c r="A89" s="3" t="s">
        <v>194</v>
      </c>
      <c r="B89" s="3" t="s">
        <v>142</v>
      </c>
      <c r="C89" s="3" t="str">
        <f t="shared" si="7"/>
        <v>INT-RDR-ATT</v>
      </c>
      <c r="D89" t="str">
        <f>D88</f>
        <v>INT-XBRC-PHIL</v>
      </c>
      <c r="E89" s="3" t="s">
        <v>210</v>
      </c>
      <c r="F89">
        <v>6</v>
      </c>
      <c r="G89" s="3" t="s">
        <v>125</v>
      </c>
      <c r="H89" s="3">
        <v>3</v>
      </c>
      <c r="I89" s="3">
        <v>80</v>
      </c>
      <c r="J89" s="3"/>
      <c r="K89" s="24">
        <f t="shared" si="2"/>
        <v>4064133</v>
      </c>
      <c r="L89" s="3" t="s">
        <v>195</v>
      </c>
      <c r="O89" s="24" t="str">
        <f t="shared" si="3"/>
        <v/>
      </c>
    </row>
    <row r="90" spans="1:15" x14ac:dyDescent="0.25">
      <c r="A90" s="3" t="s">
        <v>194</v>
      </c>
      <c r="B90" s="3" t="s">
        <v>142</v>
      </c>
      <c r="C90" s="3" t="str">
        <f t="shared" si="7"/>
        <v>INT-RDR-ATT</v>
      </c>
      <c r="D90" s="3" t="str">
        <f>C21</f>
        <v>INT-XBRC-POOH</v>
      </c>
      <c r="E90" s="3" t="s">
        <v>287</v>
      </c>
      <c r="F90">
        <v>7</v>
      </c>
      <c r="G90" s="3" t="s">
        <v>124</v>
      </c>
      <c r="H90" s="3">
        <v>4</v>
      </c>
      <c r="I90" s="3">
        <v>80</v>
      </c>
      <c r="J90" s="3"/>
      <c r="K90" s="24">
        <f t="shared" si="2"/>
        <v>4071144</v>
      </c>
      <c r="L90" s="3" t="s">
        <v>195</v>
      </c>
      <c r="O90" s="24" t="str">
        <f t="shared" si="3"/>
        <v xml:space="preserve">&lt;a href="http://10.110.1.144:8081/gxp-dap-ui/enter.html?name=Winny%20the%20Pooh&amp;leftReader=4071144&amp;rightReader=4071133&amp;type=Entrance&amp;entertainmentid=80010213&amp;locationid=80010213"&gt;POOH DAP ENTRY UI&lt;/a&gt; | </v>
      </c>
    </row>
    <row r="91" spans="1:15" x14ac:dyDescent="0.25">
      <c r="A91" s="3" t="s">
        <v>194</v>
      </c>
      <c r="B91" s="3" t="s">
        <v>142</v>
      </c>
      <c r="C91" s="3" t="str">
        <f t="shared" si="7"/>
        <v>INT-RDR-ATT</v>
      </c>
      <c r="D91" s="3" t="str">
        <f>D90</f>
        <v>INT-XBRC-POOH</v>
      </c>
      <c r="E91" s="3" t="s">
        <v>288</v>
      </c>
      <c r="F91">
        <v>7</v>
      </c>
      <c r="G91" s="3" t="s">
        <v>124</v>
      </c>
      <c r="H91" s="3">
        <v>3</v>
      </c>
      <c r="I91" s="3">
        <v>80</v>
      </c>
      <c r="J91" s="3"/>
      <c r="K91" s="24">
        <f t="shared" si="2"/>
        <v>4071133</v>
      </c>
      <c r="L91" s="3" t="s">
        <v>195</v>
      </c>
      <c r="O91" s="24" t="str">
        <f t="shared" si="3"/>
        <v/>
      </c>
    </row>
    <row r="92" spans="1:15" x14ac:dyDescent="0.25">
      <c r="A92" s="3" t="s">
        <v>194</v>
      </c>
      <c r="B92" s="3" t="s">
        <v>142</v>
      </c>
      <c r="C92" s="3" t="str">
        <f t="shared" si="7"/>
        <v>INT-RDR-ATT</v>
      </c>
      <c r="D92" s="3" t="str">
        <f>D91</f>
        <v>INT-XBRC-POOH</v>
      </c>
      <c r="E92" s="3" t="s">
        <v>289</v>
      </c>
      <c r="F92">
        <v>7</v>
      </c>
      <c r="G92" s="3" t="s">
        <v>125</v>
      </c>
      <c r="H92" s="3">
        <v>4</v>
      </c>
      <c r="I92" s="3">
        <v>80</v>
      </c>
      <c r="J92" s="3"/>
      <c r="K92" s="24">
        <f t="shared" si="2"/>
        <v>4074144</v>
      </c>
      <c r="L92" s="3" t="s">
        <v>195</v>
      </c>
      <c r="O92" s="24" t="str">
        <f t="shared" si="3"/>
        <v xml:space="preserve">&lt;a href="http://10.110.1.144:8081/gxp-dap-ui/enter.html?name=Winny%20the%20Pooh&amp;leftReader=4074144&amp;rightReader=4074133&amp;type=Merge&amp;entertainmentid=80010213&amp;locationid=80010213"&gt;POOH DAP MERGE UI&lt;/a&gt; | </v>
      </c>
    </row>
    <row r="93" spans="1:15" x14ac:dyDescent="0.25">
      <c r="A93" s="3" t="s">
        <v>194</v>
      </c>
      <c r="B93" s="3" t="s">
        <v>142</v>
      </c>
      <c r="C93" s="3" t="str">
        <f t="shared" si="7"/>
        <v>INT-RDR-ATT</v>
      </c>
      <c r="D93" s="3" t="str">
        <f>D92</f>
        <v>INT-XBRC-POOH</v>
      </c>
      <c r="E93" s="3" t="s">
        <v>290</v>
      </c>
      <c r="F93">
        <v>7</v>
      </c>
      <c r="G93" s="3" t="s">
        <v>125</v>
      </c>
      <c r="H93" s="3">
        <v>3</v>
      </c>
      <c r="I93" s="3">
        <v>80</v>
      </c>
      <c r="J93" s="3"/>
      <c r="K93" s="24">
        <f t="shared" si="2"/>
        <v>4074133</v>
      </c>
      <c r="L93" s="3" t="s">
        <v>195</v>
      </c>
      <c r="O93" s="24" t="str">
        <f>IF(H93=3,"",CONCATENATE("&lt;a href=""http://10.110.1.",$O$7,":8081/gxp-dap-ui/enter.html?name=",VLOOKUP(F93,$O$8:$R$18,4,FALSE), "&amp;leftReader=",K93,"&amp;rightReader=",K98,"&amp;type=",IF(G93="ENTRY","Entrance","Merge"),"&amp;entertainmentid=",VLOOKUP(F93,$O$8:$Q$18,3,FALSE),"&amp;locationid=",VLOOKUP(F93,$O$8:$Q$18,3,FALSE),"""&gt;",VLOOKUP(F93,$O$8:$P$18,2,FALSE)," DAP ",G93," UI&lt;/a&gt; | "))</f>
        <v/>
      </c>
    </row>
    <row r="94" spans="1:15" x14ac:dyDescent="0.25">
      <c r="A94" s="3" t="s">
        <v>194</v>
      </c>
      <c r="B94" s="3" t="s">
        <v>142</v>
      </c>
      <c r="C94" s="3" t="str">
        <f>C101</f>
        <v>INT-RDR-ATT</v>
      </c>
      <c r="D94" s="3" t="str">
        <f>C23</f>
        <v>INT-XBRC-SPCE</v>
      </c>
      <c r="E94" s="3" t="s">
        <v>203</v>
      </c>
      <c r="F94">
        <v>8</v>
      </c>
      <c r="G94" s="3" t="s">
        <v>124</v>
      </c>
      <c r="H94" s="3">
        <v>4</v>
      </c>
      <c r="I94" s="3">
        <v>80</v>
      </c>
      <c r="J94" s="3"/>
      <c r="K94" s="24">
        <f t="shared" si="2"/>
        <v>4081144</v>
      </c>
      <c r="L94" s="3" t="s">
        <v>195</v>
      </c>
      <c r="O94" s="24" t="str">
        <f t="shared" si="3"/>
        <v xml:space="preserve">&lt;a href="http://10.110.1.144:8081/gxp-dap-ui/enter.html?name=Space%20Mountain&amp;leftReader=4081144&amp;rightReader=4081133&amp;type=Entrance&amp;entertainmentid=80010190&amp;locationid=80010190"&gt;SPCE DAP ENTRY UI&lt;/a&gt; | </v>
      </c>
    </row>
    <row r="95" spans="1:15" x14ac:dyDescent="0.25">
      <c r="A95" s="3" t="s">
        <v>194</v>
      </c>
      <c r="B95" s="3" t="s">
        <v>142</v>
      </c>
      <c r="C95" s="3" t="str">
        <f t="shared" si="7"/>
        <v>INT-RDR-ATT</v>
      </c>
      <c r="D95" t="str">
        <f>D94</f>
        <v>INT-XBRC-SPCE</v>
      </c>
      <c r="E95" s="3" t="s">
        <v>204</v>
      </c>
      <c r="F95">
        <v>8</v>
      </c>
      <c r="G95" s="3" t="s">
        <v>124</v>
      </c>
      <c r="H95" s="3">
        <v>3</v>
      </c>
      <c r="I95" s="3">
        <v>80</v>
      </c>
      <c r="J95" s="3"/>
      <c r="K95" s="24">
        <f t="shared" si="2"/>
        <v>4081133</v>
      </c>
      <c r="L95" s="3" t="s">
        <v>195</v>
      </c>
      <c r="O95" s="24" t="str">
        <f t="shared" si="3"/>
        <v/>
      </c>
    </row>
    <row r="96" spans="1:15" x14ac:dyDescent="0.25">
      <c r="A96" s="3" t="s">
        <v>194</v>
      </c>
      <c r="B96" s="3" t="s">
        <v>142</v>
      </c>
      <c r="C96" s="3" t="str">
        <f t="shared" si="7"/>
        <v>INT-RDR-ATT</v>
      </c>
      <c r="D96" t="str">
        <f>D95</f>
        <v>INT-XBRC-SPCE</v>
      </c>
      <c r="E96" s="3" t="s">
        <v>205</v>
      </c>
      <c r="F96">
        <v>8</v>
      </c>
      <c r="G96" s="3" t="s">
        <v>125</v>
      </c>
      <c r="H96" s="3">
        <v>4</v>
      </c>
      <c r="I96" s="3">
        <v>80</v>
      </c>
      <c r="J96" s="3"/>
      <c r="K96" s="24">
        <f t="shared" si="2"/>
        <v>4084144</v>
      </c>
      <c r="L96" s="3" t="s">
        <v>195</v>
      </c>
      <c r="O96" s="24" t="str">
        <f t="shared" si="3"/>
        <v xml:space="preserve">&lt;a href="http://10.110.1.144:8081/gxp-dap-ui/enter.html?name=Space%20Mountain&amp;leftReader=4084144&amp;rightReader=4084133&amp;type=Merge&amp;entertainmentid=80010190&amp;locationid=80010190"&gt;SPCE DAP MERGE UI&lt;/a&gt; | </v>
      </c>
    </row>
    <row r="97" spans="1:15" x14ac:dyDescent="0.25">
      <c r="A97" s="3" t="s">
        <v>194</v>
      </c>
      <c r="B97" s="3" t="s">
        <v>142</v>
      </c>
      <c r="C97" s="3" t="str">
        <f t="shared" si="7"/>
        <v>INT-RDR-ATT</v>
      </c>
      <c r="D97" t="str">
        <f>D96</f>
        <v>INT-XBRC-SPCE</v>
      </c>
      <c r="E97" s="3" t="s">
        <v>206</v>
      </c>
      <c r="F97">
        <v>8</v>
      </c>
      <c r="G97" s="3" t="s">
        <v>125</v>
      </c>
      <c r="H97" s="3">
        <v>3</v>
      </c>
      <c r="I97" s="3">
        <v>80</v>
      </c>
      <c r="J97" s="3"/>
      <c r="K97" s="24">
        <f t="shared" si="2"/>
        <v>4084133</v>
      </c>
      <c r="L97" s="3" t="s">
        <v>195</v>
      </c>
      <c r="O97" s="24" t="str">
        <f>IF(H97=3,"",CONCATENATE("&lt;a href=""http://10.110.1.",$O$7,":8081/gxp-dap-ui/enter.html?name=",VLOOKUP(F97,$O$8:$R$18,4,FALSE), "&amp;leftReader=",K97,"&amp;rightReader=",K102,"&amp;type=",IF(G97="ENTRY","Entrance","Merge"),"&amp;entertainmentid=",VLOOKUP(F97,$O$8:$Q$18,3,FALSE),"&amp;locationid=",VLOOKUP(F97,$O$8:$Q$18,3,FALSE),"""&gt;",VLOOKUP(F97,$O$8:$P$18,2,FALSE)," DAP ",G97," UI&lt;/a&gt; | "))</f>
        <v/>
      </c>
    </row>
    <row r="98" spans="1:15" x14ac:dyDescent="0.25">
      <c r="A98" s="3" t="s">
        <v>194</v>
      </c>
      <c r="B98" s="3" t="s">
        <v>142</v>
      </c>
      <c r="C98" s="3" t="str">
        <f>C93</f>
        <v>INT-RDR-ATT</v>
      </c>
      <c r="D98" s="3" t="str">
        <f>C24</f>
        <v>INT-XBRC-SPL</v>
      </c>
      <c r="E98" s="3" t="s">
        <v>291</v>
      </c>
      <c r="F98">
        <v>9</v>
      </c>
      <c r="G98" s="3" t="s">
        <v>124</v>
      </c>
      <c r="H98" s="3">
        <v>4</v>
      </c>
      <c r="I98" s="3">
        <v>80</v>
      </c>
      <c r="J98" s="3"/>
      <c r="K98" s="24">
        <f>4000000+F98*10000+IF(G98="ENTRY",1000,4000)+100+H98*10+H98</f>
        <v>4091144</v>
      </c>
      <c r="L98" s="3" t="s">
        <v>195</v>
      </c>
      <c r="O98" s="24" t="str">
        <f>IF(H98=3,"",CONCATENATE("&lt;a href=""http://10.110.1.",$O$7,":8081/gxp-dap-ui/enter.html?name=",VLOOKUP(F98,$O$8:$R$18,4,FALSE), "&amp;leftReader=",K98,"&amp;rightReader=",K99,"&amp;type=",IF(G98="ENTRY","Entrance","Merge"),"&amp;entertainmentid=",VLOOKUP(F98,$O$8:$Q$18,3,FALSE),"&amp;locationid=",VLOOKUP(F98,$O$8:$Q$18,3,FALSE),"""&gt;",VLOOKUP(F98,$O$8:$P$18,2,FALSE)," DAP ",G98," UI&lt;/a&gt; | "))</f>
        <v xml:space="preserve">&lt;a href="http://10.110.1.144:8081/gxp-dap-ui/enter.html?name=Splash%20Mountain&amp;leftReader=4091144&amp;rightReader=4091133&amp;type=Entrance&amp;entertainmentid=80010192&amp;locationid=80010192"&gt;SPL DAP ENTRY UI&lt;/a&gt; | </v>
      </c>
    </row>
    <row r="99" spans="1:15" x14ac:dyDescent="0.25">
      <c r="A99" s="3" t="s">
        <v>194</v>
      </c>
      <c r="B99" s="3" t="s">
        <v>142</v>
      </c>
      <c r="C99" s="3" t="str">
        <f t="shared" ref="C99:D101" si="8">C98</f>
        <v>INT-RDR-ATT</v>
      </c>
      <c r="D99" s="3" t="str">
        <f t="shared" si="8"/>
        <v>INT-XBRC-SPL</v>
      </c>
      <c r="E99" s="3" t="s">
        <v>292</v>
      </c>
      <c r="F99">
        <v>9</v>
      </c>
      <c r="G99" s="3" t="s">
        <v>124</v>
      </c>
      <c r="H99" s="3">
        <v>3</v>
      </c>
      <c r="I99" s="3">
        <v>80</v>
      </c>
      <c r="J99" s="3"/>
      <c r="K99" s="24">
        <f>4000000+F99*10000+IF(G99="ENTRY",1000,4000)+100+H99*10+H99</f>
        <v>4091133</v>
      </c>
      <c r="L99" s="3" t="s">
        <v>195</v>
      </c>
      <c r="O99" s="24" t="str">
        <f>IF(H99=3,"",CONCATENATE("&lt;a href=""http://10.110.1.",$O$7,":8081/gxp-dap-ui/enter.html?name=",VLOOKUP(F99,$O$8:$R$18,4,FALSE), "&amp;leftReader=",K99,"&amp;rightReader=",K100,"&amp;type=",IF(G99="ENTRY","Entrance","Merge"),"&amp;entertainmentid=",VLOOKUP(F99,$O$8:$Q$18,3,FALSE),"&amp;locationid=",VLOOKUP(F99,$O$8:$Q$18,3,FALSE),"""&gt;",VLOOKUP(F99,$O$8:$P$18,2,FALSE)," DAP ",G99," UI&lt;/a&gt; | "))</f>
        <v/>
      </c>
    </row>
    <row r="100" spans="1:15" x14ac:dyDescent="0.25">
      <c r="A100" s="3" t="s">
        <v>194</v>
      </c>
      <c r="B100" s="3" t="s">
        <v>142</v>
      </c>
      <c r="C100" s="3" t="str">
        <f t="shared" si="8"/>
        <v>INT-RDR-ATT</v>
      </c>
      <c r="D100" s="3" t="str">
        <f t="shared" si="8"/>
        <v>INT-XBRC-SPL</v>
      </c>
      <c r="E100" s="3" t="s">
        <v>293</v>
      </c>
      <c r="F100">
        <v>9</v>
      </c>
      <c r="G100" s="3" t="s">
        <v>125</v>
      </c>
      <c r="H100" s="3">
        <v>4</v>
      </c>
      <c r="I100" s="3">
        <v>80</v>
      </c>
      <c r="J100" s="3"/>
      <c r="K100" s="24">
        <f>4000000+F100*10000+IF(G100="ENTRY",1000,4000)+100+H100*10+H100</f>
        <v>4094144</v>
      </c>
      <c r="L100" s="3" t="s">
        <v>195</v>
      </c>
      <c r="O100" s="24" t="str">
        <f>IF(H100=3,"",CONCATENATE("&lt;a href=""http://10.110.1.",$O$7,":8081/gxp-dap-ui/enter.html?name=",VLOOKUP(F100,$O$8:$R$18,4,FALSE), "&amp;leftReader=",K100,"&amp;rightReader=",K101,"&amp;type=",IF(G100="ENTRY","Entrance","Merge"),"&amp;entertainmentid=",VLOOKUP(F100,$O$8:$Q$18,3,FALSE),"&amp;locationid=",VLOOKUP(F100,$O$8:$Q$18,3,FALSE),"""&gt;",VLOOKUP(F100,$O$8:$P$18,2,FALSE)," DAP ",G100," UI&lt;/a&gt; | "))</f>
        <v xml:space="preserve">&lt;a href="http://10.110.1.144:8081/gxp-dap-ui/enter.html?name=Splash%20Mountain&amp;leftReader=4094144&amp;rightReader=4094133&amp;type=Merge&amp;entertainmentid=80010192&amp;locationid=80010192"&gt;SPL DAP MERGE UI&lt;/a&gt; | </v>
      </c>
    </row>
    <row r="101" spans="1:15" x14ac:dyDescent="0.25">
      <c r="A101" s="3" t="s">
        <v>194</v>
      </c>
      <c r="B101" s="3" t="s">
        <v>142</v>
      </c>
      <c r="C101" s="3" t="str">
        <f t="shared" si="8"/>
        <v>INT-RDR-ATT</v>
      </c>
      <c r="D101" s="3" t="str">
        <f t="shared" si="8"/>
        <v>INT-XBRC-SPL</v>
      </c>
      <c r="E101" s="3" t="s">
        <v>294</v>
      </c>
      <c r="F101">
        <v>9</v>
      </c>
      <c r="G101" s="3" t="s">
        <v>125</v>
      </c>
      <c r="H101" s="3">
        <v>3</v>
      </c>
      <c r="I101" s="3">
        <v>80</v>
      </c>
      <c r="J101" s="3"/>
      <c r="K101" s="24">
        <f>4000000+F101*10000+IF(G101="ENTRY",1000,4000)+100+H101*10+H101</f>
        <v>4094133</v>
      </c>
      <c r="L101" s="3" t="s">
        <v>195</v>
      </c>
      <c r="O101" s="24" t="str">
        <f>IF(H101=3,"",CONCATENATE("&lt;a href=""http://10.110.1.",$O$7,":8081/gxp-dap-ui/enter.html?name=",VLOOKUP(F101,$O$8:$R$18,4,FALSE), "&amp;leftReader=",K101,"&amp;rightReader=",K94,"&amp;type=",IF(G101="ENTRY","Entrance","Merge"),"&amp;entertainmentid=",VLOOKUP(F101,$O$8:$Q$18,3,FALSE),"&amp;locationid=",VLOOKUP(F101,$O$8:$Q$18,3,FALSE),"""&gt;",VLOOKUP(F101,$O$8:$P$18,2,FALSE)," DAP ",G101," UI&lt;/a&gt; | "))</f>
        <v/>
      </c>
    </row>
    <row r="102" spans="1:15" x14ac:dyDescent="0.25">
      <c r="A102" s="3" t="s">
        <v>194</v>
      </c>
      <c r="B102" s="3" t="s">
        <v>142</v>
      </c>
      <c r="C102" s="3" t="str">
        <f>C97</f>
        <v>INT-RDR-ATT</v>
      </c>
      <c r="D102" s="3" t="str">
        <f>C18</f>
        <v>INT-XBRC-MICK</v>
      </c>
      <c r="E102" s="3" t="s">
        <v>295</v>
      </c>
      <c r="F102">
        <v>10</v>
      </c>
      <c r="G102" s="3" t="s">
        <v>124</v>
      </c>
      <c r="H102" s="3">
        <v>4</v>
      </c>
      <c r="I102" s="3">
        <v>80</v>
      </c>
      <c r="J102" s="3"/>
      <c r="K102" s="24">
        <f t="shared" si="2"/>
        <v>4101144</v>
      </c>
      <c r="L102" s="3" t="s">
        <v>274</v>
      </c>
      <c r="O102" s="24" t="str">
        <f t="shared" si="3"/>
        <v xml:space="preserve">&lt;a href="http://10.110.1.144:8081/gxp-dap-ui/enter.html?name=Mickey%20Mouse%20at%20Town%20Square%20Theatre&amp;leftReader=4101144&amp;rightReader=4101133&amp;type=Entrance&amp;entertainmentid=15850196&amp;locationid=15850196"&gt;MICK DAP ENTRY UI&lt;/a&gt; | </v>
      </c>
    </row>
    <row r="103" spans="1:15" x14ac:dyDescent="0.25">
      <c r="A103" s="3" t="s">
        <v>194</v>
      </c>
      <c r="B103" s="3" t="s">
        <v>142</v>
      </c>
      <c r="C103" s="3" t="str">
        <f t="shared" si="7"/>
        <v>INT-RDR-ATT</v>
      </c>
      <c r="D103" s="3" t="str">
        <f>D102</f>
        <v>INT-XBRC-MICK</v>
      </c>
      <c r="E103" s="3" t="s">
        <v>296</v>
      </c>
      <c r="F103">
        <v>10</v>
      </c>
      <c r="G103" s="3" t="s">
        <v>124</v>
      </c>
      <c r="H103" s="3">
        <v>3</v>
      </c>
      <c r="I103" s="3">
        <v>80</v>
      </c>
      <c r="J103" s="3"/>
      <c r="K103" s="24">
        <f t="shared" si="2"/>
        <v>4101133</v>
      </c>
      <c r="L103" s="3" t="s">
        <v>274</v>
      </c>
      <c r="O103" s="24" t="str">
        <f t="shared" si="3"/>
        <v/>
      </c>
    </row>
    <row r="104" spans="1:15" x14ac:dyDescent="0.25">
      <c r="A104" s="3" t="s">
        <v>194</v>
      </c>
      <c r="B104" s="3" t="s">
        <v>142</v>
      </c>
      <c r="C104" s="3" t="str">
        <f t="shared" si="7"/>
        <v>INT-RDR-ATT</v>
      </c>
      <c r="D104" s="3" t="str">
        <f>D103</f>
        <v>INT-XBRC-MICK</v>
      </c>
      <c r="E104" s="3" t="s">
        <v>297</v>
      </c>
      <c r="F104">
        <v>10</v>
      </c>
      <c r="G104" s="3" t="s">
        <v>125</v>
      </c>
      <c r="H104" s="3">
        <v>4</v>
      </c>
      <c r="I104" s="3">
        <v>80</v>
      </c>
      <c r="J104" s="3"/>
      <c r="K104" s="24">
        <f t="shared" si="2"/>
        <v>4104144</v>
      </c>
      <c r="L104" s="3" t="s">
        <v>274</v>
      </c>
      <c r="O104" s="24" t="str">
        <f t="shared" si="3"/>
        <v xml:space="preserve">&lt;a href="http://10.110.1.144:8081/gxp-dap-ui/enter.html?name=Mickey%20Mouse%20at%20Town%20Square%20Theatre&amp;leftReader=4104144&amp;rightReader=4104133&amp;type=Merge&amp;entertainmentid=15850196&amp;locationid=15850196"&gt;MICK DAP MERGE UI&lt;/a&gt; | </v>
      </c>
    </row>
    <row r="105" spans="1:15" x14ac:dyDescent="0.25">
      <c r="A105" s="3" t="s">
        <v>194</v>
      </c>
      <c r="B105" s="3" t="s">
        <v>142</v>
      </c>
      <c r="C105" s="3" t="str">
        <f t="shared" si="7"/>
        <v>INT-RDR-ATT</v>
      </c>
      <c r="D105" s="3" t="str">
        <f>D104</f>
        <v>INT-XBRC-MICK</v>
      </c>
      <c r="E105" s="3" t="s">
        <v>298</v>
      </c>
      <c r="F105">
        <v>10</v>
      </c>
      <c r="G105" s="3" t="s">
        <v>125</v>
      </c>
      <c r="H105" s="3">
        <v>3</v>
      </c>
      <c r="I105" s="3">
        <v>80</v>
      </c>
      <c r="J105" s="3"/>
      <c r="K105" s="24">
        <f t="shared" si="2"/>
        <v>4104133</v>
      </c>
      <c r="L105" s="3" t="s">
        <v>274</v>
      </c>
      <c r="O105" s="24" t="str">
        <f t="shared" si="3"/>
        <v/>
      </c>
    </row>
    <row r="106" spans="1:15" x14ac:dyDescent="0.25">
      <c r="A106" s="3" t="s">
        <v>194</v>
      </c>
      <c r="B106" s="3" t="s">
        <v>142</v>
      </c>
      <c r="C106" s="3" t="str">
        <f t="shared" si="7"/>
        <v>INT-RDR-ATT</v>
      </c>
      <c r="D106" s="3" t="str">
        <f>C22</f>
        <v>INT-XBRC-PRCS</v>
      </c>
      <c r="E106" s="3" t="s">
        <v>368</v>
      </c>
      <c r="F106">
        <v>11</v>
      </c>
      <c r="G106" s="3" t="s">
        <v>124</v>
      </c>
      <c r="H106" s="3">
        <v>4</v>
      </c>
      <c r="I106" s="3">
        <v>80</v>
      </c>
      <c r="J106" s="3"/>
      <c r="K106" s="24">
        <f t="shared" si="2"/>
        <v>4111144</v>
      </c>
      <c r="L106" s="3" t="s">
        <v>274</v>
      </c>
      <c r="O106" s="24" t="str">
        <f t="shared" si="3"/>
        <v xml:space="preserve">&lt;a href="http://10.110.1.144:8081/gxp-dap-ui/enter.html?name=Disney%20Princess%20at%20Town%20Square%20Theatre&amp;leftReader=4111144&amp;rightReader=4111133&amp;type=Entrance&amp;entertainmentid=15850198&amp;locationid=15850198"&gt;PRCS DAP ENTRY UI&lt;/a&gt; | </v>
      </c>
    </row>
    <row r="107" spans="1:15" x14ac:dyDescent="0.25">
      <c r="A107" s="3" t="s">
        <v>194</v>
      </c>
      <c r="B107" s="3" t="s">
        <v>142</v>
      </c>
      <c r="C107" s="3" t="str">
        <f t="shared" si="7"/>
        <v>INT-RDR-ATT</v>
      </c>
      <c r="D107" s="3" t="str">
        <f t="shared" ref="D107:D109" si="9">D106</f>
        <v>INT-XBRC-PRCS</v>
      </c>
      <c r="E107" s="3" t="s">
        <v>369</v>
      </c>
      <c r="F107">
        <v>11</v>
      </c>
      <c r="G107" s="3" t="s">
        <v>124</v>
      </c>
      <c r="H107" s="3">
        <v>3</v>
      </c>
      <c r="I107" s="3">
        <v>80</v>
      </c>
      <c r="J107" s="3"/>
      <c r="K107" s="24">
        <f t="shared" si="2"/>
        <v>4111133</v>
      </c>
      <c r="L107" s="3" t="s">
        <v>274</v>
      </c>
      <c r="O107" s="24" t="str">
        <f t="shared" si="3"/>
        <v/>
      </c>
    </row>
    <row r="108" spans="1:15" x14ac:dyDescent="0.25">
      <c r="A108" s="3" t="s">
        <v>194</v>
      </c>
      <c r="B108" s="3" t="s">
        <v>142</v>
      </c>
      <c r="C108" s="3" t="str">
        <f t="shared" si="7"/>
        <v>INT-RDR-ATT</v>
      </c>
      <c r="D108" s="3" t="str">
        <f t="shared" si="9"/>
        <v>INT-XBRC-PRCS</v>
      </c>
      <c r="E108" s="3" t="s">
        <v>370</v>
      </c>
      <c r="F108">
        <v>11</v>
      </c>
      <c r="G108" s="3" t="s">
        <v>125</v>
      </c>
      <c r="H108" s="3">
        <v>4</v>
      </c>
      <c r="I108" s="3">
        <v>80</v>
      </c>
      <c r="J108" s="3"/>
      <c r="K108" s="24">
        <f t="shared" si="2"/>
        <v>4114144</v>
      </c>
      <c r="L108" s="3" t="s">
        <v>274</v>
      </c>
      <c r="O108" s="24" t="str">
        <f t="shared" si="3"/>
        <v xml:space="preserve">&lt;a href="http://10.110.1.144:8081/gxp-dap-ui/enter.html?name=Disney%20Princess%20at%20Town%20Square%20Theatre&amp;leftReader=4114144&amp;rightReader=4114133&amp;type=Merge&amp;entertainmentid=15850198&amp;locationid=15850198"&gt;PRCS DAP MERGE UI&lt;/a&gt; | </v>
      </c>
    </row>
    <row r="109" spans="1:15" x14ac:dyDescent="0.25">
      <c r="A109" s="3" t="s">
        <v>194</v>
      </c>
      <c r="B109" s="3" t="s">
        <v>142</v>
      </c>
      <c r="C109" s="3" t="str">
        <f t="shared" si="7"/>
        <v>INT-RDR-ATT</v>
      </c>
      <c r="D109" s="3" t="str">
        <f t="shared" si="9"/>
        <v>INT-XBRC-PRCS</v>
      </c>
      <c r="E109" s="3" t="s">
        <v>371</v>
      </c>
      <c r="F109">
        <v>11</v>
      </c>
      <c r="G109" s="3" t="s">
        <v>125</v>
      </c>
      <c r="H109" s="3">
        <v>3</v>
      </c>
      <c r="I109" s="3">
        <v>80</v>
      </c>
      <c r="J109" s="3"/>
      <c r="K109" s="24">
        <f t="shared" si="2"/>
        <v>4114133</v>
      </c>
      <c r="L109" s="3" t="s">
        <v>274</v>
      </c>
      <c r="O109" s="24" t="str">
        <f t="shared" si="3"/>
        <v/>
      </c>
    </row>
    <row r="110" spans="1:15" x14ac:dyDescent="0.25">
      <c r="A110" s="3" t="s">
        <v>194</v>
      </c>
      <c r="B110" s="3" t="s">
        <v>142</v>
      </c>
      <c r="C110" s="3" t="s">
        <v>311</v>
      </c>
      <c r="D110" s="3" t="str">
        <f>C26</f>
        <v>INT-XBRC-PE</v>
      </c>
      <c r="E110" s="3" t="s">
        <v>339</v>
      </c>
      <c r="F110">
        <v>0</v>
      </c>
      <c r="G110" s="3" t="s">
        <v>124</v>
      </c>
      <c r="H110" s="3">
        <v>11</v>
      </c>
      <c r="I110" s="3">
        <v>80</v>
      </c>
      <c r="J110" s="3"/>
      <c r="K110" s="3"/>
      <c r="L110" s="3" t="s">
        <v>196</v>
      </c>
    </row>
    <row r="111" spans="1:15" x14ac:dyDescent="0.25">
      <c r="A111" s="3" t="s">
        <v>194</v>
      </c>
      <c r="B111" s="3" t="s">
        <v>142</v>
      </c>
      <c r="C111" s="3" t="s">
        <v>311</v>
      </c>
      <c r="D111" s="3" t="str">
        <f>D110</f>
        <v>INT-XBRC-PE</v>
      </c>
      <c r="E111" s="3" t="s">
        <v>341</v>
      </c>
      <c r="F111">
        <v>0</v>
      </c>
      <c r="G111" s="3" t="s">
        <v>124</v>
      </c>
      <c r="H111" s="3">
        <v>12</v>
      </c>
      <c r="I111" s="3">
        <v>80</v>
      </c>
      <c r="J111" s="3"/>
      <c r="K111" s="3"/>
      <c r="L111" s="3" t="s">
        <v>196</v>
      </c>
    </row>
    <row r="112" spans="1:15" x14ac:dyDescent="0.25">
      <c r="A112" s="3" t="s">
        <v>194</v>
      </c>
      <c r="B112" s="3" t="s">
        <v>142</v>
      </c>
      <c r="C112" s="3" t="s">
        <v>311</v>
      </c>
      <c r="D112" s="3" t="str">
        <f>D111</f>
        <v>INT-XBRC-PE</v>
      </c>
      <c r="E112" s="3" t="s">
        <v>342</v>
      </c>
      <c r="F112">
        <v>0</v>
      </c>
      <c r="G112" s="3" t="s">
        <v>124</v>
      </c>
      <c r="H112" s="3">
        <v>13</v>
      </c>
      <c r="I112" s="3">
        <v>80</v>
      </c>
      <c r="J112" s="3"/>
      <c r="K112" s="3"/>
      <c r="L112" s="3" t="s">
        <v>196</v>
      </c>
    </row>
    <row r="113" spans="1:12" x14ac:dyDescent="0.25">
      <c r="A113" s="3" t="s">
        <v>194</v>
      </c>
      <c r="B113" s="3" t="s">
        <v>142</v>
      </c>
      <c r="C113" s="3" t="s">
        <v>311</v>
      </c>
      <c r="D113" s="3" t="str">
        <f>D112</f>
        <v>INT-XBRC-PE</v>
      </c>
      <c r="E113" s="3" t="s">
        <v>343</v>
      </c>
      <c r="F113">
        <v>0</v>
      </c>
      <c r="G113" s="3" t="s">
        <v>124</v>
      </c>
      <c r="H113" s="3">
        <v>14</v>
      </c>
      <c r="I113" s="3">
        <v>80</v>
      </c>
      <c r="J113" s="3"/>
      <c r="K113" s="3"/>
      <c r="L113" s="3" t="s">
        <v>196</v>
      </c>
    </row>
    <row r="114" spans="1:12" x14ac:dyDescent="0.25">
      <c r="A114" s="3" t="s">
        <v>194</v>
      </c>
      <c r="B114" s="3" t="s">
        <v>142</v>
      </c>
      <c r="C114" s="3" t="s">
        <v>311</v>
      </c>
      <c r="D114" s="3" t="str">
        <f>C25</f>
        <v>INT-XBRC-KI</v>
      </c>
      <c r="E114" s="3" t="s">
        <v>385</v>
      </c>
      <c r="F114">
        <v>0</v>
      </c>
      <c r="G114" s="3" t="s">
        <v>124</v>
      </c>
      <c r="H114" s="3">
        <v>2</v>
      </c>
      <c r="I114" s="3">
        <v>80</v>
      </c>
      <c r="J114" s="3"/>
      <c r="K114" s="3"/>
      <c r="L114" s="3" t="s">
        <v>195</v>
      </c>
    </row>
    <row r="115" spans="1:12" x14ac:dyDescent="0.25">
      <c r="A115" s="3" t="s">
        <v>194</v>
      </c>
      <c r="B115" s="3" t="s">
        <v>142</v>
      </c>
      <c r="C115" s="3" t="s">
        <v>311</v>
      </c>
      <c r="D115" s="3" t="str">
        <f>D114</f>
        <v>INT-XBRC-KI</v>
      </c>
      <c r="E115" s="3" t="s">
        <v>386</v>
      </c>
      <c r="F115">
        <v>0</v>
      </c>
      <c r="G115" s="3" t="s">
        <v>124</v>
      </c>
      <c r="H115" s="3">
        <v>3</v>
      </c>
      <c r="I115" s="3">
        <v>80</v>
      </c>
      <c r="J115" s="3"/>
      <c r="K115" s="3"/>
      <c r="L115" s="3" t="s">
        <v>195</v>
      </c>
    </row>
    <row r="116" spans="1:12" x14ac:dyDescent="0.25">
      <c r="A116" s="3" t="s">
        <v>194</v>
      </c>
      <c r="B116" s="3" t="s">
        <v>142</v>
      </c>
      <c r="C116" s="3" t="s">
        <v>311</v>
      </c>
      <c r="D116" s="3" t="str">
        <f t="shared" ref="D116:D121" si="10">D115</f>
        <v>INT-XBRC-KI</v>
      </c>
      <c r="E116" s="3" t="s">
        <v>391</v>
      </c>
      <c r="F116">
        <v>0</v>
      </c>
      <c r="G116" s="3" t="s">
        <v>124</v>
      </c>
      <c r="H116" s="3">
        <v>4</v>
      </c>
      <c r="I116" s="3">
        <v>80</v>
      </c>
      <c r="J116" s="3"/>
      <c r="K116" s="3"/>
      <c r="L116" s="3" t="s">
        <v>195</v>
      </c>
    </row>
    <row r="117" spans="1:12" x14ac:dyDescent="0.25">
      <c r="A117" s="3" t="s">
        <v>194</v>
      </c>
      <c r="B117" s="3" t="s">
        <v>142</v>
      </c>
      <c r="C117" s="3" t="s">
        <v>311</v>
      </c>
      <c r="D117" s="3" t="str">
        <f t="shared" si="10"/>
        <v>INT-XBRC-KI</v>
      </c>
      <c r="E117" s="3" t="s">
        <v>392</v>
      </c>
      <c r="F117">
        <v>0</v>
      </c>
      <c r="G117" s="3" t="s">
        <v>124</v>
      </c>
      <c r="H117" s="3">
        <v>5</v>
      </c>
      <c r="I117" s="3">
        <v>80</v>
      </c>
      <c r="J117" s="3"/>
      <c r="K117" s="3"/>
      <c r="L117" s="3" t="s">
        <v>195</v>
      </c>
    </row>
    <row r="118" spans="1:12" x14ac:dyDescent="0.25">
      <c r="A118" s="3" t="s">
        <v>194</v>
      </c>
      <c r="B118" s="3" t="s">
        <v>142</v>
      </c>
      <c r="C118" s="3" t="s">
        <v>311</v>
      </c>
      <c r="D118" s="3" t="str">
        <f t="shared" si="10"/>
        <v>INT-XBRC-KI</v>
      </c>
      <c r="E118" s="3" t="s">
        <v>393</v>
      </c>
      <c r="F118">
        <v>0</v>
      </c>
      <c r="G118" s="3" t="s">
        <v>124</v>
      </c>
      <c r="H118" s="3">
        <v>6</v>
      </c>
      <c r="I118" s="3">
        <v>80</v>
      </c>
      <c r="J118" s="3"/>
      <c r="K118" s="3"/>
      <c r="L118" s="3" t="s">
        <v>195</v>
      </c>
    </row>
    <row r="119" spans="1:12" x14ac:dyDescent="0.25">
      <c r="A119" s="3" t="s">
        <v>194</v>
      </c>
      <c r="B119" s="3" t="s">
        <v>142</v>
      </c>
      <c r="C119" s="3" t="s">
        <v>311</v>
      </c>
      <c r="D119" s="3" t="str">
        <f t="shared" si="10"/>
        <v>INT-XBRC-KI</v>
      </c>
      <c r="E119" s="3" t="s">
        <v>394</v>
      </c>
      <c r="F119">
        <v>0</v>
      </c>
      <c r="G119" s="3" t="s">
        <v>124</v>
      </c>
      <c r="H119" s="3">
        <v>7</v>
      </c>
      <c r="I119" s="3">
        <v>80</v>
      </c>
      <c r="J119" s="3"/>
      <c r="K119" s="3"/>
      <c r="L119" s="3" t="s">
        <v>195</v>
      </c>
    </row>
    <row r="120" spans="1:12" x14ac:dyDescent="0.25">
      <c r="A120" s="3" t="s">
        <v>194</v>
      </c>
      <c r="B120" s="3" t="s">
        <v>142</v>
      </c>
      <c r="C120" s="3" t="s">
        <v>311</v>
      </c>
      <c r="D120" s="3" t="str">
        <f t="shared" si="10"/>
        <v>INT-XBRC-KI</v>
      </c>
      <c r="E120" s="3" t="s">
        <v>395</v>
      </c>
      <c r="F120">
        <v>0</v>
      </c>
      <c r="G120" s="3" t="s">
        <v>124</v>
      </c>
      <c r="H120" s="3">
        <v>8</v>
      </c>
      <c r="I120" s="3">
        <v>80</v>
      </c>
      <c r="J120" s="3"/>
      <c r="K120" s="3"/>
      <c r="L120" s="3" t="s">
        <v>195</v>
      </c>
    </row>
    <row r="121" spans="1:12" x14ac:dyDescent="0.25">
      <c r="A121" s="3" t="s">
        <v>194</v>
      </c>
      <c r="B121" s="3" t="s">
        <v>142</v>
      </c>
      <c r="C121" s="3" t="s">
        <v>311</v>
      </c>
      <c r="D121" s="3" t="str">
        <f t="shared" si="10"/>
        <v>INT-XBRC-KI</v>
      </c>
      <c r="E121" s="3" t="s">
        <v>396</v>
      </c>
      <c r="F121">
        <v>0</v>
      </c>
      <c r="G121" s="3" t="s">
        <v>124</v>
      </c>
      <c r="H121" s="3">
        <v>9</v>
      </c>
      <c r="I121" s="3">
        <v>80</v>
      </c>
      <c r="J121" s="3"/>
      <c r="K121" s="3"/>
      <c r="L121" s="3" t="s">
        <v>195</v>
      </c>
    </row>
    <row r="123" spans="1:12" x14ac:dyDescent="0.25">
      <c r="A123" s="35" t="s">
        <v>118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7"/>
    </row>
    <row r="124" spans="1:12" x14ac:dyDescent="0.25">
      <c r="A124" s="3" t="s">
        <v>99</v>
      </c>
      <c r="B124" s="3" t="s">
        <v>100</v>
      </c>
      <c r="C124" s="3" t="s">
        <v>175</v>
      </c>
      <c r="D124" s="3"/>
      <c r="E124" s="3" t="str">
        <f>VLOOKUP($C124,'all servers'!$C:$K,2,FALSE)</f>
        <v>INT</v>
      </c>
      <c r="F124" s="3" t="str">
        <f>VLOOKUP($C124,'all servers'!$C:$K,3,FALSE)</f>
        <v>256MB</v>
      </c>
      <c r="G124" s="3">
        <f>VLOOKUP($C124,'all servers'!$C:$K,4,FALSE)</f>
        <v>1</v>
      </c>
      <c r="H124" s="3" t="str">
        <f>VLOOKUP($C124,'all servers'!$C:$K,5,FALSE)</f>
        <v>20GB</v>
      </c>
      <c r="I124" s="3" t="str">
        <f>VLOOKUP($C124,'all servers'!$C:$K,6,FALSE)</f>
        <v>RHEL</v>
      </c>
      <c r="J124" s="3" t="str">
        <f>VLOOKUP($C124,'all servers'!$C:$K,7,FALSE)</f>
        <v>xBRC-Attraction</v>
      </c>
      <c r="K124" s="3" t="str">
        <f>VLOOKUP($C124,'all servers'!$C:$K,9,FALSE)</f>
        <v>10.110.1.205</v>
      </c>
      <c r="L124" s="3" t="s">
        <v>152</v>
      </c>
    </row>
    <row r="125" spans="1:12" x14ac:dyDescent="0.25">
      <c r="A125" s="3" t="s">
        <v>99</v>
      </c>
      <c r="B125" s="3" t="s">
        <v>100</v>
      </c>
      <c r="C125" s="3" t="s">
        <v>176</v>
      </c>
      <c r="D125" s="3"/>
      <c r="E125" s="3" t="str">
        <f>VLOOKUP($C125,'all servers'!$C:$K,2,FALSE)</f>
        <v>INT</v>
      </c>
      <c r="F125" s="3" t="str">
        <f>VLOOKUP($C125,'all servers'!$C:$K,3,FALSE)</f>
        <v>256MB</v>
      </c>
      <c r="G125" s="3">
        <f>VLOOKUP($C125,'all servers'!$C:$K,4,FALSE)</f>
        <v>1</v>
      </c>
      <c r="H125" s="3" t="str">
        <f>VLOOKUP($C125,'all servers'!$C:$K,5,FALSE)</f>
        <v>20GB</v>
      </c>
      <c r="I125" s="3" t="str">
        <f>VLOOKUP($C125,'all servers'!$C:$K,6,FALSE)</f>
        <v>RHEL</v>
      </c>
      <c r="J125" s="3" t="str">
        <f>VLOOKUP($C125,'all servers'!$C:$K,7,FALSE)</f>
        <v>xBRC-Attraction</v>
      </c>
      <c r="K125" s="3" t="str">
        <f>VLOOKUP($C125,'all servers'!$C:$K,9,FALSE)</f>
        <v>10.110.1.204</v>
      </c>
      <c r="L125" s="3" t="s">
        <v>153</v>
      </c>
    </row>
    <row r="126" spans="1:12" x14ac:dyDescent="0.25">
      <c r="A126" s="3" t="s">
        <v>99</v>
      </c>
      <c r="B126" s="3" t="s">
        <v>100</v>
      </c>
      <c r="C126" s="3" t="s">
        <v>177</v>
      </c>
      <c r="D126" s="3"/>
      <c r="E126" s="3" t="str">
        <f>VLOOKUP($C126,'all servers'!$C:$K,2,FALSE)</f>
        <v>INT</v>
      </c>
      <c r="F126" s="3" t="str">
        <f>VLOOKUP($C126,'all servers'!$C:$K,3,FALSE)</f>
        <v>256MB</v>
      </c>
      <c r="G126" s="3">
        <f>VLOOKUP($C126,'all servers'!$C:$K,4,FALSE)</f>
        <v>1</v>
      </c>
      <c r="H126" s="3" t="str">
        <f>VLOOKUP($C126,'all servers'!$C:$K,5,FALSE)</f>
        <v>20GB</v>
      </c>
      <c r="I126" s="3" t="str">
        <f>VLOOKUP($C126,'all servers'!$C:$K,6,FALSE)</f>
        <v>RHEL</v>
      </c>
      <c r="J126" s="3" t="str">
        <f>VLOOKUP($C126,'all servers'!$C:$K,7,FALSE)</f>
        <v>xBRC-Attraction</v>
      </c>
      <c r="K126" s="3" t="str">
        <f>VLOOKUP($C126,'all servers'!$C:$K,9,FALSE)</f>
        <v>10.110.1.202</v>
      </c>
      <c r="L126" s="3" t="s">
        <v>154</v>
      </c>
    </row>
    <row r="127" spans="1:12" x14ac:dyDescent="0.25">
      <c r="A127" s="3" t="s">
        <v>99</v>
      </c>
      <c r="B127" s="3" t="s">
        <v>100</v>
      </c>
      <c r="C127" s="3" t="s">
        <v>179</v>
      </c>
      <c r="D127" s="3"/>
      <c r="E127" s="3" t="str">
        <f>VLOOKUP($C127,'all servers'!$C:$K,2,FALSE)</f>
        <v>INT</v>
      </c>
      <c r="F127" s="3" t="str">
        <f>VLOOKUP($C127,'all servers'!$C:$K,3,FALSE)</f>
        <v>256MB</v>
      </c>
      <c r="G127" s="3">
        <f>VLOOKUP($C127,'all servers'!$C:$K,4,FALSE)</f>
        <v>1</v>
      </c>
      <c r="H127" s="3" t="str">
        <f>VLOOKUP($C127,'all servers'!$C:$K,5,FALSE)</f>
        <v>20GB</v>
      </c>
      <c r="I127" s="3" t="str">
        <f>VLOOKUP($C127,'all servers'!$C:$K,6,FALSE)</f>
        <v>RHEL</v>
      </c>
      <c r="J127" s="3" t="str">
        <f>VLOOKUP($C127,'all servers'!$C:$K,7,FALSE)</f>
        <v>xBRC-Attraction</v>
      </c>
      <c r="K127" s="3" t="str">
        <f>VLOOKUP($C127,'all servers'!$C:$K,9,FALSE)</f>
        <v>10.110.1.201</v>
      </c>
      <c r="L127" s="3" t="s">
        <v>155</v>
      </c>
    </row>
    <row r="128" spans="1:12" x14ac:dyDescent="0.25">
      <c r="A128" s="3" t="s">
        <v>99</v>
      </c>
      <c r="B128" s="3" t="s">
        <v>100</v>
      </c>
      <c r="C128" s="3" t="s">
        <v>180</v>
      </c>
      <c r="D128" s="3"/>
      <c r="E128" s="3" t="str">
        <f>VLOOKUP($C128,'all servers'!$C:$K,2,FALSE)</f>
        <v>INT</v>
      </c>
      <c r="F128" s="3" t="str">
        <f>VLOOKUP($C128,'all servers'!$C:$K,3,FALSE)</f>
        <v>256MB</v>
      </c>
      <c r="G128" s="3">
        <f>VLOOKUP($C128,'all servers'!$C:$K,4,FALSE)</f>
        <v>1</v>
      </c>
      <c r="H128" s="3" t="str">
        <f>VLOOKUP($C128,'all servers'!$C:$K,5,FALSE)</f>
        <v>20GB</v>
      </c>
      <c r="I128" s="3" t="str">
        <f>VLOOKUP($C128,'all servers'!$C:$K,6,FALSE)</f>
        <v>RHEL</v>
      </c>
      <c r="J128" s="3" t="str">
        <f>VLOOKUP($C128,'all servers'!$C:$K,7,FALSE)</f>
        <v>xBRC-Attraction</v>
      </c>
      <c r="K128" s="3" t="str">
        <f>VLOOKUP($C128,'all servers'!$C:$K,9,FALSE)</f>
        <v>10.110.1.245</v>
      </c>
      <c r="L128" s="3" t="s">
        <v>160</v>
      </c>
    </row>
    <row r="129" spans="1:12" x14ac:dyDescent="0.25">
      <c r="A129" s="3" t="s">
        <v>99</v>
      </c>
      <c r="B129" s="3" t="s">
        <v>100</v>
      </c>
      <c r="C129" s="3" t="s">
        <v>315</v>
      </c>
      <c r="D129" s="3"/>
      <c r="E129" s="3" t="str">
        <f>VLOOKUP($C129,'all servers'!$C:$K,2,FALSE)</f>
        <v>INT</v>
      </c>
      <c r="F129" s="3" t="str">
        <f>VLOOKUP($C129,'all servers'!$C:$K,3,FALSE)</f>
        <v>256MB</v>
      </c>
      <c r="G129" s="3">
        <f>VLOOKUP($C129,'all servers'!$C:$K,4,FALSE)</f>
        <v>1</v>
      </c>
      <c r="H129" s="3" t="str">
        <f>VLOOKUP($C129,'all servers'!$C:$K,5,FALSE)</f>
        <v>20GB</v>
      </c>
      <c r="I129" s="3" t="str">
        <f>VLOOKUP($C129,'all servers'!$C:$K,6,FALSE)</f>
        <v>RHEL</v>
      </c>
      <c r="J129" s="3" t="str">
        <f>VLOOKUP($C129,'all servers'!$C:$K,7,FALSE)</f>
        <v>xBRC-Attraction</v>
      </c>
      <c r="K129" s="3" t="str">
        <f>VLOOKUP($C129,'all servers'!$C:$K,9,FALSE)</f>
        <v>10.110.1.237</v>
      </c>
      <c r="L129" s="3" t="s">
        <v>156</v>
      </c>
    </row>
    <row r="130" spans="1:12" x14ac:dyDescent="0.25">
      <c r="A130" s="3" t="s">
        <v>99</v>
      </c>
      <c r="B130" s="3" t="s">
        <v>100</v>
      </c>
      <c r="C130" s="3" t="s">
        <v>181</v>
      </c>
      <c r="D130" s="3"/>
      <c r="E130" s="3" t="str">
        <f>VLOOKUP($C130,'all servers'!$C:$K,2,FALSE)</f>
        <v>INT</v>
      </c>
      <c r="F130" s="3" t="str">
        <f>VLOOKUP($C130,'all servers'!$C:$K,3,FALSE)</f>
        <v>256MB</v>
      </c>
      <c r="G130" s="3">
        <f>VLOOKUP($C130,'all servers'!$C:$K,4,FALSE)</f>
        <v>1</v>
      </c>
      <c r="H130" s="3" t="str">
        <f>VLOOKUP($C130,'all servers'!$C:$K,5,FALSE)</f>
        <v>20GB</v>
      </c>
      <c r="I130" s="3" t="str">
        <f>VLOOKUP($C130,'all servers'!$C:$K,6,FALSE)</f>
        <v>RHEL</v>
      </c>
      <c r="J130" s="3" t="str">
        <f>VLOOKUP($C130,'all servers'!$C:$K,7,FALSE)</f>
        <v>xBRC-Attraction</v>
      </c>
      <c r="K130" s="3" t="str">
        <f>VLOOKUP($C130,'all servers'!$C:$K,9,FALSE)</f>
        <v>10.110.1.234</v>
      </c>
      <c r="L130" s="3" t="s">
        <v>159</v>
      </c>
    </row>
    <row r="131" spans="1:12" x14ac:dyDescent="0.25">
      <c r="A131" s="3" t="s">
        <v>99</v>
      </c>
      <c r="B131" s="3" t="s">
        <v>100</v>
      </c>
      <c r="C131" s="3" t="s">
        <v>182</v>
      </c>
      <c r="D131" s="3"/>
      <c r="E131" s="3" t="str">
        <f>VLOOKUP($C131,'all servers'!$C:$K,2,FALSE)</f>
        <v>INT</v>
      </c>
      <c r="F131" s="3" t="str">
        <f>VLOOKUP($C131,'all servers'!$C:$K,3,FALSE)</f>
        <v>256MB</v>
      </c>
      <c r="G131" s="3">
        <f>VLOOKUP($C131,'all servers'!$C:$K,4,FALSE)</f>
        <v>1</v>
      </c>
      <c r="H131" s="3" t="str">
        <f>VLOOKUP($C131,'all servers'!$C:$K,5,FALSE)</f>
        <v>20GB</v>
      </c>
      <c r="I131" s="3" t="str">
        <f>VLOOKUP($C131,'all servers'!$C:$K,6,FALSE)</f>
        <v>RHEL</v>
      </c>
      <c r="J131" s="3" t="str">
        <f>VLOOKUP($C131,'all servers'!$C:$K,7,FALSE)</f>
        <v>xBRC-Attraction</v>
      </c>
      <c r="K131" s="3" t="str">
        <f>VLOOKUP($C131,'all servers'!$C:$K,9,FALSE)</f>
        <v>10.110.1.206</v>
      </c>
      <c r="L131" s="3" t="s">
        <v>157</v>
      </c>
    </row>
    <row r="132" spans="1:12" x14ac:dyDescent="0.25">
      <c r="A132" s="3" t="s">
        <v>99</v>
      </c>
      <c r="B132" s="3" t="s">
        <v>100</v>
      </c>
      <c r="C132" s="3" t="s">
        <v>178</v>
      </c>
      <c r="D132" s="3"/>
      <c r="E132" s="3" t="str">
        <f>VLOOKUP($C132,'all servers'!$C:$K,2,FALSE)</f>
        <v>INT</v>
      </c>
      <c r="F132" s="3" t="str">
        <f>VLOOKUP($C132,'all servers'!$C:$K,3,FALSE)</f>
        <v>256MB</v>
      </c>
      <c r="G132" s="3">
        <f>VLOOKUP($C132,'all servers'!$C:$K,4,FALSE)</f>
        <v>1</v>
      </c>
      <c r="H132" s="3" t="str">
        <f>VLOOKUP($C132,'all servers'!$C:$K,5,FALSE)</f>
        <v>20GB</v>
      </c>
      <c r="I132" s="3" t="str">
        <f>VLOOKUP($C132,'all servers'!$C:$K,6,FALSE)</f>
        <v>RHEL</v>
      </c>
      <c r="J132" s="3" t="str">
        <f>VLOOKUP($C132,'all servers'!$C:$K,7,FALSE)</f>
        <v>xBRC-Attraction</v>
      </c>
      <c r="K132" s="3" t="str">
        <f>VLOOKUP($C132,'all servers'!$C:$K,9,FALSE)</f>
        <v>10.110.1.203</v>
      </c>
      <c r="L132" s="3" t="s">
        <v>377</v>
      </c>
    </row>
    <row r="133" spans="1:12" x14ac:dyDescent="0.25">
      <c r="A133" s="3" t="s">
        <v>99</v>
      </c>
      <c r="B133" s="3" t="s">
        <v>100</v>
      </c>
      <c r="C133" s="3" t="s">
        <v>366</v>
      </c>
      <c r="D133" s="3"/>
      <c r="E133" s="3" t="str">
        <f>VLOOKUP($C133,'all servers'!$C:$K,2,FALSE)</f>
        <v>INT</v>
      </c>
      <c r="F133" s="3" t="str">
        <f>VLOOKUP($C133,'all servers'!$C:$K,3,FALSE)</f>
        <v>256MB</v>
      </c>
      <c r="G133" s="3">
        <f>VLOOKUP($C133,'all servers'!$C:$K,4,FALSE)</f>
        <v>1</v>
      </c>
      <c r="H133" s="3" t="str">
        <f>VLOOKUP($C133,'all servers'!$C:$K,5,FALSE)</f>
        <v>20GB</v>
      </c>
      <c r="I133" s="3" t="str">
        <f>VLOOKUP($C133,'all servers'!$C:$K,6,FALSE)</f>
        <v>RHEL</v>
      </c>
      <c r="J133" s="3" t="str">
        <f>VLOOKUP($C133,'all servers'!$C:$K,7,FALSE)</f>
        <v>xBRC-Attraction</v>
      </c>
      <c r="K133" s="3" t="str">
        <f>VLOOKUP($C133,'all servers'!$C:$K,9,FALSE)</f>
        <v>10.110.1.235</v>
      </c>
      <c r="L133" s="3" t="s">
        <v>443</v>
      </c>
    </row>
    <row r="134" spans="1:12" x14ac:dyDescent="0.25">
      <c r="A134" s="3" t="s">
        <v>99</v>
      </c>
      <c r="B134" s="3" t="s">
        <v>100</v>
      </c>
      <c r="C134" s="3" t="s">
        <v>66</v>
      </c>
      <c r="D134" s="3"/>
      <c r="E134" s="3" t="str">
        <f>VLOOKUP($C134,'all servers'!$C:$K,2,FALSE)</f>
        <v>INT</v>
      </c>
      <c r="F134" s="3" t="str">
        <f>VLOOKUP($C134,'all servers'!$C:$K,3,FALSE)</f>
        <v>256MB</v>
      </c>
      <c r="G134" s="3">
        <f>VLOOKUP($C134,'all servers'!$C:$K,4,FALSE)</f>
        <v>1</v>
      </c>
      <c r="H134" s="3" t="str">
        <f>VLOOKUP($C134,'all servers'!$C:$K,5,FALSE)</f>
        <v>20GB</v>
      </c>
      <c r="I134" s="3" t="str">
        <f>VLOOKUP($C134,'all servers'!$C:$K,6,FALSE)</f>
        <v>RHEL</v>
      </c>
      <c r="J134" s="3" t="str">
        <f>VLOOKUP($C134,'all servers'!$C:$K,7,FALSE)</f>
        <v>xBRC-Park Entry</v>
      </c>
      <c r="K134" s="3" t="str">
        <f>VLOOKUP($C134,'all servers'!$C:$K,9,FALSE)</f>
        <v>10.110.1.236</v>
      </c>
      <c r="L134" s="3" t="s">
        <v>193</v>
      </c>
    </row>
    <row r="135" spans="1:12" x14ac:dyDescent="0.25">
      <c r="A135" s="3" t="s">
        <v>99</v>
      </c>
      <c r="B135" s="3" t="s">
        <v>100</v>
      </c>
      <c r="C135" s="3" t="s">
        <v>309</v>
      </c>
      <c r="D135" s="3"/>
      <c r="E135" s="3" t="str">
        <f>VLOOKUP($C135,'all servers'!$C:$K,2,FALSE)</f>
        <v>INT</v>
      </c>
      <c r="F135" s="3" t="str">
        <f>VLOOKUP($C135,'all servers'!$C:$K,3,FALSE)</f>
        <v>256MB</v>
      </c>
      <c r="G135" s="3">
        <f>VLOOKUP($C135,'all servers'!$C:$K,4,FALSE)</f>
        <v>1</v>
      </c>
      <c r="H135" s="3" t="str">
        <f>VLOOKUP($C135,'all servers'!$C:$K,5,FALSE)</f>
        <v>20GB</v>
      </c>
      <c r="I135" s="3" t="str">
        <f>VLOOKUP($C135,'all servers'!$C:$K,6,FALSE)</f>
        <v>RHEL</v>
      </c>
      <c r="J135" s="3" t="str">
        <f>VLOOKUP($C135,'all servers'!$C:$K,7,FALSE)</f>
        <v>xBRC-Space</v>
      </c>
      <c r="K135" s="3" t="str">
        <f>VLOOKUP($C135,'all servers'!$C:$K,9,FALSE)</f>
        <v>10.110.1.225</v>
      </c>
      <c r="L135" s="3" t="s">
        <v>444</v>
      </c>
    </row>
  </sheetData>
  <sortState ref="A15:L24">
    <sortCondition ref="C15:C24"/>
  </sortState>
  <mergeCells count="7">
    <mergeCell ref="B1:L1"/>
    <mergeCell ref="A2:L2"/>
    <mergeCell ref="A64:L64"/>
    <mergeCell ref="A123:L123"/>
    <mergeCell ref="A36:L36"/>
    <mergeCell ref="A33:L33"/>
    <mergeCell ref="A29:L29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="90" zoomScaleNormal="90" workbookViewId="0">
      <selection activeCell="K10" sqref="K10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85546875" customWidth="1"/>
    <col min="4" max="4" width="17.42578125" bestFit="1" customWidth="1"/>
    <col min="5" max="5" width="12.85546875" bestFit="1" customWidth="1"/>
    <col min="6" max="6" width="8.42578125" bestFit="1" customWidth="1"/>
    <col min="7" max="7" width="11.28515625" bestFit="1" customWidth="1"/>
    <col min="8" max="8" width="7" bestFit="1" customWidth="1"/>
    <col min="9" max="9" width="9.28515625" bestFit="1" customWidth="1"/>
    <col min="10" max="10" width="20.5703125" bestFit="1" customWidth="1"/>
    <col min="11" max="11" width="13" bestFit="1" customWidth="1"/>
    <col min="12" max="12" width="13" style="24" customWidth="1"/>
    <col min="13" max="13" width="13.5703125" style="24" bestFit="1" customWidth="1"/>
    <col min="14" max="14" width="38.140625" bestFit="1" customWidth="1"/>
    <col min="15" max="18" width="0" hidden="1" customWidth="1"/>
    <col min="19" max="19" width="10" hidden="1" customWidth="1"/>
    <col min="20" max="22" width="0" hidden="1" customWidth="1"/>
  </cols>
  <sheetData>
    <row r="1" spans="1:22" x14ac:dyDescent="0.25">
      <c r="A1" s="6" t="s">
        <v>49</v>
      </c>
      <c r="B1" s="38" t="s">
        <v>330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V1" s="5"/>
    </row>
    <row r="2" spans="1:22" x14ac:dyDescent="0.25">
      <c r="A2" s="35" t="s">
        <v>116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V2" s="8"/>
    </row>
    <row r="3" spans="1:22" s="1" customFormat="1" x14ac:dyDescent="0.25">
      <c r="A3" s="7" t="s">
        <v>96</v>
      </c>
      <c r="B3" s="7" t="s">
        <v>112</v>
      </c>
      <c r="C3" s="7" t="s">
        <v>32</v>
      </c>
      <c r="D3" s="7" t="s">
        <v>255</v>
      </c>
      <c r="E3" s="7" t="s">
        <v>40</v>
      </c>
      <c r="F3" s="7" t="s">
        <v>22</v>
      </c>
      <c r="G3" s="7" t="s">
        <v>23</v>
      </c>
      <c r="H3" s="7" t="s">
        <v>24</v>
      </c>
      <c r="I3" s="7" t="s">
        <v>27</v>
      </c>
      <c r="J3" s="7" t="s">
        <v>3</v>
      </c>
      <c r="K3" s="7" t="s">
        <v>7</v>
      </c>
      <c r="L3" s="26" t="s">
        <v>535</v>
      </c>
      <c r="M3" s="26" t="s">
        <v>536</v>
      </c>
      <c r="N3" s="7" t="s">
        <v>101</v>
      </c>
    </row>
    <row r="4" spans="1:22" x14ac:dyDescent="0.25">
      <c r="A4" s="3" t="s">
        <v>215</v>
      </c>
      <c r="B4" s="3" t="s">
        <v>142</v>
      </c>
      <c r="C4" s="3" t="s">
        <v>329</v>
      </c>
      <c r="D4" s="3"/>
      <c r="E4" s="3" t="str">
        <f>VLOOKUP($C4,'all servers'!$C:$K,2,FALSE)</f>
        <v>ALPHA</v>
      </c>
      <c r="F4" s="3" t="str">
        <f>VLOOKUP($C4,'all servers'!$C:$K,3,FALSE)</f>
        <v>512MB</v>
      </c>
      <c r="G4" s="3">
        <f>VLOOKUP($C4,'all servers'!$C:$K,4,FALSE)</f>
        <v>1</v>
      </c>
      <c r="H4" s="3" t="str">
        <f>VLOOKUP($C4,'all servers'!$C:$K,5,FALSE)</f>
        <v>8GB</v>
      </c>
      <c r="I4" s="3" t="str">
        <f>VLOOKUP($C4,'all servers'!$C:$K,6,FALSE)</f>
        <v>RHEL</v>
      </c>
      <c r="J4" s="3" t="str">
        <f>VLOOKUP($C4,'all servers'!$C:$K,7,FALSE)</f>
        <v>Selenium, Node</v>
      </c>
      <c r="K4" s="25" t="s">
        <v>564</v>
      </c>
      <c r="L4" s="25">
        <f>VLOOKUP($C4,'all servers'!$C:$M,10,FALSE)</f>
        <v>0</v>
      </c>
      <c r="M4" s="25">
        <f>VLOOKUP($C4,'all servers'!$C:$M,11,FALSE)</f>
        <v>0</v>
      </c>
      <c r="N4" s="3" t="s">
        <v>225</v>
      </c>
    </row>
    <row r="5" spans="1:22" x14ac:dyDescent="0.25">
      <c r="A5" s="3" t="s">
        <v>143</v>
      </c>
      <c r="B5" s="3" t="s">
        <v>142</v>
      </c>
      <c r="C5" s="25" t="s">
        <v>329</v>
      </c>
      <c r="D5" s="3" t="s">
        <v>236</v>
      </c>
      <c r="E5" s="3" t="str">
        <f>VLOOKUP($C5,'all servers'!$C:$K,2,FALSE)</f>
        <v>ALPHA</v>
      </c>
      <c r="F5" s="3" t="str">
        <f>VLOOKUP($C5,'all servers'!$C:$K,3,FALSE)</f>
        <v>512MB</v>
      </c>
      <c r="G5" s="3">
        <f>VLOOKUP($C5,'all servers'!$C:$K,4,FALSE)</f>
        <v>1</v>
      </c>
      <c r="H5" s="3" t="str">
        <f>VLOOKUP($C5,'all servers'!$C:$K,5,FALSE)</f>
        <v>8GB</v>
      </c>
      <c r="I5" s="3" t="str">
        <f>VLOOKUP($C5,'all servers'!$C:$K,6,FALSE)</f>
        <v>RHEL</v>
      </c>
      <c r="J5" s="3" t="str">
        <f>VLOOKUP($C5,'all servers'!$C:$K,7,FALSE)</f>
        <v>Selenium, Node</v>
      </c>
      <c r="K5" s="3">
        <f>VLOOKUP($C5,'all servers'!$C:$K,9,FALSE)</f>
        <v>0</v>
      </c>
      <c r="L5" s="25">
        <f>VLOOKUP($C5,'all servers'!$C:$M,10,FALSE)</f>
        <v>0</v>
      </c>
      <c r="M5" s="25">
        <f>VLOOKUP($C5,'all servers'!$C:$M,11,FALSE)</f>
        <v>0</v>
      </c>
      <c r="N5" s="3" t="s">
        <v>548</v>
      </c>
    </row>
    <row r="6" spans="1:22" x14ac:dyDescent="0.25">
      <c r="A6" s="3" t="s">
        <v>46</v>
      </c>
      <c r="B6" s="3" t="s">
        <v>142</v>
      </c>
      <c r="C6" s="3" t="s">
        <v>224</v>
      </c>
      <c r="D6" s="3" t="s">
        <v>230</v>
      </c>
      <c r="E6" s="3" t="str">
        <f>VLOOKUP($C6,'all servers'!$C:$K,2,FALSE)</f>
        <v>ALPHA</v>
      </c>
      <c r="F6" s="3" t="str">
        <f>VLOOKUP($C6,'all servers'!$C:$K,3,FALSE)</f>
        <v>256MB</v>
      </c>
      <c r="G6" s="3">
        <f>VLOOKUP($C6,'all servers'!$C:$K,4,FALSE)</f>
        <v>1</v>
      </c>
      <c r="H6" s="3" t="str">
        <f>VLOOKUP($C6,'all servers'!$C:$K,5,FALSE)</f>
        <v>20GB</v>
      </c>
      <c r="I6" s="3" t="str">
        <f>VLOOKUP($C6,'all servers'!$C:$K,6,FALSE)</f>
        <v>RHEL</v>
      </c>
      <c r="J6" s="3" t="str">
        <f>VLOOKUP($C6,'all servers'!$C:$K,7,FALSE)</f>
        <v>xBRMS+JMSListener</v>
      </c>
      <c r="K6" s="3" t="str">
        <f>VLOOKUP($C6,'all servers'!$C:$K,9,FALSE)</f>
        <v>10.92.63.92</v>
      </c>
      <c r="L6" s="25">
        <f>VLOOKUP($C6,'all servers'!$C:$M,10,FALSE)</f>
        <v>0</v>
      </c>
      <c r="M6" s="25">
        <f>VLOOKUP($C6,'all servers'!$C:$M,11,FALSE)</f>
        <v>0</v>
      </c>
      <c r="N6" s="3" t="s">
        <v>615</v>
      </c>
      <c r="Q6" s="8">
        <v>144</v>
      </c>
      <c r="R6" s="24"/>
      <c r="S6" s="24"/>
      <c r="T6" s="24"/>
    </row>
    <row r="7" spans="1:22" x14ac:dyDescent="0.25">
      <c r="A7" s="3" t="s">
        <v>226</v>
      </c>
      <c r="B7" s="3" t="s">
        <v>142</v>
      </c>
      <c r="C7" s="3" t="s">
        <v>218</v>
      </c>
      <c r="D7" s="3"/>
      <c r="E7" s="3" t="str">
        <f>VLOOKUP($C7,'all servers'!$C:$K,2,FALSE)</f>
        <v>ALPHA</v>
      </c>
      <c r="F7" s="3" t="str">
        <f>VLOOKUP($C7,'all servers'!$C:$K,3,FALSE)</f>
        <v>256MB</v>
      </c>
      <c r="G7" s="3">
        <f>VLOOKUP($C7,'all servers'!$C:$K,4,FALSE)</f>
        <v>1</v>
      </c>
      <c r="H7" s="3" t="str">
        <f>VLOOKUP($C7,'all servers'!$C:$K,5,FALSE)</f>
        <v>20GB</v>
      </c>
      <c r="I7" s="3" t="str">
        <f>VLOOKUP($C7,'all servers'!$C:$K,6,FALSE)</f>
        <v>Windows</v>
      </c>
      <c r="J7" s="3" t="str">
        <f>VLOOKUP($C7,'all servers'!$C:$K,7,FALSE)</f>
        <v>SQL</v>
      </c>
      <c r="K7" s="3" t="str">
        <f>VLOOKUP($C7,'all servers'!$C:$K,9,FALSE)</f>
        <v>10.92.63.103 </v>
      </c>
      <c r="L7" s="25">
        <f>VLOOKUP($C7,'all servers'!$C:$M,10,FALSE)</f>
        <v>0</v>
      </c>
      <c r="M7" s="25" t="str">
        <f>VLOOKUP($C7,'all servers'!$C:$M,11,FALSE)</f>
        <v>nm-flfa-00019</v>
      </c>
      <c r="N7" s="3" t="s">
        <v>312</v>
      </c>
      <c r="Q7" s="24">
        <v>1</v>
      </c>
      <c r="R7" s="24" t="s">
        <v>553</v>
      </c>
      <c r="S7" s="31">
        <v>80010110</v>
      </c>
      <c r="T7" s="24" t="s">
        <v>565</v>
      </c>
    </row>
    <row r="8" spans="1:22" x14ac:dyDescent="0.25">
      <c r="A8" s="3" t="s">
        <v>200</v>
      </c>
      <c r="B8" s="3" t="s">
        <v>142</v>
      </c>
      <c r="C8" s="3" t="s">
        <v>224</v>
      </c>
      <c r="D8" s="3" t="s">
        <v>230</v>
      </c>
      <c r="E8" s="3" t="str">
        <f>VLOOKUP($C8,'all servers'!$C:$K,2,FALSE)</f>
        <v>ALPHA</v>
      </c>
      <c r="F8" s="3" t="str">
        <f>VLOOKUP($C8,'all servers'!$C:$K,3,FALSE)</f>
        <v>256MB</v>
      </c>
      <c r="G8" s="3">
        <f>VLOOKUP($C8,'all servers'!$C:$K,4,FALSE)</f>
        <v>1</v>
      </c>
      <c r="H8" s="3" t="str">
        <f>VLOOKUP($C8,'all servers'!$C:$K,5,FALSE)</f>
        <v>20GB</v>
      </c>
      <c r="I8" s="3" t="str">
        <f>VLOOKUP($C8,'all servers'!$C:$K,6,FALSE)</f>
        <v>RHEL</v>
      </c>
      <c r="J8" s="3" t="str">
        <f>VLOOKUP($C8,'all servers'!$C:$K,7,FALSE)</f>
        <v>xBRMS+JMSListener</v>
      </c>
      <c r="K8" s="3" t="str">
        <f>VLOOKUP($C8,'all servers'!$C:$K,9,FALSE)</f>
        <v>10.92.63.92</v>
      </c>
      <c r="L8" s="25">
        <f>VLOOKUP($C8,'all servers'!$C:$M,10,FALSE)</f>
        <v>0</v>
      </c>
      <c r="M8" s="25">
        <f>VLOOKUP($C8,'all servers'!$C:$M,11,FALSE)</f>
        <v>0</v>
      </c>
      <c r="N8" s="3" t="s">
        <v>173</v>
      </c>
      <c r="Q8" s="24">
        <v>2</v>
      </c>
      <c r="R8" s="24" t="s">
        <v>554</v>
      </c>
      <c r="S8" s="31">
        <v>80010114</v>
      </c>
      <c r="T8" s="24" t="s">
        <v>566</v>
      </c>
    </row>
    <row r="9" spans="1:22" x14ac:dyDescent="0.25">
      <c r="A9" s="3" t="s">
        <v>199</v>
      </c>
      <c r="B9" s="3" t="s">
        <v>142</v>
      </c>
      <c r="C9" s="3" t="s">
        <v>493</v>
      </c>
      <c r="D9" s="3"/>
      <c r="E9" s="3" t="str">
        <f>VLOOKUP($C9,'all servers'!$C:$K,2,FALSE)</f>
        <v>ALPHA</v>
      </c>
      <c r="F9" s="3" t="str">
        <f>VLOOKUP($C9,'all servers'!$C:$K,3,FALSE)</f>
        <v>1GB</v>
      </c>
      <c r="G9" s="3">
        <f>VLOOKUP($C9,'all servers'!$C:$K,4,FALSE)</f>
        <v>1</v>
      </c>
      <c r="H9" s="3" t="str">
        <f>VLOOKUP($C9,'all servers'!$C:$K,5,FALSE)</f>
        <v>20GB</v>
      </c>
      <c r="I9" s="3" t="str">
        <f>VLOOKUP($C9,'all servers'!$C:$K,6,FALSE)</f>
        <v>RHEL</v>
      </c>
      <c r="J9" s="3" t="str">
        <f>VLOOKUP($C9,'all servers'!$C:$K,7,FALSE)</f>
        <v>YUM</v>
      </c>
      <c r="K9" s="3" t="str">
        <f>VLOOKUP($C9,'all servers'!$C:$K,9,FALSE)</f>
        <v>10.92.64.241</v>
      </c>
      <c r="L9" s="25">
        <f>VLOOKUP($C9,'all servers'!$C:$M,10,FALSE)</f>
        <v>0</v>
      </c>
      <c r="M9" s="25">
        <f>VLOOKUP($C9,'all servers'!$C:$M,11,FALSE)</f>
        <v>0</v>
      </c>
      <c r="N9" s="3" t="s">
        <v>98</v>
      </c>
      <c r="Q9" s="24">
        <v>3</v>
      </c>
      <c r="R9" s="24" t="s">
        <v>555</v>
      </c>
      <c r="S9" s="31">
        <v>80010208</v>
      </c>
      <c r="T9" s="24" t="s">
        <v>567</v>
      </c>
    </row>
    <row r="10" spans="1:22" x14ac:dyDescent="0.25">
      <c r="A10" s="3" t="s">
        <v>211</v>
      </c>
      <c r="B10" s="3" t="s">
        <v>142</v>
      </c>
      <c r="C10" s="3" t="s">
        <v>220</v>
      </c>
      <c r="D10" s="3"/>
      <c r="E10" s="3" t="str">
        <f>VLOOKUP($C10,'all servers'!$C:$K,2,FALSE)</f>
        <v>ALPHA</v>
      </c>
      <c r="F10" s="3" t="str">
        <f>VLOOKUP($C10,'all servers'!$C:$K,3,FALSE)</f>
        <v>256MB</v>
      </c>
      <c r="G10" s="3">
        <f>VLOOKUP($C10,'all servers'!$C:$K,4,FALSE)</f>
        <v>1</v>
      </c>
      <c r="H10" s="3" t="str">
        <f>VLOOKUP($C10,'all servers'!$C:$K,5,FALSE)</f>
        <v>20GB</v>
      </c>
      <c r="I10" s="3" t="str">
        <f>VLOOKUP($C10,'all servers'!$C:$K,6,FALSE)</f>
        <v>Windows</v>
      </c>
      <c r="J10" s="3" t="str">
        <f>VLOOKUP($C10,'all servers'!$C:$K,7,FALSE)</f>
        <v>ESB + SQL</v>
      </c>
      <c r="K10" s="3" t="str">
        <f>VLOOKUP($C10,'all servers'!$C:$K,9,FALSE)</f>
        <v>10.92.63.66</v>
      </c>
      <c r="L10" s="25">
        <f>VLOOKUP($C10,'all servers'!$C:$M,10,FALSE)</f>
        <v>0</v>
      </c>
      <c r="M10" s="25">
        <f>VLOOKUP($C10,'all servers'!$C:$M,11,FALSE)</f>
        <v>0</v>
      </c>
      <c r="N10" s="3" t="s">
        <v>523</v>
      </c>
      <c r="Q10" s="24">
        <v>4</v>
      </c>
      <c r="R10" s="24" t="s">
        <v>556</v>
      </c>
      <c r="S10" s="31">
        <v>80010153</v>
      </c>
      <c r="T10" s="24" t="s">
        <v>568</v>
      </c>
    </row>
    <row r="11" spans="1:22" x14ac:dyDescent="0.25">
      <c r="A11" s="3" t="s">
        <v>165</v>
      </c>
      <c r="B11" s="3" t="s">
        <v>142</v>
      </c>
      <c r="C11" s="3" t="s">
        <v>221</v>
      </c>
      <c r="D11" s="3"/>
      <c r="E11" s="3" t="str">
        <f>VLOOKUP($C11,'all servers'!$C:$K,2,FALSE)</f>
        <v>ALPHA</v>
      </c>
      <c r="F11" s="3" t="str">
        <f>VLOOKUP($C11,'all servers'!$C:$K,3,FALSE)</f>
        <v>256MB</v>
      </c>
      <c r="G11" s="3">
        <f>VLOOKUP($C11,'all servers'!$C:$K,4,FALSE)</f>
        <v>1</v>
      </c>
      <c r="H11" s="3" t="str">
        <f>VLOOKUP($C11,'all servers'!$C:$K,5,FALSE)</f>
        <v>20GB</v>
      </c>
      <c r="I11" s="3" t="str">
        <f>VLOOKUP($C11,'all servers'!$C:$K,6,FALSE)</f>
        <v>RHEL</v>
      </c>
      <c r="J11" s="3" t="str">
        <f>VLOOKUP($C11,'all servers'!$C:$K,7,FALSE)</f>
        <v>GXP, DAP, DAP UI</v>
      </c>
      <c r="K11" s="25" t="str">
        <f>VLOOKUP($C11,'all servers'!$C:$K,9,FALSE)</f>
        <v>10.92.65.21</v>
      </c>
      <c r="L11" s="25">
        <f>VLOOKUP($C11,'all servers'!$C:$M,10,FALSE)</f>
        <v>0</v>
      </c>
      <c r="M11" s="25">
        <f>VLOOKUP($C11,'all servers'!$C:$M,11,FALSE)</f>
        <v>0</v>
      </c>
      <c r="N11" s="25" t="s">
        <v>525</v>
      </c>
      <c r="Q11" s="24">
        <v>5</v>
      </c>
      <c r="R11" s="24" t="s">
        <v>558</v>
      </c>
      <c r="S11" s="31">
        <v>80010176</v>
      </c>
      <c r="T11" s="24" t="s">
        <v>569</v>
      </c>
    </row>
    <row r="12" spans="1:22" x14ac:dyDescent="0.25">
      <c r="A12" s="3" t="s">
        <v>45</v>
      </c>
      <c r="B12" s="3" t="s">
        <v>142</v>
      </c>
      <c r="C12" s="3" t="s">
        <v>222</v>
      </c>
      <c r="D12" s="3" t="s">
        <v>232</v>
      </c>
      <c r="E12" s="3" t="str">
        <f>VLOOKUP($C12,'all servers'!$C:$K,2,FALSE)</f>
        <v>ALPHA</v>
      </c>
      <c r="F12" s="3" t="str">
        <f>VLOOKUP($C12,'all servers'!$C:$K,3,FALSE)</f>
        <v>256MB</v>
      </c>
      <c r="G12" s="3">
        <f>VLOOKUP($C12,'all servers'!$C:$K,4,FALSE)</f>
        <v>1</v>
      </c>
      <c r="H12" s="3" t="str">
        <f>VLOOKUP($C12,'all servers'!$C:$K,5,FALSE)</f>
        <v>20GB</v>
      </c>
      <c r="I12" s="3" t="str">
        <f>VLOOKUP($C12,'all servers'!$C:$K,6,FALSE)</f>
        <v>Windows</v>
      </c>
      <c r="J12" s="3" t="str">
        <f>VLOOKUP($C12,'all servers'!$C:$K,7,FALSE)</f>
        <v>IDMS</v>
      </c>
      <c r="K12" s="3" t="str">
        <f>VLOOKUP($C12,'all servers'!$C:$K,9,FALSE)</f>
        <v>10.92.65.27</v>
      </c>
      <c r="L12" s="25" t="str">
        <f>VLOOKUP($C12,'all servers'!$C:$M,10,FALSE)</f>
        <v>nge-rl-idms</v>
      </c>
      <c r="M12" s="25" t="str">
        <f>VLOOKUP($C12,'all servers'!$C:$M,11,FALSE)</f>
        <v>nl-flfa-00073</v>
      </c>
      <c r="N12" s="3" t="s">
        <v>314</v>
      </c>
      <c r="Q12" s="24">
        <v>6</v>
      </c>
      <c r="R12" s="24" t="s">
        <v>557</v>
      </c>
      <c r="S12" s="31">
        <v>80010170</v>
      </c>
      <c r="T12" s="24" t="s">
        <v>570</v>
      </c>
    </row>
    <row r="13" spans="1:22" x14ac:dyDescent="0.25">
      <c r="A13" s="3" t="s">
        <v>113</v>
      </c>
      <c r="B13" s="3" t="s">
        <v>142</v>
      </c>
      <c r="C13" s="3" t="s">
        <v>218</v>
      </c>
      <c r="D13" s="3"/>
      <c r="E13" s="3" t="str">
        <f>VLOOKUP($C13,'all servers'!$C:$K,2,FALSE)</f>
        <v>ALPHA</v>
      </c>
      <c r="F13" s="3" t="str">
        <f>VLOOKUP($C13,'all servers'!$C:$K,3,FALSE)</f>
        <v>256MB</v>
      </c>
      <c r="G13" s="3">
        <f>VLOOKUP($C13,'all servers'!$C:$K,4,FALSE)</f>
        <v>1</v>
      </c>
      <c r="H13" s="3" t="str">
        <f>VLOOKUP($C13,'all servers'!$C:$K,5,FALSE)</f>
        <v>20GB</v>
      </c>
      <c r="I13" s="3" t="str">
        <f>VLOOKUP($C13,'all servers'!$C:$K,6,FALSE)</f>
        <v>Windows</v>
      </c>
      <c r="J13" s="3" t="str">
        <f>VLOOKUP($C13,'all servers'!$C:$K,7,FALSE)</f>
        <v>SQL</v>
      </c>
      <c r="K13" s="3" t="str">
        <f>VLOOKUP($C13,'all servers'!$C:$K,9,FALSE)</f>
        <v>10.92.63.103 </v>
      </c>
      <c r="L13" s="25">
        <f>VLOOKUP($C13,'all servers'!$C:$M,10,FALSE)</f>
        <v>0</v>
      </c>
      <c r="M13" s="25" t="str">
        <f>VLOOKUP($C13,'all servers'!$C:$M,11,FALSE)</f>
        <v>nm-flfa-00019</v>
      </c>
      <c r="N13" s="3" t="s">
        <v>314</v>
      </c>
      <c r="Q13" s="24">
        <v>7</v>
      </c>
      <c r="R13" s="24" t="s">
        <v>561</v>
      </c>
      <c r="S13" s="33">
        <v>80010213</v>
      </c>
      <c r="T13" s="24" t="s">
        <v>573</v>
      </c>
    </row>
    <row r="14" spans="1:22" x14ac:dyDescent="0.25">
      <c r="A14" s="3" t="s">
        <v>273</v>
      </c>
      <c r="B14" s="3" t="s">
        <v>142</v>
      </c>
      <c r="C14" s="3" t="s">
        <v>317</v>
      </c>
      <c r="D14" s="3" t="s">
        <v>233</v>
      </c>
      <c r="E14" s="3" t="str">
        <f>VLOOKUP($C14,'all servers'!$C:$K,2,FALSE)</f>
        <v>ALPHA</v>
      </c>
      <c r="F14" s="3" t="str">
        <f>VLOOKUP($C14,'all servers'!$C:$K,3,FALSE)</f>
        <v>256MB</v>
      </c>
      <c r="G14" s="3">
        <f>VLOOKUP($C14,'all servers'!$C:$K,4,FALSE)</f>
        <v>1</v>
      </c>
      <c r="H14" s="3" t="str">
        <f>VLOOKUP($C14,'all servers'!$C:$K,5,FALSE)</f>
        <v>20GB</v>
      </c>
      <c r="I14" s="3" t="str">
        <f>VLOOKUP($C14,'all servers'!$C:$K,6,FALSE)</f>
        <v>RHEL</v>
      </c>
      <c r="J14" s="3" t="str">
        <f>VLOOKUP($C14,'all servers'!$C:$K,7,FALSE)</f>
        <v>xBRC-Attraction</v>
      </c>
      <c r="K14" s="3" t="str">
        <f>VLOOKUP($C14,'all servers'!$C:$K,9,FALSE)</f>
        <v>10.92.65.38</v>
      </c>
      <c r="L14" s="25" t="str">
        <f>VLOOKUP($C14,'all servers'!$C:$M,10,FALSE)</f>
        <v>nge-rl-bzly</v>
      </c>
      <c r="M14" s="25" t="str">
        <f>VLOOKUP($C14,'all servers'!$C:$M,11,FALSE)</f>
        <v>nl-flfa-00079</v>
      </c>
      <c r="N14" s="3" t="s">
        <v>497</v>
      </c>
      <c r="Q14" s="24">
        <v>8</v>
      </c>
      <c r="R14" s="24" t="s">
        <v>559</v>
      </c>
      <c r="S14" s="31">
        <v>80010190</v>
      </c>
      <c r="T14" s="24" t="s">
        <v>571</v>
      </c>
    </row>
    <row r="15" spans="1:22" x14ac:dyDescent="0.25">
      <c r="A15" s="3" t="s">
        <v>212</v>
      </c>
      <c r="B15" s="3" t="s">
        <v>142</v>
      </c>
      <c r="C15" s="3" t="s">
        <v>318</v>
      </c>
      <c r="D15" s="3" t="s">
        <v>233</v>
      </c>
      <c r="E15" s="3" t="str">
        <f>VLOOKUP($C15,'all servers'!$C:$K,2,FALSE)</f>
        <v>ALPHA</v>
      </c>
      <c r="F15" s="3" t="str">
        <f>VLOOKUP($C15,'all servers'!$C:$K,3,FALSE)</f>
        <v>256MB</v>
      </c>
      <c r="G15" s="3">
        <f>VLOOKUP($C15,'all servers'!$C:$K,4,FALSE)</f>
        <v>1</v>
      </c>
      <c r="H15" s="3" t="str">
        <f>VLOOKUP($C15,'all servers'!$C:$K,5,FALSE)</f>
        <v>20GB</v>
      </c>
      <c r="I15" s="3" t="str">
        <f>VLOOKUP($C15,'all servers'!$C:$K,6,FALSE)</f>
        <v>RHEL</v>
      </c>
      <c r="J15" s="3" t="str">
        <f>VLOOKUP($C15,'all servers'!$C:$K,7,FALSE)</f>
        <v>xBRC-Attraction</v>
      </c>
      <c r="K15" s="3" t="str">
        <f>VLOOKUP($C15,'all servers'!$C:$K,9,FALSE)</f>
        <v>10.92.65.33</v>
      </c>
      <c r="L15" s="25">
        <f>VLOOKUP($C15,'all servers'!$C:$M,10,FALSE)</f>
        <v>0</v>
      </c>
      <c r="M15" s="25">
        <f>VLOOKUP($C15,'all servers'!$C:$M,11,FALSE)</f>
        <v>0</v>
      </c>
      <c r="N15" s="3" t="s">
        <v>498</v>
      </c>
      <c r="Q15" s="24">
        <v>9</v>
      </c>
      <c r="R15" s="24" t="s">
        <v>560</v>
      </c>
      <c r="S15" s="31">
        <v>80010192</v>
      </c>
      <c r="T15" s="24" t="s">
        <v>572</v>
      </c>
    </row>
    <row r="16" spans="1:22" x14ac:dyDescent="0.25">
      <c r="A16" s="3" t="s">
        <v>212</v>
      </c>
      <c r="B16" s="3" t="s">
        <v>142</v>
      </c>
      <c r="C16" s="3" t="s">
        <v>319</v>
      </c>
      <c r="D16" s="3" t="s">
        <v>233</v>
      </c>
      <c r="E16" s="3" t="str">
        <f>VLOOKUP($C16,'all servers'!$C:$K,2,FALSE)</f>
        <v>ALPHA</v>
      </c>
      <c r="F16" s="3" t="str">
        <f>VLOOKUP($C16,'all servers'!$C:$K,3,FALSE)</f>
        <v>256MB</v>
      </c>
      <c r="G16" s="3">
        <f>VLOOKUP($C16,'all servers'!$C:$K,4,FALSE)</f>
        <v>1</v>
      </c>
      <c r="H16" s="3" t="str">
        <f>VLOOKUP($C16,'all servers'!$C:$K,5,FALSE)</f>
        <v>20GB</v>
      </c>
      <c r="I16" s="3" t="str">
        <f>VLOOKUP($C16,'all servers'!$C:$K,6,FALSE)</f>
        <v>RHEL</v>
      </c>
      <c r="J16" s="3" t="str">
        <f>VLOOKUP($C16,'all servers'!$C:$K,7,FALSE)</f>
        <v>xBRC-Attraction</v>
      </c>
      <c r="K16" s="3" t="str">
        <f>VLOOKUP($C16,'all servers'!$C:$K,9,FALSE)</f>
        <v>10.92.65.68</v>
      </c>
      <c r="L16" s="25" t="str">
        <f>VLOOKUP($C16,'all servers'!$C:$M,10,FALSE)</f>
        <v>nge-rl-jucrz</v>
      </c>
      <c r="M16" s="25" t="str">
        <f>VLOOKUP($C16,'all servers'!$C:$M,11,FALSE)</f>
        <v>nl-flfa-00083</v>
      </c>
      <c r="N16" s="3" t="s">
        <v>499</v>
      </c>
      <c r="Q16" s="24">
        <v>10</v>
      </c>
      <c r="R16" s="24" t="s">
        <v>562</v>
      </c>
      <c r="S16" s="33">
        <v>15850196</v>
      </c>
      <c r="T16" s="24" t="s">
        <v>575</v>
      </c>
    </row>
    <row r="17" spans="1:20" x14ac:dyDescent="0.25">
      <c r="A17" s="3" t="s">
        <v>273</v>
      </c>
      <c r="B17" s="3" t="s">
        <v>142</v>
      </c>
      <c r="C17" s="3" t="s">
        <v>325</v>
      </c>
      <c r="D17" s="3" t="s">
        <v>233</v>
      </c>
      <c r="E17" s="3" t="str">
        <f>VLOOKUP($C17,'all servers'!$C:$K,2,FALSE)</f>
        <v>ALPHA</v>
      </c>
      <c r="F17" s="3" t="str">
        <f>VLOOKUP($C17,'all servers'!$C:$K,3,FALSE)</f>
        <v>256MB</v>
      </c>
      <c r="G17" s="3">
        <f>VLOOKUP($C17,'all servers'!$C:$K,4,FALSE)</f>
        <v>1</v>
      </c>
      <c r="H17" s="3" t="str">
        <f>VLOOKUP($C17,'all servers'!$C:$K,5,FALSE)</f>
        <v>20GB</v>
      </c>
      <c r="I17" s="3" t="str">
        <f>VLOOKUP($C17,'all servers'!$C:$K,6,FALSE)</f>
        <v>RHEL</v>
      </c>
      <c r="J17" s="3" t="str">
        <f>VLOOKUP($C17,'all servers'!$C:$K,7,FALSE)</f>
        <v>xBRC-Attraction</v>
      </c>
      <c r="K17" s="3" t="str">
        <f>VLOOKUP($C17,'all servers'!$C:$K,9,FALSE)</f>
        <v>10.92.65.69</v>
      </c>
      <c r="L17" s="25">
        <f>VLOOKUP($C17,'all servers'!$C:$M,10,FALSE)</f>
        <v>0</v>
      </c>
      <c r="M17" s="25">
        <f>VLOOKUP($C17,'all servers'!$C:$M,11,FALSE)</f>
        <v>0</v>
      </c>
      <c r="N17" s="3" t="s">
        <v>508</v>
      </c>
      <c r="Q17" s="24">
        <v>11</v>
      </c>
      <c r="R17" s="24" t="s">
        <v>563</v>
      </c>
      <c r="S17" s="31">
        <v>15850198</v>
      </c>
      <c r="T17" s="24" t="s">
        <v>574</v>
      </c>
    </row>
    <row r="18" spans="1:20" x14ac:dyDescent="0.25">
      <c r="A18" s="3" t="s">
        <v>212</v>
      </c>
      <c r="B18" s="3" t="s">
        <v>142</v>
      </c>
      <c r="C18" s="3" t="s">
        <v>320</v>
      </c>
      <c r="D18" s="3" t="s">
        <v>233</v>
      </c>
      <c r="E18" s="3" t="str">
        <f>VLOOKUP($C18,'all servers'!$C:$K,2,FALSE)</f>
        <v>ALPHA</v>
      </c>
      <c r="F18" s="3" t="str">
        <f>VLOOKUP($C18,'all servers'!$C:$K,3,FALSE)</f>
        <v>256MB</v>
      </c>
      <c r="G18" s="3">
        <f>VLOOKUP($C18,'all servers'!$C:$K,4,FALSE)</f>
        <v>1</v>
      </c>
      <c r="H18" s="3" t="str">
        <f>VLOOKUP($C18,'all servers'!$C:$K,5,FALSE)</f>
        <v>20GB</v>
      </c>
      <c r="I18" s="3" t="str">
        <f>VLOOKUP($C18,'all servers'!$C:$K,6,FALSE)</f>
        <v>RHEL</v>
      </c>
      <c r="J18" s="3" t="str">
        <f>VLOOKUP($C18,'all servers'!$C:$K,7,FALSE)</f>
        <v>xBRC-Attraction</v>
      </c>
      <c r="K18" s="3" t="str">
        <f>VLOOKUP($C18,'all servers'!$C:$K,9,FALSE)</f>
        <v>10.92.65.70</v>
      </c>
      <c r="L18" s="25" t="str">
        <f>VLOOKUP($C18,'all servers'!$C:$M,10,FALSE)</f>
        <v>nge-rl-ptrpn</v>
      </c>
      <c r="M18" s="25" t="str">
        <f>VLOOKUP($C18,'all servers'!$C:$M,11,FALSE)</f>
        <v>nl-flfa-00085</v>
      </c>
      <c r="N18" s="3" t="s">
        <v>501</v>
      </c>
    </row>
    <row r="19" spans="1:20" x14ac:dyDescent="0.25">
      <c r="A19" s="3" t="s">
        <v>212</v>
      </c>
      <c r="B19" s="3" t="s">
        <v>142</v>
      </c>
      <c r="C19" s="3" t="s">
        <v>321</v>
      </c>
      <c r="D19" s="3" t="s">
        <v>233</v>
      </c>
      <c r="E19" s="3" t="str">
        <f>VLOOKUP($C19,'all servers'!$C:$K,2,FALSE)</f>
        <v>ALPHA</v>
      </c>
      <c r="F19" s="3" t="str">
        <f>VLOOKUP($C19,'all servers'!$C:$K,3,FALSE)</f>
        <v>256MB</v>
      </c>
      <c r="G19" s="3">
        <f>VLOOKUP($C19,'all servers'!$C:$K,4,FALSE)</f>
        <v>1</v>
      </c>
      <c r="H19" s="3" t="str">
        <f>VLOOKUP($C19,'all servers'!$C:$K,5,FALSE)</f>
        <v>20GB</v>
      </c>
      <c r="I19" s="3" t="str">
        <f>VLOOKUP($C19,'all servers'!$C:$K,6,FALSE)</f>
        <v>RHEL</v>
      </c>
      <c r="J19" s="3" t="str">
        <f>VLOOKUP($C19,'all servers'!$C:$K,7,FALSE)</f>
        <v>xBRC-Attraction</v>
      </c>
      <c r="K19" s="3" t="str">
        <f>VLOOKUP($C19,'all servers'!$C:$K,9,FALSE)</f>
        <v>10.92.65.74</v>
      </c>
      <c r="L19" s="25" t="str">
        <f>VLOOKUP($C19,'all servers'!$C:$M,10,FALSE)</f>
        <v>nge-rl-phlmg</v>
      </c>
      <c r="M19" s="25" t="str">
        <f>VLOOKUP($C19,'all servers'!$C:$M,11,FALSE)</f>
        <v>nl-flfa-00089</v>
      </c>
      <c r="N19" s="3" t="s">
        <v>502</v>
      </c>
    </row>
    <row r="20" spans="1:20" x14ac:dyDescent="0.25">
      <c r="A20" s="3" t="s">
        <v>212</v>
      </c>
      <c r="B20" s="3" t="s">
        <v>142</v>
      </c>
      <c r="C20" s="3" t="s">
        <v>322</v>
      </c>
      <c r="D20" s="3" t="s">
        <v>233</v>
      </c>
      <c r="E20" s="3" t="str">
        <f>VLOOKUP($C20,'all servers'!$C:$K,2,FALSE)</f>
        <v>ALPHA</v>
      </c>
      <c r="F20" s="3" t="str">
        <f>VLOOKUP($C20,'all servers'!$C:$K,3,FALSE)</f>
        <v>256MB</v>
      </c>
      <c r="G20" s="3">
        <f>VLOOKUP($C20,'all servers'!$C:$K,4,FALSE)</f>
        <v>1</v>
      </c>
      <c r="H20" s="3" t="str">
        <f>VLOOKUP($C20,'all servers'!$C:$K,5,FALSE)</f>
        <v>20GB</v>
      </c>
      <c r="I20" s="3" t="str">
        <f>VLOOKUP($C20,'all servers'!$C:$K,6,FALSE)</f>
        <v>RHEL</v>
      </c>
      <c r="J20" s="3" t="str">
        <f>VLOOKUP($C20,'all servers'!$C:$K,7,FALSE)</f>
        <v>xBRC-Attraction</v>
      </c>
      <c r="K20" s="3" t="str">
        <f>VLOOKUP($C20,'all servers'!$C:$K,9,FALSE)</f>
        <v>10.92.65.72</v>
      </c>
      <c r="L20" s="25" t="str">
        <f>VLOOKUP($C20,'all servers'!$C:$M,10,FALSE)</f>
        <v>nge-rl-pooh</v>
      </c>
      <c r="M20" s="25" t="str">
        <f>VLOOKUP($C20,'all servers'!$C:$M,11,FALSE)</f>
        <v>nl-flfa-00087</v>
      </c>
      <c r="N20" s="3" t="s">
        <v>503</v>
      </c>
    </row>
    <row r="21" spans="1:20" x14ac:dyDescent="0.25">
      <c r="A21" s="3" t="s">
        <v>212</v>
      </c>
      <c r="B21" s="3" t="s">
        <v>142</v>
      </c>
      <c r="C21" s="3" t="s">
        <v>472</v>
      </c>
      <c r="D21" s="3" t="s">
        <v>233</v>
      </c>
      <c r="E21" s="3" t="str">
        <f>VLOOKUP($C21,'all servers'!$C:$K,2,FALSE)</f>
        <v>ALPHA</v>
      </c>
      <c r="F21" s="3" t="str">
        <f>VLOOKUP($C21,'all servers'!$C:$K,3,FALSE)</f>
        <v>256MB</v>
      </c>
      <c r="G21" s="3">
        <f>VLOOKUP($C21,'all servers'!$C:$K,4,FALSE)</f>
        <v>1</v>
      </c>
      <c r="H21" s="3" t="str">
        <f>VLOOKUP($C21,'all servers'!$C:$K,5,FALSE)</f>
        <v>20GB</v>
      </c>
      <c r="I21" s="3" t="str">
        <f>VLOOKUP($C21,'all servers'!$C:$K,6,FALSE)</f>
        <v>RHEL</v>
      </c>
      <c r="J21" s="3" t="str">
        <f>VLOOKUP($C21,'all servers'!$C:$K,7,FALSE)</f>
        <v>xBRC-Attraction</v>
      </c>
      <c r="K21" s="3" t="str">
        <f>VLOOKUP($C21,'all servers'!$C:$K,9,FALSE)</f>
        <v>10.92.65.71</v>
      </c>
      <c r="L21" s="25">
        <f>VLOOKUP($C21,'all servers'!$C:$M,10,FALSE)</f>
        <v>0</v>
      </c>
      <c r="M21" s="25">
        <f>VLOOKUP($C21,'all servers'!$C:$M,11,FALSE)</f>
        <v>0</v>
      </c>
      <c r="N21" s="3" t="s">
        <v>509</v>
      </c>
    </row>
    <row r="22" spans="1:20" x14ac:dyDescent="0.25">
      <c r="A22" s="3" t="s">
        <v>212</v>
      </c>
      <c r="B22" s="3" t="s">
        <v>142</v>
      </c>
      <c r="C22" s="3" t="s">
        <v>323</v>
      </c>
      <c r="D22" s="3" t="s">
        <v>233</v>
      </c>
      <c r="E22" s="3" t="str">
        <f>VLOOKUP($C22,'all servers'!$C:$K,2,FALSE)</f>
        <v>ALPHA</v>
      </c>
      <c r="F22" s="3" t="str">
        <f>VLOOKUP($C22,'all servers'!$C:$K,3,FALSE)</f>
        <v>256MB</v>
      </c>
      <c r="G22" s="3">
        <f>VLOOKUP($C22,'all servers'!$C:$K,4,FALSE)</f>
        <v>1</v>
      </c>
      <c r="H22" s="3" t="str">
        <f>VLOOKUP($C22,'all servers'!$C:$K,5,FALSE)</f>
        <v>20GB</v>
      </c>
      <c r="I22" s="3" t="str">
        <f>VLOOKUP($C22,'all servers'!$C:$K,6,FALSE)</f>
        <v>RHEL</v>
      </c>
      <c r="J22" s="3" t="str">
        <f>VLOOKUP($C22,'all servers'!$C:$K,7,FALSE)</f>
        <v>xBRC-Attraction</v>
      </c>
      <c r="K22" s="3" t="str">
        <f>VLOOKUP($C22,'all servers'!$C:$K,9,FALSE)</f>
        <v>10.92.65.76</v>
      </c>
      <c r="L22" s="25" t="str">
        <f>VLOOKUP($C22,'all servers'!$C:$M,10,FALSE)</f>
        <v>nge-rl-spcmt</v>
      </c>
      <c r="M22" s="25" t="str">
        <f>VLOOKUP($C22,'all servers'!$C:$M,11,FALSE)</f>
        <v>nl-flfa-00091</v>
      </c>
      <c r="N22" s="3" t="s">
        <v>504</v>
      </c>
    </row>
    <row r="23" spans="1:20" x14ac:dyDescent="0.25">
      <c r="A23" s="3" t="s">
        <v>212</v>
      </c>
      <c r="B23" s="3" t="s">
        <v>142</v>
      </c>
      <c r="C23" s="3" t="s">
        <v>324</v>
      </c>
      <c r="D23" s="3" t="s">
        <v>233</v>
      </c>
      <c r="E23" s="3" t="str">
        <f>VLOOKUP($C23,'all servers'!$C:$K,2,FALSE)</f>
        <v>ALPHA</v>
      </c>
      <c r="F23" s="3" t="str">
        <f>VLOOKUP($C23,'all servers'!$C:$K,3,FALSE)</f>
        <v>256MB</v>
      </c>
      <c r="G23" s="3">
        <f>VLOOKUP($C23,'all servers'!$C:$K,4,FALSE)</f>
        <v>1</v>
      </c>
      <c r="H23" s="3" t="str">
        <f>VLOOKUP($C23,'all servers'!$C:$K,5,FALSE)</f>
        <v>20GB</v>
      </c>
      <c r="I23" s="3" t="str">
        <f>VLOOKUP($C23,'all servers'!$C:$K,6,FALSE)</f>
        <v>RHEL</v>
      </c>
      <c r="J23" s="3" t="str">
        <f>VLOOKUP($C23,'all servers'!$C:$K,7,FALSE)</f>
        <v>xBRC-Attraction</v>
      </c>
      <c r="K23" s="3" t="str">
        <f>VLOOKUP($C23,'all servers'!$C:$K,9,FALSE)</f>
        <v>10.92.65.78</v>
      </c>
      <c r="L23" s="25" t="str">
        <f>VLOOKUP($C23,'all servers'!$C:$M,10,FALSE)</f>
        <v>nge-rl-splmt</v>
      </c>
      <c r="M23" s="25" t="str">
        <f>VLOOKUP($C23,'all servers'!$C:$M,11,FALSE)</f>
        <v>nl-flfa-00093</v>
      </c>
      <c r="N23" s="3" t="s">
        <v>505</v>
      </c>
    </row>
    <row r="24" spans="1:20" x14ac:dyDescent="0.25">
      <c r="A24" s="3" t="s">
        <v>213</v>
      </c>
      <c r="B24" s="3" t="s">
        <v>142</v>
      </c>
      <c r="C24" s="3" t="s">
        <v>326</v>
      </c>
      <c r="D24" s="3" t="s">
        <v>234</v>
      </c>
      <c r="E24" s="3" t="str">
        <f>VLOOKUP($C24,'all servers'!$C:$K,2,FALSE)</f>
        <v>ALPHA</v>
      </c>
      <c r="F24" s="3" t="str">
        <f>VLOOKUP($C24,'all servers'!$C:$K,3,FALSE)</f>
        <v>256MB</v>
      </c>
      <c r="G24" s="3">
        <f>VLOOKUP($C24,'all servers'!$C:$K,4,FALSE)</f>
        <v>1</v>
      </c>
      <c r="H24" s="3" t="str">
        <f>VLOOKUP($C24,'all servers'!$C:$K,5,FALSE)</f>
        <v>20GB</v>
      </c>
      <c r="I24" s="3" t="str">
        <f>VLOOKUP($C24,'all servers'!$C:$K,6,FALSE)</f>
        <v>RHEL</v>
      </c>
      <c r="J24" s="3" t="str">
        <f>VLOOKUP($C24,'all servers'!$C:$K,7,FALSE)</f>
        <v>xBRC-Space</v>
      </c>
      <c r="K24" s="3" t="str">
        <f>VLOOKUP($C24,'all servers'!$C:$K,9,FALSE)</f>
        <v>10.92.65.35</v>
      </c>
      <c r="L24" s="25">
        <f>VLOOKUP($C24,'all servers'!$C:$M,10,FALSE)</f>
        <v>0</v>
      </c>
      <c r="M24" s="25">
        <f>VLOOKUP($C24,'all servers'!$C:$M,11,FALSE)</f>
        <v>0</v>
      </c>
      <c r="N24" s="3" t="s">
        <v>510</v>
      </c>
    </row>
    <row r="25" spans="1:20" x14ac:dyDescent="0.25">
      <c r="A25" s="3" t="s">
        <v>214</v>
      </c>
      <c r="B25" s="3" t="s">
        <v>142</v>
      </c>
      <c r="C25" s="3" t="s">
        <v>223</v>
      </c>
      <c r="D25" s="3" t="s">
        <v>235</v>
      </c>
      <c r="E25" s="3" t="str">
        <f>VLOOKUP($C25,'all servers'!$C:$K,2,FALSE)</f>
        <v>ALPHA</v>
      </c>
      <c r="F25" s="3" t="str">
        <f>VLOOKUP($C25,'all servers'!$C:$K,3,FALSE)</f>
        <v>256MB</v>
      </c>
      <c r="G25" s="3">
        <f>VLOOKUP($C25,'all servers'!$C:$K,4,FALSE)</f>
        <v>1</v>
      </c>
      <c r="H25" s="3" t="str">
        <f>VLOOKUP($C25,'all servers'!$C:$K,5,FALSE)</f>
        <v>20GB</v>
      </c>
      <c r="I25" s="3" t="str">
        <f>VLOOKUP($C25,'all servers'!$C:$K,6,FALSE)</f>
        <v>RHEL</v>
      </c>
      <c r="J25" s="3" t="str">
        <f>VLOOKUP($C25,'all servers'!$C:$K,7,FALSE)</f>
        <v>xBRC-Park Entry</v>
      </c>
      <c r="K25" s="3" t="str">
        <f>VLOOKUP($C25,'all servers'!$C:$K,9,FALSE)</f>
        <v>10.92.65.32</v>
      </c>
      <c r="L25" s="25">
        <f>VLOOKUP($C25,'all servers'!$C:$M,10,FALSE)</f>
        <v>0</v>
      </c>
      <c r="M25" s="25">
        <f>VLOOKUP($C25,'all servers'!$C:$M,11,FALSE)</f>
        <v>0</v>
      </c>
      <c r="N25" s="3" t="s">
        <v>511</v>
      </c>
    </row>
    <row r="26" spans="1:20" x14ac:dyDescent="0.25">
      <c r="A26" s="3" t="s">
        <v>333</v>
      </c>
      <c r="B26" s="3" t="s">
        <v>142</v>
      </c>
      <c r="C26" s="3" t="s">
        <v>338</v>
      </c>
      <c r="D26" s="3" t="s">
        <v>335</v>
      </c>
      <c r="E26" s="3" t="str">
        <f>VLOOKUP($C26,'all servers'!$C:$K,2,FALSE)</f>
        <v>ALPHA</v>
      </c>
      <c r="F26" s="3" t="str">
        <f>VLOOKUP($C26,'all servers'!$C:$K,3,FALSE)</f>
        <v>256MB</v>
      </c>
      <c r="G26" s="3">
        <f>VLOOKUP($C26,'all servers'!$C:$K,4,FALSE)</f>
        <v>1</v>
      </c>
      <c r="H26" s="3" t="str">
        <f>VLOOKUP($C26,'all servers'!$C:$K,5,FALSE)</f>
        <v>20GB</v>
      </c>
      <c r="I26" s="3" t="str">
        <f>VLOOKUP($C26,'all servers'!$C:$K,6,FALSE)</f>
        <v>RHEL</v>
      </c>
      <c r="J26" s="3" t="str">
        <f>VLOOKUP($C26,'all servers'!$C:$K,7,FALSE)</f>
        <v>UIE server</v>
      </c>
      <c r="K26" s="25" t="s">
        <v>546</v>
      </c>
      <c r="L26" s="25">
        <f>VLOOKUP($C26,'all servers'!$C:$M,10,FALSE)</f>
        <v>0</v>
      </c>
      <c r="M26" s="25" t="str">
        <f>VLOOKUP($C26,'all servers'!$C:$M,11,FALSE)</f>
        <v>nl-flfa-00097</v>
      </c>
      <c r="N26" s="3" t="s">
        <v>337</v>
      </c>
    </row>
    <row r="28" spans="1:20" x14ac:dyDescent="0.25">
      <c r="A28" s="35" t="s">
        <v>376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7"/>
    </row>
    <row r="29" spans="1:20" x14ac:dyDescent="0.25">
      <c r="A29" s="26" t="s">
        <v>96</v>
      </c>
      <c r="B29" s="26" t="s">
        <v>112</v>
      </c>
      <c r="C29" s="28"/>
      <c r="D29" s="28" t="s">
        <v>0</v>
      </c>
      <c r="E29" s="26" t="s">
        <v>202</v>
      </c>
      <c r="F29" s="27" t="s">
        <v>239</v>
      </c>
      <c r="G29" s="26" t="s">
        <v>122</v>
      </c>
      <c r="H29" s="26" t="s">
        <v>123</v>
      </c>
      <c r="I29" s="26" t="s">
        <v>126</v>
      </c>
      <c r="J29" s="26" t="s">
        <v>121</v>
      </c>
      <c r="K29" s="26" t="s">
        <v>7</v>
      </c>
      <c r="L29" s="26"/>
      <c r="M29" s="26"/>
      <c r="N29" s="26" t="s">
        <v>101</v>
      </c>
    </row>
    <row r="30" spans="1:20" x14ac:dyDescent="0.25">
      <c r="A30" s="25" t="s">
        <v>365</v>
      </c>
      <c r="B30" s="25" t="s">
        <v>512</v>
      </c>
      <c r="C30" s="25"/>
      <c r="D30" s="25" t="s">
        <v>317</v>
      </c>
      <c r="E30" s="25" t="s">
        <v>249</v>
      </c>
      <c r="F30" s="24">
        <v>2</v>
      </c>
      <c r="G30" s="25" t="s">
        <v>124</v>
      </c>
      <c r="H30" s="25">
        <v>2</v>
      </c>
      <c r="I30" s="25">
        <v>80</v>
      </c>
      <c r="J30" s="25">
        <v>0</v>
      </c>
      <c r="K30" s="25">
        <v>0</v>
      </c>
      <c r="L30" s="25"/>
      <c r="M30" s="25"/>
      <c r="N30" s="25" t="s">
        <v>195</v>
      </c>
    </row>
    <row r="31" spans="1:20" x14ac:dyDescent="0.25">
      <c r="A31" s="25" t="s">
        <v>365</v>
      </c>
      <c r="B31" s="25" t="s">
        <v>512</v>
      </c>
      <c r="C31" s="25"/>
      <c r="D31" s="25" t="s">
        <v>317</v>
      </c>
      <c r="E31" s="25" t="s">
        <v>251</v>
      </c>
      <c r="F31" s="24">
        <v>2</v>
      </c>
      <c r="G31" s="25" t="s">
        <v>125</v>
      </c>
      <c r="H31" s="25">
        <v>2</v>
      </c>
      <c r="I31" s="25">
        <v>80</v>
      </c>
      <c r="J31" s="25">
        <v>0</v>
      </c>
      <c r="K31" s="25">
        <v>0</v>
      </c>
      <c r="L31" s="25"/>
      <c r="M31" s="25"/>
      <c r="N31" s="25" t="s">
        <v>195</v>
      </c>
    </row>
    <row r="32" spans="1:20" x14ac:dyDescent="0.25">
      <c r="A32" s="25" t="s">
        <v>365</v>
      </c>
      <c r="B32" s="25" t="s">
        <v>512</v>
      </c>
      <c r="C32" s="25"/>
      <c r="D32" s="25" t="s">
        <v>325</v>
      </c>
      <c r="E32" s="25" t="s">
        <v>295</v>
      </c>
      <c r="F32" s="24">
        <v>10</v>
      </c>
      <c r="G32" s="25" t="s">
        <v>124</v>
      </c>
      <c r="H32" s="25">
        <v>2</v>
      </c>
      <c r="I32" s="25">
        <v>80</v>
      </c>
      <c r="J32" s="25">
        <v>0</v>
      </c>
      <c r="K32" s="25">
        <v>0</v>
      </c>
      <c r="L32" s="25"/>
      <c r="M32" s="25"/>
      <c r="N32" s="25" t="s">
        <v>195</v>
      </c>
    </row>
    <row r="33" spans="1:14" x14ac:dyDescent="0.25">
      <c r="A33" s="25" t="s">
        <v>365</v>
      </c>
      <c r="B33" s="25" t="s">
        <v>512</v>
      </c>
      <c r="C33" s="25"/>
      <c r="D33" s="25" t="s">
        <v>325</v>
      </c>
      <c r="E33" s="25" t="s">
        <v>297</v>
      </c>
      <c r="F33" s="24">
        <v>10</v>
      </c>
      <c r="G33" s="25" t="s">
        <v>125</v>
      </c>
      <c r="H33" s="25">
        <v>2</v>
      </c>
      <c r="I33" s="25">
        <v>80</v>
      </c>
      <c r="J33" s="25">
        <v>0</v>
      </c>
      <c r="K33" s="25">
        <v>0</v>
      </c>
      <c r="L33" s="25"/>
      <c r="M33" s="25"/>
      <c r="N33" s="25" t="s">
        <v>195</v>
      </c>
    </row>
    <row r="34" spans="1:14" x14ac:dyDescent="0.25">
      <c r="A34" s="25" t="s">
        <v>365</v>
      </c>
      <c r="B34" s="25" t="s">
        <v>512</v>
      </c>
      <c r="C34" s="25"/>
      <c r="D34" s="25" t="s">
        <v>472</v>
      </c>
      <c r="E34" s="25" t="s">
        <v>368</v>
      </c>
      <c r="F34" s="24">
        <v>11</v>
      </c>
      <c r="G34" s="25" t="s">
        <v>124</v>
      </c>
      <c r="H34" s="25">
        <v>2</v>
      </c>
      <c r="I34" s="25">
        <v>80</v>
      </c>
      <c r="J34" s="25">
        <v>0</v>
      </c>
      <c r="K34" s="25">
        <v>0</v>
      </c>
      <c r="L34" s="25"/>
      <c r="M34" s="25"/>
      <c r="N34" s="25" t="s">
        <v>195</v>
      </c>
    </row>
    <row r="35" spans="1:14" x14ac:dyDescent="0.25">
      <c r="A35" s="25" t="s">
        <v>365</v>
      </c>
      <c r="B35" s="25" t="s">
        <v>512</v>
      </c>
      <c r="C35" s="25"/>
      <c r="D35" s="25" t="s">
        <v>472</v>
      </c>
      <c r="E35" s="25" t="s">
        <v>370</v>
      </c>
      <c r="F35" s="24">
        <v>11</v>
      </c>
      <c r="G35" s="25" t="s">
        <v>125</v>
      </c>
      <c r="H35" s="25">
        <v>2</v>
      </c>
      <c r="I35" s="25">
        <v>80</v>
      </c>
      <c r="J35" s="25">
        <v>0</v>
      </c>
      <c r="K35" s="25">
        <v>0</v>
      </c>
      <c r="L35" s="25"/>
      <c r="M35" s="25"/>
      <c r="N35" s="25" t="s">
        <v>195</v>
      </c>
    </row>
    <row r="36" spans="1:14" ht="15.75" x14ac:dyDescent="0.25">
      <c r="A36" s="25"/>
      <c r="B36" s="25"/>
      <c r="C36" s="25"/>
      <c r="D36" s="25"/>
      <c r="E36" s="25"/>
      <c r="F36" s="24"/>
      <c r="G36" s="25"/>
      <c r="H36" s="25"/>
      <c r="I36" s="25"/>
      <c r="J36" s="29"/>
      <c r="K36" s="25"/>
      <c r="L36" s="25"/>
      <c r="M36" s="25"/>
      <c r="N36" s="25"/>
    </row>
    <row r="37" spans="1:14" x14ac:dyDescent="0.25">
      <c r="A37" s="35" t="s">
        <v>372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 x14ac:dyDescent="0.25">
      <c r="A38" s="26" t="s">
        <v>96</v>
      </c>
      <c r="B38" s="26" t="s">
        <v>112</v>
      </c>
      <c r="C38" s="28"/>
      <c r="D38" s="28" t="s">
        <v>0</v>
      </c>
      <c r="E38" s="26" t="s">
        <v>202</v>
      </c>
      <c r="F38" s="27" t="s">
        <v>239</v>
      </c>
      <c r="G38" s="26" t="s">
        <v>122</v>
      </c>
      <c r="H38" s="26" t="s">
        <v>123</v>
      </c>
      <c r="I38" s="26" t="s">
        <v>126</v>
      </c>
      <c r="J38" s="26" t="s">
        <v>121</v>
      </c>
      <c r="K38" s="26" t="s">
        <v>7</v>
      </c>
      <c r="L38" s="26"/>
      <c r="M38" s="26"/>
      <c r="N38" s="26" t="s">
        <v>101</v>
      </c>
    </row>
    <row r="39" spans="1:14" x14ac:dyDescent="0.25">
      <c r="A39" s="25" t="s">
        <v>365</v>
      </c>
      <c r="B39" s="25" t="s">
        <v>512</v>
      </c>
      <c r="C39" s="25"/>
      <c r="D39" s="25" t="s">
        <v>326</v>
      </c>
      <c r="E39" s="25" t="s">
        <v>385</v>
      </c>
      <c r="F39" s="24">
        <v>0</v>
      </c>
      <c r="G39" s="25" t="s">
        <v>373</v>
      </c>
      <c r="H39" s="25">
        <v>0</v>
      </c>
      <c r="I39" s="25">
        <v>80</v>
      </c>
      <c r="J39" s="25">
        <v>0</v>
      </c>
      <c r="K39" s="25">
        <v>0</v>
      </c>
      <c r="L39" s="25"/>
      <c r="M39" s="25"/>
      <c r="N39" s="25" t="s">
        <v>195</v>
      </c>
    </row>
    <row r="40" spans="1:14" x14ac:dyDescent="0.25">
      <c r="A40" s="25" t="s">
        <v>365</v>
      </c>
      <c r="B40" s="25" t="s">
        <v>512</v>
      </c>
      <c r="C40" s="25"/>
      <c r="D40" s="25" t="s">
        <v>326</v>
      </c>
      <c r="E40" s="25" t="s">
        <v>386</v>
      </c>
      <c r="F40" s="24">
        <v>0</v>
      </c>
      <c r="G40" s="25" t="s">
        <v>373</v>
      </c>
      <c r="H40" s="25">
        <v>0</v>
      </c>
      <c r="I40" s="25">
        <v>80</v>
      </c>
      <c r="J40" s="25">
        <v>0</v>
      </c>
      <c r="K40" s="25">
        <v>0</v>
      </c>
      <c r="L40" s="25"/>
      <c r="M40" s="25"/>
      <c r="N40" s="25" t="s">
        <v>195</v>
      </c>
    </row>
    <row r="41" spans="1:14" x14ac:dyDescent="0.25">
      <c r="A41" s="25" t="s">
        <v>365</v>
      </c>
      <c r="B41" s="25" t="s">
        <v>512</v>
      </c>
      <c r="C41" s="25"/>
      <c r="D41" s="25" t="s">
        <v>326</v>
      </c>
      <c r="E41" s="25" t="s">
        <v>391</v>
      </c>
      <c r="F41" s="24">
        <v>0</v>
      </c>
      <c r="G41" s="25" t="s">
        <v>373</v>
      </c>
      <c r="H41" s="25">
        <v>0</v>
      </c>
      <c r="I41" s="25">
        <v>80</v>
      </c>
      <c r="J41" s="25">
        <v>0</v>
      </c>
      <c r="K41" s="25">
        <v>0</v>
      </c>
      <c r="L41" s="25"/>
      <c r="M41" s="25"/>
      <c r="N41" s="25" t="s">
        <v>195</v>
      </c>
    </row>
    <row r="42" spans="1:14" x14ac:dyDescent="0.25">
      <c r="A42" s="25" t="s">
        <v>365</v>
      </c>
      <c r="B42" s="25" t="s">
        <v>512</v>
      </c>
      <c r="C42" s="25"/>
      <c r="D42" s="25" t="s">
        <v>326</v>
      </c>
      <c r="E42" s="25" t="s">
        <v>392</v>
      </c>
      <c r="F42" s="24">
        <v>0</v>
      </c>
      <c r="G42" s="25" t="s">
        <v>373</v>
      </c>
      <c r="H42" s="25">
        <v>0</v>
      </c>
      <c r="I42" s="25">
        <v>80</v>
      </c>
      <c r="J42" s="25">
        <v>0</v>
      </c>
      <c r="K42" s="25">
        <v>0</v>
      </c>
      <c r="L42" s="25"/>
      <c r="M42" s="25"/>
      <c r="N42" s="25" t="s">
        <v>195</v>
      </c>
    </row>
    <row r="43" spans="1:14" x14ac:dyDescent="0.25">
      <c r="A43" s="25" t="s">
        <v>365</v>
      </c>
      <c r="B43" s="25" t="s">
        <v>512</v>
      </c>
      <c r="C43" s="25"/>
      <c r="D43" s="25" t="s">
        <v>326</v>
      </c>
      <c r="E43" s="25" t="s">
        <v>393</v>
      </c>
      <c r="F43" s="24">
        <v>0</v>
      </c>
      <c r="G43" s="25" t="s">
        <v>373</v>
      </c>
      <c r="H43" s="25">
        <v>0</v>
      </c>
      <c r="I43" s="25">
        <v>80</v>
      </c>
      <c r="J43" s="25">
        <v>0</v>
      </c>
      <c r="K43" s="25">
        <v>0</v>
      </c>
      <c r="L43" s="25"/>
      <c r="M43" s="25"/>
      <c r="N43" s="25" t="s">
        <v>195</v>
      </c>
    </row>
    <row r="44" spans="1:14" x14ac:dyDescent="0.25">
      <c r="A44" s="25" t="s">
        <v>365</v>
      </c>
      <c r="B44" s="25" t="s">
        <v>512</v>
      </c>
      <c r="C44" s="25"/>
      <c r="D44" s="25" t="s">
        <v>326</v>
      </c>
      <c r="E44" s="25" t="s">
        <v>394</v>
      </c>
      <c r="F44" s="24">
        <v>0</v>
      </c>
      <c r="G44" s="25" t="s">
        <v>373</v>
      </c>
      <c r="H44" s="25">
        <v>0</v>
      </c>
      <c r="I44" s="25">
        <v>80</v>
      </c>
      <c r="J44" s="25">
        <v>0</v>
      </c>
      <c r="K44" s="25">
        <v>0</v>
      </c>
      <c r="L44" s="25"/>
      <c r="M44" s="25"/>
      <c r="N44" s="25" t="s">
        <v>195</v>
      </c>
    </row>
    <row r="45" spans="1:14" x14ac:dyDescent="0.25">
      <c r="A45" s="25" t="s">
        <v>365</v>
      </c>
      <c r="B45" s="25" t="s">
        <v>512</v>
      </c>
      <c r="C45" s="25"/>
      <c r="D45" s="25" t="s">
        <v>326</v>
      </c>
      <c r="E45" s="25" t="s">
        <v>395</v>
      </c>
      <c r="F45" s="24">
        <v>0</v>
      </c>
      <c r="G45" s="25" t="s">
        <v>373</v>
      </c>
      <c r="H45" s="25">
        <v>0</v>
      </c>
      <c r="I45" s="25">
        <v>80</v>
      </c>
      <c r="J45" s="25">
        <v>0</v>
      </c>
      <c r="K45" s="25">
        <v>0</v>
      </c>
      <c r="L45" s="25"/>
      <c r="M45" s="25"/>
      <c r="N45" s="25" t="s">
        <v>195</v>
      </c>
    </row>
    <row r="46" spans="1:14" x14ac:dyDescent="0.25">
      <c r="A46" s="25" t="s">
        <v>365</v>
      </c>
      <c r="B46" s="25" t="s">
        <v>512</v>
      </c>
      <c r="C46" s="25"/>
      <c r="D46" s="25" t="s">
        <v>326</v>
      </c>
      <c r="E46" s="25" t="s">
        <v>396</v>
      </c>
      <c r="F46" s="24">
        <v>0</v>
      </c>
      <c r="G46" s="25" t="s">
        <v>373</v>
      </c>
      <c r="H46" s="25">
        <v>0</v>
      </c>
      <c r="I46" s="25">
        <v>80</v>
      </c>
      <c r="J46" s="25">
        <v>0</v>
      </c>
      <c r="K46" s="25">
        <v>0</v>
      </c>
      <c r="L46" s="25"/>
      <c r="M46" s="25"/>
      <c r="N46" s="25" t="s">
        <v>195</v>
      </c>
    </row>
    <row r="47" spans="1:14" x14ac:dyDescent="0.25">
      <c r="A47" s="25" t="s">
        <v>365</v>
      </c>
      <c r="B47" s="25" t="s">
        <v>512</v>
      </c>
      <c r="C47" s="25"/>
      <c r="D47" s="25" t="s">
        <v>318</v>
      </c>
      <c r="E47" s="25" t="s">
        <v>275</v>
      </c>
      <c r="F47" s="24">
        <v>3</v>
      </c>
      <c r="G47" s="25" t="s">
        <v>124</v>
      </c>
      <c r="H47" s="25">
        <v>2</v>
      </c>
      <c r="I47" s="25">
        <v>80</v>
      </c>
      <c r="J47" s="25">
        <v>0</v>
      </c>
      <c r="K47" s="25">
        <v>0</v>
      </c>
      <c r="L47" s="25"/>
      <c r="M47" s="25"/>
      <c r="N47" s="25" t="s">
        <v>195</v>
      </c>
    </row>
    <row r="48" spans="1:14" x14ac:dyDescent="0.25">
      <c r="A48" s="25" t="s">
        <v>365</v>
      </c>
      <c r="B48" s="25" t="s">
        <v>512</v>
      </c>
      <c r="C48" s="25"/>
      <c r="D48" s="25" t="s">
        <v>318</v>
      </c>
      <c r="E48" s="25" t="s">
        <v>277</v>
      </c>
      <c r="F48" s="24">
        <v>3</v>
      </c>
      <c r="G48" s="25" t="s">
        <v>125</v>
      </c>
      <c r="H48" s="25">
        <v>2</v>
      </c>
      <c r="I48" s="25">
        <v>80</v>
      </c>
      <c r="J48" s="25">
        <v>0</v>
      </c>
      <c r="K48" s="25">
        <v>0</v>
      </c>
      <c r="L48" s="25"/>
      <c r="M48" s="25"/>
      <c r="N48" s="25" t="s">
        <v>195</v>
      </c>
    </row>
    <row r="49" spans="1:14" x14ac:dyDescent="0.25">
      <c r="A49" s="25" t="s">
        <v>365</v>
      </c>
      <c r="B49" s="25" t="s">
        <v>512</v>
      </c>
      <c r="C49" s="25"/>
      <c r="D49" s="25" t="s">
        <v>319</v>
      </c>
      <c r="E49" s="25" t="s">
        <v>279</v>
      </c>
      <c r="F49" s="24">
        <v>4</v>
      </c>
      <c r="G49" s="25" t="s">
        <v>124</v>
      </c>
      <c r="H49" s="25">
        <v>2</v>
      </c>
      <c r="I49" s="25">
        <v>80</v>
      </c>
      <c r="J49" s="25">
        <v>0</v>
      </c>
      <c r="K49" s="25">
        <v>0</v>
      </c>
      <c r="L49" s="25"/>
      <c r="M49" s="25"/>
      <c r="N49" s="25" t="s">
        <v>195</v>
      </c>
    </row>
    <row r="50" spans="1:14" x14ac:dyDescent="0.25">
      <c r="A50" s="25" t="s">
        <v>365</v>
      </c>
      <c r="B50" s="25" t="s">
        <v>512</v>
      </c>
      <c r="C50" s="25"/>
      <c r="D50" s="25" t="s">
        <v>319</v>
      </c>
      <c r="E50" s="25" t="s">
        <v>281</v>
      </c>
      <c r="F50" s="24">
        <v>4</v>
      </c>
      <c r="G50" s="25" t="s">
        <v>125</v>
      </c>
      <c r="H50" s="25">
        <v>2</v>
      </c>
      <c r="I50" s="25">
        <v>80</v>
      </c>
      <c r="J50" s="25">
        <v>0</v>
      </c>
      <c r="K50" s="25">
        <v>0</v>
      </c>
      <c r="L50" s="25"/>
      <c r="M50" s="25"/>
      <c r="N50" s="25" t="s">
        <v>195</v>
      </c>
    </row>
    <row r="51" spans="1:14" x14ac:dyDescent="0.25">
      <c r="A51" s="25" t="s">
        <v>365</v>
      </c>
      <c r="B51" s="25" t="s">
        <v>512</v>
      </c>
      <c r="C51" s="25"/>
      <c r="D51" s="25" t="s">
        <v>320</v>
      </c>
      <c r="E51" s="25" t="s">
        <v>283</v>
      </c>
      <c r="F51" s="24">
        <v>5</v>
      </c>
      <c r="G51" s="25" t="s">
        <v>124</v>
      </c>
      <c r="H51" s="25">
        <v>2</v>
      </c>
      <c r="I51" s="25">
        <v>80</v>
      </c>
      <c r="J51" s="25">
        <v>0</v>
      </c>
      <c r="K51" s="25">
        <v>0</v>
      </c>
      <c r="L51" s="25"/>
      <c r="M51" s="25"/>
      <c r="N51" s="25" t="s">
        <v>195</v>
      </c>
    </row>
    <row r="52" spans="1:14" x14ac:dyDescent="0.25">
      <c r="A52" s="25" t="s">
        <v>365</v>
      </c>
      <c r="B52" s="25" t="s">
        <v>512</v>
      </c>
      <c r="C52" s="25"/>
      <c r="D52" s="25" t="s">
        <v>320</v>
      </c>
      <c r="E52" s="25" t="s">
        <v>285</v>
      </c>
      <c r="F52" s="24">
        <v>5</v>
      </c>
      <c r="G52" s="25" t="s">
        <v>125</v>
      </c>
      <c r="H52" s="25">
        <v>2</v>
      </c>
      <c r="I52" s="25">
        <v>80</v>
      </c>
      <c r="J52" s="25">
        <v>0</v>
      </c>
      <c r="K52" s="25">
        <v>0</v>
      </c>
      <c r="L52" s="25"/>
      <c r="M52" s="25"/>
      <c r="N52" s="25" t="s">
        <v>195</v>
      </c>
    </row>
    <row r="53" spans="1:14" x14ac:dyDescent="0.25">
      <c r="A53" s="25" t="s">
        <v>365</v>
      </c>
      <c r="B53" s="25" t="s">
        <v>512</v>
      </c>
      <c r="C53" s="25"/>
      <c r="D53" s="25" t="s">
        <v>321</v>
      </c>
      <c r="E53" s="25" t="s">
        <v>207</v>
      </c>
      <c r="F53" s="24">
        <v>6</v>
      </c>
      <c r="G53" s="25" t="s">
        <v>124</v>
      </c>
      <c r="H53" s="25">
        <v>2</v>
      </c>
      <c r="I53" s="25">
        <v>80</v>
      </c>
      <c r="J53" s="25">
        <v>0</v>
      </c>
      <c r="K53" s="25">
        <v>0</v>
      </c>
      <c r="L53" s="25"/>
      <c r="M53" s="25"/>
      <c r="N53" s="25" t="s">
        <v>195</v>
      </c>
    </row>
    <row r="54" spans="1:14" x14ac:dyDescent="0.25">
      <c r="A54" s="25" t="s">
        <v>365</v>
      </c>
      <c r="B54" s="25" t="s">
        <v>512</v>
      </c>
      <c r="C54" s="25"/>
      <c r="D54" s="24" t="s">
        <v>321</v>
      </c>
      <c r="E54" s="25" t="s">
        <v>209</v>
      </c>
      <c r="F54" s="24">
        <v>6</v>
      </c>
      <c r="G54" s="25" t="s">
        <v>125</v>
      </c>
      <c r="H54" s="25">
        <v>2</v>
      </c>
      <c r="I54" s="25">
        <v>80</v>
      </c>
      <c r="J54" s="25">
        <v>0</v>
      </c>
      <c r="K54" s="25">
        <v>0</v>
      </c>
      <c r="L54" s="25"/>
      <c r="M54" s="25"/>
      <c r="N54" s="25" t="s">
        <v>195</v>
      </c>
    </row>
    <row r="55" spans="1:14" x14ac:dyDescent="0.25">
      <c r="A55" s="25" t="s">
        <v>365</v>
      </c>
      <c r="B55" s="25" t="s">
        <v>512</v>
      </c>
      <c r="C55" s="25"/>
      <c r="D55" s="25" t="s">
        <v>322</v>
      </c>
      <c r="E55" s="25" t="s">
        <v>287</v>
      </c>
      <c r="F55" s="24">
        <v>9</v>
      </c>
      <c r="G55" s="25" t="s">
        <v>124</v>
      </c>
      <c r="H55" s="25">
        <v>2</v>
      </c>
      <c r="I55" s="25">
        <v>80</v>
      </c>
      <c r="J55" s="25">
        <v>0</v>
      </c>
      <c r="K55" s="25">
        <v>0</v>
      </c>
      <c r="L55" s="25"/>
      <c r="M55" s="25"/>
      <c r="N55" s="25" t="s">
        <v>195</v>
      </c>
    </row>
    <row r="56" spans="1:14" x14ac:dyDescent="0.25">
      <c r="A56" s="25" t="s">
        <v>365</v>
      </c>
      <c r="B56" s="25" t="s">
        <v>512</v>
      </c>
      <c r="C56" s="25"/>
      <c r="D56" s="24" t="s">
        <v>322</v>
      </c>
      <c r="E56" s="25" t="s">
        <v>289</v>
      </c>
      <c r="F56" s="24">
        <v>9</v>
      </c>
      <c r="G56" s="25" t="s">
        <v>125</v>
      </c>
      <c r="H56" s="25">
        <v>2</v>
      </c>
      <c r="I56" s="25">
        <v>80</v>
      </c>
      <c r="J56" s="25">
        <v>0</v>
      </c>
      <c r="K56" s="25">
        <v>0</v>
      </c>
      <c r="L56" s="25"/>
      <c r="M56" s="25"/>
      <c r="N56" s="25" t="s">
        <v>195</v>
      </c>
    </row>
    <row r="57" spans="1:14" x14ac:dyDescent="0.25">
      <c r="A57" s="25" t="s">
        <v>365</v>
      </c>
      <c r="B57" s="25" t="s">
        <v>512</v>
      </c>
      <c r="C57" s="25"/>
      <c r="D57" s="25" t="s">
        <v>323</v>
      </c>
      <c r="E57" s="25" t="s">
        <v>203</v>
      </c>
      <c r="F57" s="24">
        <v>7</v>
      </c>
      <c r="G57" s="25" t="s">
        <v>124</v>
      </c>
      <c r="H57" s="25">
        <v>2</v>
      </c>
      <c r="I57" s="25">
        <v>80</v>
      </c>
      <c r="J57" s="25">
        <v>0</v>
      </c>
      <c r="K57" s="25">
        <v>0</v>
      </c>
      <c r="L57" s="25"/>
      <c r="M57" s="25"/>
      <c r="N57" s="25" t="s">
        <v>195</v>
      </c>
    </row>
    <row r="58" spans="1:14" x14ac:dyDescent="0.25">
      <c r="A58" s="25" t="s">
        <v>365</v>
      </c>
      <c r="B58" s="25" t="s">
        <v>512</v>
      </c>
      <c r="C58" s="25"/>
      <c r="D58" s="25" t="s">
        <v>323</v>
      </c>
      <c r="E58" s="25" t="s">
        <v>205</v>
      </c>
      <c r="F58" s="24">
        <v>7</v>
      </c>
      <c r="G58" s="25" t="s">
        <v>125</v>
      </c>
      <c r="H58" s="25">
        <v>2</v>
      </c>
      <c r="I58" s="25">
        <v>80</v>
      </c>
      <c r="J58" s="25">
        <v>0</v>
      </c>
      <c r="K58" s="25">
        <v>0</v>
      </c>
      <c r="L58" s="25"/>
      <c r="M58" s="25"/>
      <c r="N58" s="25" t="s">
        <v>195</v>
      </c>
    </row>
    <row r="59" spans="1:14" x14ac:dyDescent="0.25">
      <c r="A59" s="25" t="s">
        <v>365</v>
      </c>
      <c r="B59" s="25" t="s">
        <v>512</v>
      </c>
      <c r="C59" s="25"/>
      <c r="D59" s="25" t="s">
        <v>324</v>
      </c>
      <c r="E59" s="25" t="s">
        <v>291</v>
      </c>
      <c r="F59" s="24">
        <v>8</v>
      </c>
      <c r="G59" s="25" t="s">
        <v>124</v>
      </c>
      <c r="H59" s="25">
        <v>2</v>
      </c>
      <c r="I59" s="25">
        <v>80</v>
      </c>
      <c r="J59" s="25">
        <v>0</v>
      </c>
      <c r="K59" s="25">
        <v>0</v>
      </c>
      <c r="L59" s="25"/>
      <c r="M59" s="25"/>
      <c r="N59" s="25" t="s">
        <v>195</v>
      </c>
    </row>
    <row r="60" spans="1:14" x14ac:dyDescent="0.25">
      <c r="A60" s="25" t="s">
        <v>365</v>
      </c>
      <c r="B60" s="25" t="s">
        <v>512</v>
      </c>
      <c r="C60" s="25"/>
      <c r="D60" s="25" t="s">
        <v>324</v>
      </c>
      <c r="E60" s="25" t="s">
        <v>293</v>
      </c>
      <c r="F60" s="24">
        <v>8</v>
      </c>
      <c r="G60" s="25" t="s">
        <v>125</v>
      </c>
      <c r="H60" s="25">
        <v>2</v>
      </c>
      <c r="I60" s="25">
        <v>80</v>
      </c>
      <c r="J60" s="25">
        <v>0</v>
      </c>
      <c r="K60" s="25">
        <v>0</v>
      </c>
      <c r="L60" s="25"/>
      <c r="M60" s="25"/>
      <c r="N60" s="25" t="s">
        <v>195</v>
      </c>
    </row>
    <row r="61" spans="1:14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N61" s="23"/>
    </row>
    <row r="62" spans="1:14" x14ac:dyDescent="0.25">
      <c r="A62" s="35" t="s">
        <v>513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7"/>
    </row>
    <row r="63" spans="1:14" x14ac:dyDescent="0.25">
      <c r="A63" s="26" t="s">
        <v>96</v>
      </c>
      <c r="B63" s="26" t="s">
        <v>112</v>
      </c>
      <c r="C63" s="28"/>
      <c r="D63" s="28" t="s">
        <v>0</v>
      </c>
      <c r="E63" s="26" t="s">
        <v>202</v>
      </c>
      <c r="F63" s="27" t="s">
        <v>239</v>
      </c>
      <c r="G63" s="26" t="s">
        <v>122</v>
      </c>
      <c r="H63" s="26" t="s">
        <v>123</v>
      </c>
      <c r="I63" s="26" t="s">
        <v>126</v>
      </c>
      <c r="J63" s="26" t="s">
        <v>121</v>
      </c>
      <c r="K63" s="26" t="s">
        <v>7</v>
      </c>
      <c r="L63" s="26"/>
      <c r="M63" s="26"/>
      <c r="N63" s="26" t="s">
        <v>101</v>
      </c>
    </row>
    <row r="64" spans="1:14" x14ac:dyDescent="0.25">
      <c r="A64" s="25" t="s">
        <v>365</v>
      </c>
      <c r="B64" s="25" t="s">
        <v>512</v>
      </c>
      <c r="C64" s="25"/>
      <c r="D64" s="25" t="s">
        <v>223</v>
      </c>
      <c r="E64" s="25" t="s">
        <v>387</v>
      </c>
      <c r="F64" s="24">
        <v>0</v>
      </c>
      <c r="G64" s="25" t="s">
        <v>495</v>
      </c>
      <c r="H64" s="25">
        <v>1</v>
      </c>
      <c r="I64" s="25">
        <v>80</v>
      </c>
      <c r="J64" s="25">
        <v>0</v>
      </c>
      <c r="K64" s="25">
        <v>0</v>
      </c>
      <c r="L64" s="25"/>
      <c r="M64" s="25"/>
      <c r="N64" s="25" t="s">
        <v>514</v>
      </c>
    </row>
    <row r="65" spans="1:14" x14ac:dyDescent="0.25">
      <c r="A65" s="25" t="s">
        <v>365</v>
      </c>
      <c r="B65" s="25" t="s">
        <v>512</v>
      </c>
      <c r="C65" s="25"/>
      <c r="D65" s="25" t="s">
        <v>223</v>
      </c>
      <c r="E65" s="25" t="s">
        <v>388</v>
      </c>
      <c r="F65" s="24">
        <v>0</v>
      </c>
      <c r="G65" s="25" t="s">
        <v>495</v>
      </c>
      <c r="H65" s="25">
        <v>2</v>
      </c>
      <c r="I65" s="25">
        <v>80</v>
      </c>
      <c r="J65" s="25">
        <v>0</v>
      </c>
      <c r="K65" s="25">
        <v>0</v>
      </c>
      <c r="L65" s="25"/>
      <c r="M65" s="25"/>
      <c r="N65" s="25" t="s">
        <v>514</v>
      </c>
    </row>
    <row r="66" spans="1:14" x14ac:dyDescent="0.25">
      <c r="A66" s="25" t="s">
        <v>365</v>
      </c>
      <c r="B66" s="25" t="s">
        <v>512</v>
      </c>
      <c r="C66" s="25"/>
      <c r="D66" s="25" t="s">
        <v>223</v>
      </c>
      <c r="E66" s="25" t="s">
        <v>389</v>
      </c>
      <c r="F66" s="24">
        <v>0</v>
      </c>
      <c r="G66" s="25" t="s">
        <v>495</v>
      </c>
      <c r="H66" s="25">
        <v>3</v>
      </c>
      <c r="I66" s="25">
        <v>80</v>
      </c>
      <c r="J66" s="25">
        <v>0</v>
      </c>
      <c r="K66" s="25">
        <v>0</v>
      </c>
      <c r="L66" s="25"/>
      <c r="M66" s="25"/>
      <c r="N66" s="25" t="s">
        <v>514</v>
      </c>
    </row>
    <row r="67" spans="1:14" x14ac:dyDescent="0.25">
      <c r="A67" s="25" t="s">
        <v>365</v>
      </c>
      <c r="B67" s="25" t="s">
        <v>512</v>
      </c>
      <c r="C67" s="25"/>
      <c r="D67" s="25" t="s">
        <v>223</v>
      </c>
      <c r="E67" s="25" t="s">
        <v>390</v>
      </c>
      <c r="F67" s="24">
        <v>0</v>
      </c>
      <c r="G67" s="25" t="s">
        <v>495</v>
      </c>
      <c r="H67" s="25">
        <v>4</v>
      </c>
      <c r="I67" s="25">
        <v>80</v>
      </c>
      <c r="J67" s="25">
        <v>0</v>
      </c>
      <c r="K67" s="25">
        <v>0</v>
      </c>
      <c r="L67" s="25"/>
      <c r="M67" s="25"/>
      <c r="N67" s="25" t="s">
        <v>514</v>
      </c>
    </row>
    <row r="68" spans="1:14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N68" s="23"/>
    </row>
    <row r="69" spans="1:14" x14ac:dyDescent="0.25">
      <c r="A69" s="35" t="s">
        <v>490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7"/>
    </row>
    <row r="70" spans="1:14" x14ac:dyDescent="0.25">
      <c r="A70" s="26" t="s">
        <v>96</v>
      </c>
      <c r="B70" s="26" t="s">
        <v>112</v>
      </c>
      <c r="C70" s="28"/>
      <c r="D70" s="28" t="s">
        <v>0</v>
      </c>
      <c r="E70" s="26" t="s">
        <v>202</v>
      </c>
      <c r="F70" s="27" t="s">
        <v>239</v>
      </c>
      <c r="G70" s="26" t="s">
        <v>122</v>
      </c>
      <c r="H70" s="26" t="s">
        <v>123</v>
      </c>
      <c r="I70" s="26" t="s">
        <v>126</v>
      </c>
      <c r="J70" s="26" t="s">
        <v>121</v>
      </c>
      <c r="K70" s="26" t="s">
        <v>7</v>
      </c>
      <c r="L70" s="26"/>
      <c r="M70" s="26"/>
      <c r="N70" s="26" t="s">
        <v>101</v>
      </c>
    </row>
    <row r="71" spans="1:14" x14ac:dyDescent="0.25">
      <c r="A71" s="25" t="s">
        <v>365</v>
      </c>
      <c r="B71" s="25" t="s">
        <v>512</v>
      </c>
      <c r="C71" s="25"/>
      <c r="D71" s="25" t="s">
        <v>318</v>
      </c>
      <c r="E71" s="25" t="s">
        <v>515</v>
      </c>
      <c r="F71" s="24">
        <v>0</v>
      </c>
      <c r="G71" s="25" t="s">
        <v>124</v>
      </c>
      <c r="H71" s="25">
        <v>1</v>
      </c>
      <c r="I71" s="25">
        <v>80</v>
      </c>
      <c r="J71" s="25">
        <v>0</v>
      </c>
      <c r="K71" s="25">
        <v>0</v>
      </c>
      <c r="L71" s="25"/>
      <c r="M71" s="25"/>
      <c r="N71" s="25" t="s">
        <v>516</v>
      </c>
    </row>
    <row r="72" spans="1:14" x14ac:dyDescent="0.25">
      <c r="A72" s="25" t="s">
        <v>365</v>
      </c>
      <c r="B72" s="25" t="s">
        <v>512</v>
      </c>
      <c r="C72" s="25"/>
      <c r="D72" s="25" t="s">
        <v>318</v>
      </c>
      <c r="E72" s="25" t="s">
        <v>517</v>
      </c>
      <c r="F72" s="24">
        <v>0</v>
      </c>
      <c r="G72" s="25" t="s">
        <v>125</v>
      </c>
      <c r="H72" s="25">
        <v>2</v>
      </c>
      <c r="I72" s="25">
        <v>80</v>
      </c>
      <c r="J72" s="25">
        <v>0</v>
      </c>
      <c r="K72" s="25">
        <v>0</v>
      </c>
      <c r="L72" s="25"/>
      <c r="M72" s="25"/>
      <c r="N72" s="25" t="s">
        <v>516</v>
      </c>
    </row>
    <row r="73" spans="1:14" x14ac:dyDescent="0.25">
      <c r="A73" s="25" t="s">
        <v>365</v>
      </c>
      <c r="B73" s="25" t="s">
        <v>512</v>
      </c>
      <c r="C73" s="25"/>
      <c r="D73" s="25" t="s">
        <v>318</v>
      </c>
      <c r="E73" s="25" t="s">
        <v>518</v>
      </c>
      <c r="F73" s="24">
        <v>0</v>
      </c>
      <c r="G73" s="25" t="s">
        <v>115</v>
      </c>
      <c r="H73" s="25">
        <v>3</v>
      </c>
      <c r="I73" s="25">
        <v>80</v>
      </c>
      <c r="J73" s="25">
        <v>0</v>
      </c>
      <c r="K73" s="25">
        <v>0</v>
      </c>
      <c r="L73" s="25"/>
      <c r="M73" s="25"/>
      <c r="N73" s="25" t="s">
        <v>516</v>
      </c>
    </row>
    <row r="74" spans="1:14" x14ac:dyDescent="0.25">
      <c r="A74" s="25" t="s">
        <v>365</v>
      </c>
      <c r="B74" s="25" t="s">
        <v>512</v>
      </c>
      <c r="C74" s="25"/>
      <c r="D74" s="25" t="s">
        <v>318</v>
      </c>
      <c r="E74" s="25" t="s">
        <v>519</v>
      </c>
      <c r="F74" s="24">
        <v>0</v>
      </c>
      <c r="G74" s="25" t="s">
        <v>520</v>
      </c>
      <c r="H74" s="25">
        <v>4</v>
      </c>
      <c r="I74" s="25">
        <v>80</v>
      </c>
      <c r="J74" s="25">
        <v>0</v>
      </c>
      <c r="K74" s="25">
        <v>0</v>
      </c>
      <c r="L74" s="25"/>
      <c r="M74" s="25"/>
      <c r="N74" s="25" t="s">
        <v>516</v>
      </c>
    </row>
    <row r="75" spans="1:14" x14ac:dyDescent="0.25">
      <c r="A75" s="3"/>
      <c r="B75" s="3"/>
      <c r="C75" s="3"/>
      <c r="D75" s="3"/>
      <c r="E75" s="3"/>
      <c r="G75" s="3"/>
      <c r="H75" s="3"/>
      <c r="I75" s="3"/>
      <c r="J75" s="3"/>
      <c r="K75" s="3"/>
      <c r="L75" s="25"/>
      <c r="M75" s="25"/>
      <c r="N75" s="3"/>
    </row>
    <row r="76" spans="1:14" x14ac:dyDescent="0.25">
      <c r="A76" s="35" t="s">
        <v>521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7"/>
    </row>
    <row r="77" spans="1:14" s="1" customFormat="1" x14ac:dyDescent="0.25">
      <c r="A77" s="7" t="s">
        <v>96</v>
      </c>
      <c r="B77" s="7" t="s">
        <v>112</v>
      </c>
      <c r="C77" s="12" t="s">
        <v>198</v>
      </c>
      <c r="D77" s="12" t="s">
        <v>0</v>
      </c>
      <c r="E77" s="7" t="s">
        <v>202</v>
      </c>
      <c r="F77" s="1" t="s">
        <v>239</v>
      </c>
      <c r="G77" s="7" t="s">
        <v>122</v>
      </c>
      <c r="H77" s="7" t="s">
        <v>123</v>
      </c>
      <c r="I77" s="7" t="s">
        <v>126</v>
      </c>
      <c r="J77" s="7" t="s">
        <v>121</v>
      </c>
      <c r="K77" s="7" t="s">
        <v>7</v>
      </c>
      <c r="L77" s="26"/>
      <c r="M77" s="26"/>
      <c r="N77" s="7" t="s">
        <v>101</v>
      </c>
    </row>
    <row r="78" spans="1:14" x14ac:dyDescent="0.25">
      <c r="A78" s="3" t="s">
        <v>194</v>
      </c>
      <c r="B78" s="3" t="s">
        <v>142</v>
      </c>
      <c r="C78" s="3" t="str">
        <f>C109</f>
        <v>ALPHA-RDR-ATT</v>
      </c>
      <c r="D78" s="3" t="str">
        <f>C14</f>
        <v>ALPHA-XBRC-BUZZ</v>
      </c>
      <c r="E78" s="3" t="s">
        <v>249</v>
      </c>
      <c r="F78">
        <v>2</v>
      </c>
      <c r="G78" s="3" t="s">
        <v>124</v>
      </c>
      <c r="H78" s="3">
        <v>4</v>
      </c>
      <c r="I78" s="3">
        <v>80</v>
      </c>
      <c r="J78" s="3" t="s">
        <v>131</v>
      </c>
      <c r="K78" s="3" t="e">
        <f>VLOOKUP($C78,'all servers'!$C:$K,9,FALSE)</f>
        <v>#N/A</v>
      </c>
      <c r="L78" s="25"/>
      <c r="M78" s="25"/>
      <c r="N78" s="3" t="s">
        <v>274</v>
      </c>
    </row>
    <row r="79" spans="1:14" x14ac:dyDescent="0.25">
      <c r="A79" s="3" t="s">
        <v>194</v>
      </c>
      <c r="B79" s="3" t="s">
        <v>142</v>
      </c>
      <c r="C79" s="3" t="str">
        <f t="shared" ref="C79:D97" si="0">C78</f>
        <v>ALPHA-RDR-ATT</v>
      </c>
      <c r="D79" s="3" t="str">
        <f>D78</f>
        <v>ALPHA-XBRC-BUZZ</v>
      </c>
      <c r="E79" s="3" t="s">
        <v>250</v>
      </c>
      <c r="F79">
        <v>2</v>
      </c>
      <c r="G79" s="3" t="s">
        <v>124</v>
      </c>
      <c r="H79" s="3">
        <v>3</v>
      </c>
      <c r="I79" s="3">
        <v>80</v>
      </c>
      <c r="J79" s="3" t="s">
        <v>132</v>
      </c>
      <c r="K79" s="3" t="e">
        <f>VLOOKUP($C79,'all servers'!$C:$K,9,FALSE)</f>
        <v>#N/A</v>
      </c>
      <c r="L79" s="25"/>
      <c r="M79" s="25"/>
      <c r="N79" s="3" t="s">
        <v>274</v>
      </c>
    </row>
    <row r="80" spans="1:14" x14ac:dyDescent="0.25">
      <c r="A80" s="3" t="s">
        <v>194</v>
      </c>
      <c r="B80" s="3" t="s">
        <v>142</v>
      </c>
      <c r="C80" s="3" t="str">
        <f t="shared" si="0"/>
        <v>ALPHA-RDR-ATT</v>
      </c>
      <c r="D80" s="3" t="str">
        <f t="shared" si="0"/>
        <v>ALPHA-XBRC-BUZZ</v>
      </c>
      <c r="E80" s="3" t="s">
        <v>251</v>
      </c>
      <c r="F80">
        <v>2</v>
      </c>
      <c r="G80" s="3" t="s">
        <v>125</v>
      </c>
      <c r="H80" s="3">
        <v>4</v>
      </c>
      <c r="I80" s="3">
        <v>80</v>
      </c>
      <c r="J80" s="3" t="s">
        <v>133</v>
      </c>
      <c r="K80" s="3" t="e">
        <f>VLOOKUP($C80,'all servers'!$C:$K,9,FALSE)</f>
        <v>#N/A</v>
      </c>
      <c r="L80" s="25"/>
      <c r="M80" s="25"/>
      <c r="N80" s="3" t="s">
        <v>274</v>
      </c>
    </row>
    <row r="81" spans="1:14" x14ac:dyDescent="0.25">
      <c r="A81" s="3" t="s">
        <v>194</v>
      </c>
      <c r="B81" s="3" t="s">
        <v>142</v>
      </c>
      <c r="C81" s="3" t="str">
        <f t="shared" si="0"/>
        <v>ALPHA-RDR-ATT</v>
      </c>
      <c r="D81" s="3" t="str">
        <f t="shared" si="0"/>
        <v>ALPHA-XBRC-BUZZ</v>
      </c>
      <c r="E81" s="3" t="s">
        <v>252</v>
      </c>
      <c r="F81">
        <v>2</v>
      </c>
      <c r="G81" s="3" t="s">
        <v>125</v>
      </c>
      <c r="H81" s="3">
        <v>3</v>
      </c>
      <c r="I81" s="3">
        <v>80</v>
      </c>
      <c r="J81" s="3" t="s">
        <v>134</v>
      </c>
      <c r="K81" s="3" t="e">
        <f>VLOOKUP($C81,'all servers'!$C:$K,9,FALSE)</f>
        <v>#N/A</v>
      </c>
      <c r="L81" s="25"/>
      <c r="M81" s="25"/>
      <c r="N81" s="3" t="s">
        <v>274</v>
      </c>
    </row>
    <row r="82" spans="1:14" x14ac:dyDescent="0.25">
      <c r="A82" s="3" t="s">
        <v>194</v>
      </c>
      <c r="B82" s="3" t="s">
        <v>142</v>
      </c>
      <c r="C82" s="3" t="str">
        <f t="shared" si="0"/>
        <v>ALPHA-RDR-ATT</v>
      </c>
      <c r="D82" s="3" t="str">
        <f>C15</f>
        <v>ALPHA-XBRC-HM</v>
      </c>
      <c r="E82" s="3" t="s">
        <v>275</v>
      </c>
      <c r="F82">
        <v>3</v>
      </c>
      <c r="G82" s="3" t="s">
        <v>124</v>
      </c>
      <c r="H82" s="3">
        <v>4</v>
      </c>
      <c r="I82" s="3">
        <v>80</v>
      </c>
      <c r="J82" s="3" t="s">
        <v>131</v>
      </c>
      <c r="K82" s="3" t="e">
        <f>VLOOKUP($C82,'all servers'!$C:$K,9,FALSE)</f>
        <v>#N/A</v>
      </c>
      <c r="L82" s="25"/>
      <c r="M82" s="25"/>
      <c r="N82" s="3" t="s">
        <v>197</v>
      </c>
    </row>
    <row r="83" spans="1:14" x14ac:dyDescent="0.25">
      <c r="A83" s="3" t="s">
        <v>194</v>
      </c>
      <c r="B83" s="3" t="s">
        <v>142</v>
      </c>
      <c r="C83" s="3" t="str">
        <f t="shared" si="0"/>
        <v>ALPHA-RDR-ATT</v>
      </c>
      <c r="D83" s="3" t="str">
        <f>D82</f>
        <v>ALPHA-XBRC-HM</v>
      </c>
      <c r="E83" s="3" t="s">
        <v>276</v>
      </c>
      <c r="F83">
        <v>3</v>
      </c>
      <c r="G83" s="3" t="s">
        <v>124</v>
      </c>
      <c r="H83" s="3">
        <v>3</v>
      </c>
      <c r="I83" s="3">
        <v>80</v>
      </c>
      <c r="J83" s="3" t="s">
        <v>132</v>
      </c>
      <c r="K83" s="3" t="e">
        <f>VLOOKUP($C83,'all servers'!$C:$K,9,FALSE)</f>
        <v>#N/A</v>
      </c>
      <c r="L83" s="25"/>
      <c r="M83" s="25"/>
      <c r="N83" s="3" t="s">
        <v>195</v>
      </c>
    </row>
    <row r="84" spans="1:14" x14ac:dyDescent="0.25">
      <c r="A84" s="3" t="s">
        <v>194</v>
      </c>
      <c r="B84" s="3" t="s">
        <v>142</v>
      </c>
      <c r="C84" s="3" t="str">
        <f t="shared" si="0"/>
        <v>ALPHA-RDR-ATT</v>
      </c>
      <c r="D84" s="3" t="str">
        <f t="shared" si="0"/>
        <v>ALPHA-XBRC-HM</v>
      </c>
      <c r="E84" s="3" t="s">
        <v>277</v>
      </c>
      <c r="F84">
        <v>3</v>
      </c>
      <c r="G84" s="3" t="s">
        <v>125</v>
      </c>
      <c r="H84" s="3">
        <v>4</v>
      </c>
      <c r="I84" s="3">
        <v>80</v>
      </c>
      <c r="J84" s="3" t="s">
        <v>133</v>
      </c>
      <c r="K84" s="3" t="e">
        <f>VLOOKUP($C84,'all servers'!$C:$K,9,FALSE)</f>
        <v>#N/A</v>
      </c>
      <c r="L84" s="25"/>
      <c r="M84" s="25"/>
      <c r="N84" s="3" t="s">
        <v>195</v>
      </c>
    </row>
    <row r="85" spans="1:14" x14ac:dyDescent="0.25">
      <c r="A85" s="3" t="s">
        <v>194</v>
      </c>
      <c r="B85" s="3" t="s">
        <v>142</v>
      </c>
      <c r="C85" s="3" t="str">
        <f t="shared" si="0"/>
        <v>ALPHA-RDR-ATT</v>
      </c>
      <c r="D85" s="3" t="str">
        <f t="shared" si="0"/>
        <v>ALPHA-XBRC-HM</v>
      </c>
      <c r="E85" s="3" t="s">
        <v>278</v>
      </c>
      <c r="F85">
        <v>3</v>
      </c>
      <c r="G85" s="3" t="s">
        <v>125</v>
      </c>
      <c r="H85" s="3">
        <v>3</v>
      </c>
      <c r="I85" s="3">
        <v>80</v>
      </c>
      <c r="J85" s="3" t="s">
        <v>134</v>
      </c>
      <c r="K85" s="3" t="e">
        <f>VLOOKUP($C85,'all servers'!$C:$K,9,FALSE)</f>
        <v>#N/A</v>
      </c>
      <c r="L85" s="25"/>
      <c r="M85" s="25"/>
      <c r="N85" s="3" t="s">
        <v>195</v>
      </c>
    </row>
    <row r="86" spans="1:14" x14ac:dyDescent="0.25">
      <c r="A86" s="3" t="s">
        <v>194</v>
      </c>
      <c r="B86" s="3" t="s">
        <v>142</v>
      </c>
      <c r="C86" s="3" t="str">
        <f t="shared" si="0"/>
        <v>ALPHA-RDR-ATT</v>
      </c>
      <c r="D86" s="3" t="str">
        <f>C16</f>
        <v>ALPHA-XBRC-JUNG</v>
      </c>
      <c r="E86" s="3" t="s">
        <v>279</v>
      </c>
      <c r="F86">
        <v>4</v>
      </c>
      <c r="G86" s="3" t="s">
        <v>124</v>
      </c>
      <c r="H86" s="3">
        <v>4</v>
      </c>
      <c r="I86" s="3">
        <v>80</v>
      </c>
      <c r="J86" s="3" t="s">
        <v>131</v>
      </c>
      <c r="K86" s="3" t="e">
        <f>VLOOKUP($C86,'all servers'!$C:$K,9,FALSE)</f>
        <v>#N/A</v>
      </c>
      <c r="L86" s="25"/>
      <c r="M86" s="25"/>
      <c r="N86" s="3" t="s">
        <v>195</v>
      </c>
    </row>
    <row r="87" spans="1:14" x14ac:dyDescent="0.25">
      <c r="A87" s="3" t="s">
        <v>194</v>
      </c>
      <c r="B87" s="3" t="s">
        <v>142</v>
      </c>
      <c r="C87" s="3" t="str">
        <f t="shared" si="0"/>
        <v>ALPHA-RDR-ATT</v>
      </c>
      <c r="D87" s="3" t="str">
        <f>D86</f>
        <v>ALPHA-XBRC-JUNG</v>
      </c>
      <c r="E87" s="3" t="s">
        <v>280</v>
      </c>
      <c r="F87">
        <v>4</v>
      </c>
      <c r="G87" s="3" t="s">
        <v>124</v>
      </c>
      <c r="H87" s="3">
        <v>3</v>
      </c>
      <c r="I87" s="3">
        <v>80</v>
      </c>
      <c r="J87" s="3" t="s">
        <v>132</v>
      </c>
      <c r="K87" s="3" t="e">
        <f>VLOOKUP($C87,'all servers'!$C:$K,9,FALSE)</f>
        <v>#N/A</v>
      </c>
      <c r="L87" s="25"/>
      <c r="M87" s="25"/>
      <c r="N87" s="3" t="s">
        <v>195</v>
      </c>
    </row>
    <row r="88" spans="1:14" x14ac:dyDescent="0.25">
      <c r="A88" s="3" t="s">
        <v>194</v>
      </c>
      <c r="B88" s="3" t="s">
        <v>142</v>
      </c>
      <c r="C88" s="3" t="str">
        <f t="shared" si="0"/>
        <v>ALPHA-RDR-ATT</v>
      </c>
      <c r="D88" s="3" t="str">
        <f t="shared" si="0"/>
        <v>ALPHA-XBRC-JUNG</v>
      </c>
      <c r="E88" s="3" t="s">
        <v>281</v>
      </c>
      <c r="F88">
        <v>4</v>
      </c>
      <c r="G88" s="3" t="s">
        <v>125</v>
      </c>
      <c r="H88" s="3">
        <v>4</v>
      </c>
      <c r="I88" s="3">
        <v>80</v>
      </c>
      <c r="J88" s="3" t="s">
        <v>133</v>
      </c>
      <c r="K88" s="3" t="e">
        <f>VLOOKUP($C88,'all servers'!$C:$K,9,FALSE)</f>
        <v>#N/A</v>
      </c>
      <c r="L88" s="25"/>
      <c r="M88" s="25"/>
      <c r="N88" s="3" t="s">
        <v>195</v>
      </c>
    </row>
    <row r="89" spans="1:14" x14ac:dyDescent="0.25">
      <c r="A89" s="3" t="s">
        <v>194</v>
      </c>
      <c r="B89" s="3" t="s">
        <v>142</v>
      </c>
      <c r="C89" s="3" t="str">
        <f t="shared" si="0"/>
        <v>ALPHA-RDR-ATT</v>
      </c>
      <c r="D89" s="3" t="str">
        <f t="shared" si="0"/>
        <v>ALPHA-XBRC-JUNG</v>
      </c>
      <c r="E89" s="3" t="s">
        <v>282</v>
      </c>
      <c r="F89">
        <v>4</v>
      </c>
      <c r="G89" s="3" t="s">
        <v>125</v>
      </c>
      <c r="H89" s="3">
        <v>3</v>
      </c>
      <c r="I89" s="3">
        <v>80</v>
      </c>
      <c r="J89" s="3" t="s">
        <v>134</v>
      </c>
      <c r="K89" s="3" t="e">
        <f>VLOOKUP($C89,'all servers'!$C:$K,9,FALSE)</f>
        <v>#N/A</v>
      </c>
      <c r="L89" s="25"/>
      <c r="M89" s="25"/>
      <c r="N89" s="3" t="s">
        <v>195</v>
      </c>
    </row>
    <row r="90" spans="1:14" x14ac:dyDescent="0.25">
      <c r="A90" s="3" t="s">
        <v>194</v>
      </c>
      <c r="B90" s="3" t="s">
        <v>142</v>
      </c>
      <c r="C90" s="3" t="str">
        <f>C117</f>
        <v>ALPHA-RDR-ATT</v>
      </c>
      <c r="D90" s="3" t="str">
        <f>C17</f>
        <v>ALPHA-XBRC-MICK</v>
      </c>
      <c r="E90" s="3" t="s">
        <v>295</v>
      </c>
      <c r="F90">
        <v>10</v>
      </c>
      <c r="G90" s="3" t="s">
        <v>124</v>
      </c>
      <c r="H90" s="3">
        <v>4</v>
      </c>
      <c r="I90" s="3">
        <v>80</v>
      </c>
      <c r="J90" s="3" t="s">
        <v>131</v>
      </c>
      <c r="K90" s="3" t="e">
        <f>VLOOKUP($C90,'all servers'!$C:$K,9,FALSE)</f>
        <v>#N/A</v>
      </c>
      <c r="L90" s="25"/>
      <c r="M90" s="25"/>
      <c r="N90" s="3" t="s">
        <v>274</v>
      </c>
    </row>
    <row r="91" spans="1:14" x14ac:dyDescent="0.25">
      <c r="A91" s="3" t="s">
        <v>194</v>
      </c>
      <c r="B91" s="3" t="s">
        <v>142</v>
      </c>
      <c r="C91" s="3" t="str">
        <f t="shared" ref="C91:D93" si="1">C90</f>
        <v>ALPHA-RDR-ATT</v>
      </c>
      <c r="D91" s="3" t="str">
        <f t="shared" si="1"/>
        <v>ALPHA-XBRC-MICK</v>
      </c>
      <c r="E91" s="3" t="s">
        <v>296</v>
      </c>
      <c r="F91">
        <v>10</v>
      </c>
      <c r="G91" s="3" t="s">
        <v>124</v>
      </c>
      <c r="H91" s="3">
        <v>3</v>
      </c>
      <c r="I91" s="3">
        <v>80</v>
      </c>
      <c r="J91" s="3" t="s">
        <v>132</v>
      </c>
      <c r="K91" s="3" t="e">
        <f>VLOOKUP($C91,'all servers'!$C:$K,9,FALSE)</f>
        <v>#N/A</v>
      </c>
      <c r="L91" s="25"/>
      <c r="M91" s="25"/>
      <c r="N91" s="3" t="s">
        <v>274</v>
      </c>
    </row>
    <row r="92" spans="1:14" x14ac:dyDescent="0.25">
      <c r="A92" s="3" t="s">
        <v>194</v>
      </c>
      <c r="B92" s="3" t="s">
        <v>142</v>
      </c>
      <c r="C92" s="3" t="str">
        <f t="shared" si="1"/>
        <v>ALPHA-RDR-ATT</v>
      </c>
      <c r="D92" s="3" t="str">
        <f t="shared" si="1"/>
        <v>ALPHA-XBRC-MICK</v>
      </c>
      <c r="E92" s="3" t="s">
        <v>297</v>
      </c>
      <c r="F92">
        <v>10</v>
      </c>
      <c r="G92" s="3" t="s">
        <v>125</v>
      </c>
      <c r="H92" s="3">
        <v>4</v>
      </c>
      <c r="I92" s="3">
        <v>80</v>
      </c>
      <c r="J92" s="3" t="s">
        <v>133</v>
      </c>
      <c r="K92" s="3" t="e">
        <f>VLOOKUP($C92,'all servers'!$C:$K,9,FALSE)</f>
        <v>#N/A</v>
      </c>
      <c r="L92" s="25"/>
      <c r="M92" s="25"/>
      <c r="N92" s="3" t="s">
        <v>274</v>
      </c>
    </row>
    <row r="93" spans="1:14" x14ac:dyDescent="0.25">
      <c r="A93" s="3" t="s">
        <v>194</v>
      </c>
      <c r="B93" s="3" t="s">
        <v>142</v>
      </c>
      <c r="C93" s="3" t="str">
        <f t="shared" si="1"/>
        <v>ALPHA-RDR-ATT</v>
      </c>
      <c r="D93" s="3" t="str">
        <f t="shared" si="1"/>
        <v>ALPHA-XBRC-MICK</v>
      </c>
      <c r="E93" s="3" t="s">
        <v>298</v>
      </c>
      <c r="F93">
        <v>10</v>
      </c>
      <c r="G93" s="3" t="s">
        <v>125</v>
      </c>
      <c r="H93" s="3">
        <v>3</v>
      </c>
      <c r="I93" s="3">
        <v>80</v>
      </c>
      <c r="J93" s="3" t="s">
        <v>134</v>
      </c>
      <c r="K93" s="3" t="e">
        <f>VLOOKUP($C93,'all servers'!$C:$K,9,FALSE)</f>
        <v>#N/A</v>
      </c>
      <c r="L93" s="25"/>
      <c r="M93" s="25"/>
      <c r="N93" s="3" t="s">
        <v>274</v>
      </c>
    </row>
    <row r="94" spans="1:14" x14ac:dyDescent="0.25">
      <c r="A94" s="3" t="s">
        <v>194</v>
      </c>
      <c r="B94" s="3" t="s">
        <v>142</v>
      </c>
      <c r="C94" s="3" t="str">
        <f>C89</f>
        <v>ALPHA-RDR-ATT</v>
      </c>
      <c r="D94" s="3" t="str">
        <f>C18</f>
        <v>ALPHA-XBRC-PAN</v>
      </c>
      <c r="E94" s="3" t="s">
        <v>283</v>
      </c>
      <c r="F94">
        <v>5</v>
      </c>
      <c r="G94" s="3" t="s">
        <v>124</v>
      </c>
      <c r="H94" s="3">
        <v>4</v>
      </c>
      <c r="I94" s="3">
        <v>80</v>
      </c>
      <c r="J94" s="3" t="s">
        <v>131</v>
      </c>
      <c r="K94" s="3" t="e">
        <f>VLOOKUP($C94,'all servers'!$C:$K,9,FALSE)</f>
        <v>#N/A</v>
      </c>
      <c r="L94" s="25"/>
      <c r="M94" s="25"/>
      <c r="N94" s="3" t="s">
        <v>195</v>
      </c>
    </row>
    <row r="95" spans="1:14" x14ac:dyDescent="0.25">
      <c r="A95" s="3" t="s">
        <v>194</v>
      </c>
      <c r="B95" s="3" t="s">
        <v>142</v>
      </c>
      <c r="C95" s="3" t="str">
        <f t="shared" si="0"/>
        <v>ALPHA-RDR-ATT</v>
      </c>
      <c r="D95" s="3" t="str">
        <f>D94</f>
        <v>ALPHA-XBRC-PAN</v>
      </c>
      <c r="E95" s="3" t="s">
        <v>284</v>
      </c>
      <c r="F95">
        <v>5</v>
      </c>
      <c r="G95" s="3" t="s">
        <v>124</v>
      </c>
      <c r="H95" s="3">
        <v>3</v>
      </c>
      <c r="I95" s="3">
        <v>80</v>
      </c>
      <c r="J95" s="3" t="s">
        <v>132</v>
      </c>
      <c r="K95" s="3" t="e">
        <f>VLOOKUP($C95,'all servers'!$C:$K,9,FALSE)</f>
        <v>#N/A</v>
      </c>
      <c r="L95" s="25"/>
      <c r="M95" s="25"/>
      <c r="N95" s="3" t="s">
        <v>195</v>
      </c>
    </row>
    <row r="96" spans="1:14" x14ac:dyDescent="0.25">
      <c r="A96" s="3" t="s">
        <v>194</v>
      </c>
      <c r="B96" s="3" t="s">
        <v>142</v>
      </c>
      <c r="C96" s="3" t="str">
        <f t="shared" si="0"/>
        <v>ALPHA-RDR-ATT</v>
      </c>
      <c r="D96" s="3" t="str">
        <f t="shared" si="0"/>
        <v>ALPHA-XBRC-PAN</v>
      </c>
      <c r="E96" s="3" t="s">
        <v>285</v>
      </c>
      <c r="F96">
        <v>5</v>
      </c>
      <c r="G96" s="3" t="s">
        <v>125</v>
      </c>
      <c r="H96" s="3">
        <v>4</v>
      </c>
      <c r="I96" s="3">
        <v>80</v>
      </c>
      <c r="J96" s="3" t="s">
        <v>133</v>
      </c>
      <c r="K96" s="3" t="e">
        <f>VLOOKUP($C96,'all servers'!$C:$K,9,FALSE)</f>
        <v>#N/A</v>
      </c>
      <c r="L96" s="25"/>
      <c r="M96" s="25"/>
      <c r="N96" s="3" t="s">
        <v>195</v>
      </c>
    </row>
    <row r="97" spans="1:14" x14ac:dyDescent="0.25">
      <c r="A97" s="3" t="s">
        <v>194</v>
      </c>
      <c r="B97" s="3" t="s">
        <v>142</v>
      </c>
      <c r="C97" s="3" t="str">
        <f t="shared" si="0"/>
        <v>ALPHA-RDR-ATT</v>
      </c>
      <c r="D97" s="3" t="str">
        <f t="shared" si="0"/>
        <v>ALPHA-XBRC-PAN</v>
      </c>
      <c r="E97" s="3" t="s">
        <v>286</v>
      </c>
      <c r="F97">
        <v>5</v>
      </c>
      <c r="G97" s="3" t="s">
        <v>125</v>
      </c>
      <c r="H97" s="3">
        <v>3</v>
      </c>
      <c r="I97" s="3">
        <v>80</v>
      </c>
      <c r="J97" s="3" t="s">
        <v>134</v>
      </c>
      <c r="K97" s="3" t="e">
        <f>VLOOKUP($C97,'all servers'!$C:$K,9,FALSE)</f>
        <v>#N/A</v>
      </c>
      <c r="L97" s="25"/>
      <c r="M97" s="25"/>
      <c r="N97" s="3" t="s">
        <v>195</v>
      </c>
    </row>
    <row r="98" spans="1:14" x14ac:dyDescent="0.25">
      <c r="A98" s="3" t="s">
        <v>194</v>
      </c>
      <c r="B98" s="3" t="s">
        <v>142</v>
      </c>
      <c r="C98" s="3" t="str">
        <f>C97</f>
        <v>ALPHA-RDR-ATT</v>
      </c>
      <c r="D98" s="3" t="str">
        <f>C19</f>
        <v>ALPHA-XBRC-PHIL</v>
      </c>
      <c r="E98" s="3" t="s">
        <v>207</v>
      </c>
      <c r="F98">
        <v>6</v>
      </c>
      <c r="G98" s="3" t="s">
        <v>124</v>
      </c>
      <c r="H98" s="3">
        <v>4</v>
      </c>
      <c r="I98" s="3">
        <v>80</v>
      </c>
      <c r="J98" s="3" t="s">
        <v>131</v>
      </c>
      <c r="K98" s="3" t="e">
        <f>VLOOKUP($C98,'all servers'!$C:$K,9,FALSE)</f>
        <v>#N/A</v>
      </c>
      <c r="L98" s="25"/>
      <c r="M98" s="25"/>
      <c r="N98" s="3" t="s">
        <v>195</v>
      </c>
    </row>
    <row r="99" spans="1:14" x14ac:dyDescent="0.25">
      <c r="A99" s="3" t="s">
        <v>194</v>
      </c>
      <c r="B99" s="3" t="s">
        <v>142</v>
      </c>
      <c r="C99" s="3" t="str">
        <f>C98</f>
        <v>ALPHA-RDR-ATT</v>
      </c>
      <c r="D99" t="str">
        <f>D98</f>
        <v>ALPHA-XBRC-PHIL</v>
      </c>
      <c r="E99" s="3" t="s">
        <v>208</v>
      </c>
      <c r="F99">
        <v>6</v>
      </c>
      <c r="G99" s="3" t="s">
        <v>124</v>
      </c>
      <c r="H99" s="3">
        <v>3</v>
      </c>
      <c r="I99" s="3">
        <v>80</v>
      </c>
      <c r="J99" s="3" t="s">
        <v>132</v>
      </c>
      <c r="K99" s="3" t="e">
        <f>VLOOKUP($C99,'all servers'!$C:$K,9,FALSE)</f>
        <v>#N/A</v>
      </c>
      <c r="L99" s="25"/>
      <c r="M99" s="25"/>
      <c r="N99" s="3" t="s">
        <v>195</v>
      </c>
    </row>
    <row r="100" spans="1:14" x14ac:dyDescent="0.25">
      <c r="A100" s="3" t="s">
        <v>194</v>
      </c>
      <c r="B100" s="3" t="s">
        <v>142</v>
      </c>
      <c r="C100" s="3" t="str">
        <f t="shared" ref="C100:D117" si="2">C99</f>
        <v>ALPHA-RDR-ATT</v>
      </c>
      <c r="D100" t="str">
        <f t="shared" si="2"/>
        <v>ALPHA-XBRC-PHIL</v>
      </c>
      <c r="E100" s="3" t="s">
        <v>209</v>
      </c>
      <c r="F100">
        <v>6</v>
      </c>
      <c r="G100" s="3" t="s">
        <v>125</v>
      </c>
      <c r="H100" s="3">
        <v>4</v>
      </c>
      <c r="I100" s="3">
        <v>80</v>
      </c>
      <c r="J100" s="3" t="s">
        <v>133</v>
      </c>
      <c r="K100" s="3" t="e">
        <f>VLOOKUP($C100,'all servers'!$C:$K,9,FALSE)</f>
        <v>#N/A</v>
      </c>
      <c r="L100" s="25"/>
      <c r="M100" s="25"/>
      <c r="N100" s="3" t="s">
        <v>195</v>
      </c>
    </row>
    <row r="101" spans="1:14" x14ac:dyDescent="0.25">
      <c r="A101" s="3" t="s">
        <v>194</v>
      </c>
      <c r="B101" s="3" t="s">
        <v>142</v>
      </c>
      <c r="C101" s="3" t="str">
        <f t="shared" si="2"/>
        <v>ALPHA-RDR-ATT</v>
      </c>
      <c r="D101" t="str">
        <f t="shared" si="2"/>
        <v>ALPHA-XBRC-PHIL</v>
      </c>
      <c r="E101" s="3" t="s">
        <v>210</v>
      </c>
      <c r="F101">
        <v>6</v>
      </c>
      <c r="G101" s="3" t="s">
        <v>125</v>
      </c>
      <c r="H101" s="3">
        <v>3</v>
      </c>
      <c r="I101" s="3">
        <v>80</v>
      </c>
      <c r="J101" s="3" t="s">
        <v>134</v>
      </c>
      <c r="K101" s="3" t="e">
        <f>VLOOKUP($C101,'all servers'!$C:$K,9,FALSE)</f>
        <v>#N/A</v>
      </c>
      <c r="L101" s="25"/>
      <c r="M101" s="25"/>
      <c r="N101" s="3" t="s">
        <v>195</v>
      </c>
    </row>
    <row r="102" spans="1:14" x14ac:dyDescent="0.25">
      <c r="A102" s="3" t="s">
        <v>194</v>
      </c>
      <c r="B102" s="3" t="s">
        <v>142</v>
      </c>
      <c r="C102" s="3" t="str">
        <f t="shared" si="2"/>
        <v>ALPHA-RDR-ATT</v>
      </c>
      <c r="D102" s="3" t="str">
        <f>C20</f>
        <v>ALPHA-XBRC-POOH</v>
      </c>
      <c r="E102" s="3" t="s">
        <v>287</v>
      </c>
      <c r="F102">
        <v>7</v>
      </c>
      <c r="G102" s="3" t="s">
        <v>124</v>
      </c>
      <c r="H102" s="3">
        <v>4</v>
      </c>
      <c r="I102" s="3">
        <v>80</v>
      </c>
      <c r="J102" s="3" t="s">
        <v>131</v>
      </c>
      <c r="K102" s="3" t="e">
        <f>VLOOKUP($C102,'all servers'!$C:$K,9,FALSE)</f>
        <v>#N/A</v>
      </c>
      <c r="L102" s="25"/>
      <c r="M102" s="25"/>
      <c r="N102" s="3" t="s">
        <v>195</v>
      </c>
    </row>
    <row r="103" spans="1:14" x14ac:dyDescent="0.25">
      <c r="A103" s="3" t="s">
        <v>194</v>
      </c>
      <c r="B103" s="3" t="s">
        <v>142</v>
      </c>
      <c r="C103" s="3" t="str">
        <f t="shared" si="2"/>
        <v>ALPHA-RDR-ATT</v>
      </c>
      <c r="D103" s="3" t="str">
        <f>D102</f>
        <v>ALPHA-XBRC-POOH</v>
      </c>
      <c r="E103" s="3" t="s">
        <v>288</v>
      </c>
      <c r="F103">
        <v>7</v>
      </c>
      <c r="G103" s="3" t="s">
        <v>124</v>
      </c>
      <c r="H103" s="3">
        <v>3</v>
      </c>
      <c r="I103" s="3">
        <v>80</v>
      </c>
      <c r="J103" s="3" t="s">
        <v>132</v>
      </c>
      <c r="K103" s="3" t="e">
        <f>VLOOKUP($C103,'all servers'!$C:$K,9,FALSE)</f>
        <v>#N/A</v>
      </c>
      <c r="L103" s="25"/>
      <c r="M103" s="25"/>
      <c r="N103" s="3" t="s">
        <v>195</v>
      </c>
    </row>
    <row r="104" spans="1:14" x14ac:dyDescent="0.25">
      <c r="A104" s="3" t="s">
        <v>194</v>
      </c>
      <c r="B104" s="3" t="s">
        <v>142</v>
      </c>
      <c r="C104" s="3" t="str">
        <f t="shared" si="2"/>
        <v>ALPHA-RDR-ATT</v>
      </c>
      <c r="D104" s="3" t="str">
        <f t="shared" si="2"/>
        <v>ALPHA-XBRC-POOH</v>
      </c>
      <c r="E104" s="3" t="s">
        <v>289</v>
      </c>
      <c r="F104">
        <v>7</v>
      </c>
      <c r="G104" s="3" t="s">
        <v>125</v>
      </c>
      <c r="H104" s="3">
        <v>4</v>
      </c>
      <c r="I104" s="3">
        <v>80</v>
      </c>
      <c r="J104" s="3" t="s">
        <v>133</v>
      </c>
      <c r="K104" s="3" t="e">
        <f>VLOOKUP($C104,'all servers'!$C:$K,9,FALSE)</f>
        <v>#N/A</v>
      </c>
      <c r="L104" s="25"/>
      <c r="M104" s="25"/>
      <c r="N104" s="3" t="s">
        <v>195</v>
      </c>
    </row>
    <row r="105" spans="1:14" x14ac:dyDescent="0.25">
      <c r="A105" s="3" t="s">
        <v>194</v>
      </c>
      <c r="B105" s="3" t="s">
        <v>142</v>
      </c>
      <c r="C105" s="3" t="str">
        <f t="shared" si="2"/>
        <v>ALPHA-RDR-ATT</v>
      </c>
      <c r="D105" s="3" t="str">
        <f t="shared" si="2"/>
        <v>ALPHA-XBRC-POOH</v>
      </c>
      <c r="E105" s="3" t="s">
        <v>290</v>
      </c>
      <c r="F105">
        <v>7</v>
      </c>
      <c r="G105" s="3" t="s">
        <v>125</v>
      </c>
      <c r="H105" s="3">
        <v>3</v>
      </c>
      <c r="I105" s="3">
        <v>80</v>
      </c>
      <c r="J105" s="3" t="s">
        <v>134</v>
      </c>
      <c r="K105" s="3" t="e">
        <f>VLOOKUP($C105,'all servers'!$C:$K,9,FALSE)</f>
        <v>#N/A</v>
      </c>
      <c r="L105" s="25"/>
      <c r="M105" s="25"/>
      <c r="N105" s="3" t="s">
        <v>195</v>
      </c>
    </row>
    <row r="106" spans="1:14" x14ac:dyDescent="0.25">
      <c r="A106" s="3" t="s">
        <v>194</v>
      </c>
      <c r="B106" s="3" t="s">
        <v>142</v>
      </c>
      <c r="C106" s="3" t="s">
        <v>471</v>
      </c>
      <c r="D106" s="3" t="str">
        <f>C21</f>
        <v>ALPHA-XBRC-PRCS</v>
      </c>
      <c r="E106" s="3" t="s">
        <v>368</v>
      </c>
      <c r="F106">
        <v>1</v>
      </c>
      <c r="G106" s="3" t="s">
        <v>124</v>
      </c>
      <c r="H106" s="3">
        <v>4</v>
      </c>
      <c r="I106" s="3">
        <v>80</v>
      </c>
      <c r="J106" s="3" t="s">
        <v>127</v>
      </c>
      <c r="K106" s="3" t="e">
        <f>VLOOKUP($C106,'all servers'!$C:$K,9,FALSE)</f>
        <v>#N/A</v>
      </c>
      <c r="L106" s="25"/>
      <c r="M106" s="25"/>
      <c r="N106" s="3" t="s">
        <v>195</v>
      </c>
    </row>
    <row r="107" spans="1:14" x14ac:dyDescent="0.25">
      <c r="A107" s="3" t="s">
        <v>194</v>
      </c>
      <c r="B107" s="3" t="s">
        <v>142</v>
      </c>
      <c r="C107" s="3" t="str">
        <f t="shared" ref="C107:D109" si="3">C106</f>
        <v>ALPHA-RDR-ATT</v>
      </c>
      <c r="D107" s="3" t="str">
        <f t="shared" si="3"/>
        <v>ALPHA-XBRC-PRCS</v>
      </c>
      <c r="E107" s="3" t="s">
        <v>369</v>
      </c>
      <c r="F107">
        <v>1</v>
      </c>
      <c r="G107" s="3" t="s">
        <v>124</v>
      </c>
      <c r="H107" s="3">
        <v>3</v>
      </c>
      <c r="I107" s="3">
        <v>80</v>
      </c>
      <c r="J107" s="3" t="s">
        <v>128</v>
      </c>
      <c r="K107" s="3" t="e">
        <f>VLOOKUP($C107,'all servers'!$C:$K,9,FALSE)</f>
        <v>#N/A</v>
      </c>
      <c r="L107" s="25"/>
      <c r="M107" s="25"/>
      <c r="N107" s="3" t="s">
        <v>195</v>
      </c>
    </row>
    <row r="108" spans="1:14" x14ac:dyDescent="0.25">
      <c r="A108" s="3" t="s">
        <v>194</v>
      </c>
      <c r="B108" s="3" t="s">
        <v>142</v>
      </c>
      <c r="C108" s="3" t="str">
        <f t="shared" si="3"/>
        <v>ALPHA-RDR-ATT</v>
      </c>
      <c r="D108" s="3" t="str">
        <f t="shared" si="3"/>
        <v>ALPHA-XBRC-PRCS</v>
      </c>
      <c r="E108" s="3" t="s">
        <v>370</v>
      </c>
      <c r="F108">
        <v>1</v>
      </c>
      <c r="G108" s="3" t="s">
        <v>125</v>
      </c>
      <c r="H108" s="3">
        <v>4</v>
      </c>
      <c r="I108" s="3">
        <v>80</v>
      </c>
      <c r="J108" s="3" t="s">
        <v>129</v>
      </c>
      <c r="K108" s="3" t="e">
        <f>VLOOKUP($C108,'all servers'!$C:$K,9,FALSE)</f>
        <v>#N/A</v>
      </c>
      <c r="L108" s="25"/>
      <c r="M108" s="25"/>
      <c r="N108" s="3" t="s">
        <v>195</v>
      </c>
    </row>
    <row r="109" spans="1:14" x14ac:dyDescent="0.25">
      <c r="A109" s="3" t="s">
        <v>194</v>
      </c>
      <c r="B109" s="3" t="s">
        <v>142</v>
      </c>
      <c r="C109" s="3" t="str">
        <f t="shared" si="3"/>
        <v>ALPHA-RDR-ATT</v>
      </c>
      <c r="D109" s="3" t="str">
        <f t="shared" si="3"/>
        <v>ALPHA-XBRC-PRCS</v>
      </c>
      <c r="E109" s="3" t="s">
        <v>371</v>
      </c>
      <c r="F109">
        <v>1</v>
      </c>
      <c r="G109" s="3" t="s">
        <v>125</v>
      </c>
      <c r="H109" s="3">
        <v>3</v>
      </c>
      <c r="I109" s="3">
        <v>80</v>
      </c>
      <c r="J109" s="3" t="s">
        <v>130</v>
      </c>
      <c r="K109" s="3" t="e">
        <f>VLOOKUP($C109,'all servers'!$C:$K,9,FALSE)</f>
        <v>#N/A</v>
      </c>
      <c r="L109" s="25"/>
      <c r="M109" s="25"/>
      <c r="N109" s="3" t="s">
        <v>195</v>
      </c>
    </row>
    <row r="110" spans="1:14" x14ac:dyDescent="0.25">
      <c r="A110" s="3" t="s">
        <v>194</v>
      </c>
      <c r="B110" s="3" t="s">
        <v>142</v>
      </c>
      <c r="C110" s="3" t="str">
        <f>C105</f>
        <v>ALPHA-RDR-ATT</v>
      </c>
      <c r="D110" s="3" t="str">
        <f>C23</f>
        <v>ALPHA-XBRC-SPL</v>
      </c>
      <c r="E110" s="3" t="s">
        <v>291</v>
      </c>
      <c r="F110">
        <v>8</v>
      </c>
      <c r="G110" s="3" t="s">
        <v>124</v>
      </c>
      <c r="H110" s="3">
        <v>4</v>
      </c>
      <c r="I110" s="3">
        <v>80</v>
      </c>
      <c r="J110" s="3" t="s">
        <v>131</v>
      </c>
      <c r="K110" s="3" t="e">
        <f>VLOOKUP($C110,'all servers'!$C:$K,9,FALSE)</f>
        <v>#N/A</v>
      </c>
      <c r="L110" s="25"/>
      <c r="M110" s="25"/>
      <c r="N110" s="3" t="s">
        <v>195</v>
      </c>
    </row>
    <row r="111" spans="1:14" x14ac:dyDescent="0.25">
      <c r="A111" s="3" t="s">
        <v>194</v>
      </c>
      <c r="B111" s="3" t="s">
        <v>142</v>
      </c>
      <c r="C111" s="3" t="str">
        <f t="shared" si="2"/>
        <v>ALPHA-RDR-ATT</v>
      </c>
      <c r="D111" s="3" t="str">
        <f>D110</f>
        <v>ALPHA-XBRC-SPL</v>
      </c>
      <c r="E111" s="3" t="s">
        <v>292</v>
      </c>
      <c r="F111">
        <v>8</v>
      </c>
      <c r="G111" s="3" t="s">
        <v>124</v>
      </c>
      <c r="H111" s="3">
        <v>3</v>
      </c>
      <c r="I111" s="3">
        <v>80</v>
      </c>
      <c r="J111" s="3" t="s">
        <v>132</v>
      </c>
      <c r="K111" s="3" t="e">
        <f>VLOOKUP($C111,'all servers'!$C:$K,9,FALSE)</f>
        <v>#N/A</v>
      </c>
      <c r="L111" s="25"/>
      <c r="M111" s="25"/>
      <c r="N111" s="3" t="s">
        <v>195</v>
      </c>
    </row>
    <row r="112" spans="1:14" x14ac:dyDescent="0.25">
      <c r="A112" s="3" t="s">
        <v>194</v>
      </c>
      <c r="B112" s="3" t="s">
        <v>142</v>
      </c>
      <c r="C112" s="3" t="str">
        <f t="shared" si="2"/>
        <v>ALPHA-RDR-ATT</v>
      </c>
      <c r="D112" s="3" t="str">
        <f t="shared" si="2"/>
        <v>ALPHA-XBRC-SPL</v>
      </c>
      <c r="E112" s="3" t="s">
        <v>293</v>
      </c>
      <c r="F112">
        <v>8</v>
      </c>
      <c r="G112" s="3" t="s">
        <v>125</v>
      </c>
      <c r="H112" s="3">
        <v>4</v>
      </c>
      <c r="I112" s="3">
        <v>80</v>
      </c>
      <c r="J112" s="3" t="s">
        <v>133</v>
      </c>
      <c r="K112" s="3" t="e">
        <f>VLOOKUP($C112,'all servers'!$C:$K,9,FALSE)</f>
        <v>#N/A</v>
      </c>
      <c r="L112" s="25"/>
      <c r="M112" s="25"/>
      <c r="N112" s="3" t="s">
        <v>195</v>
      </c>
    </row>
    <row r="113" spans="1:14" x14ac:dyDescent="0.25">
      <c r="A113" s="3" t="s">
        <v>194</v>
      </c>
      <c r="B113" s="3" t="s">
        <v>142</v>
      </c>
      <c r="C113" s="3" t="str">
        <f t="shared" si="2"/>
        <v>ALPHA-RDR-ATT</v>
      </c>
      <c r="D113" s="3" t="str">
        <f t="shared" si="2"/>
        <v>ALPHA-XBRC-SPL</v>
      </c>
      <c r="E113" s="3" t="s">
        <v>294</v>
      </c>
      <c r="F113">
        <v>8</v>
      </c>
      <c r="G113" s="3" t="s">
        <v>125</v>
      </c>
      <c r="H113" s="3">
        <v>3</v>
      </c>
      <c r="I113" s="3">
        <v>80</v>
      </c>
      <c r="J113" s="3" t="s">
        <v>134</v>
      </c>
      <c r="K113" s="3" t="e">
        <f>VLOOKUP($C113,'all servers'!$C:$K,9,FALSE)</f>
        <v>#N/A</v>
      </c>
      <c r="L113" s="25"/>
      <c r="M113" s="25"/>
      <c r="N113" s="3" t="s">
        <v>195</v>
      </c>
    </row>
    <row r="114" spans="1:14" x14ac:dyDescent="0.25">
      <c r="A114" s="3" t="s">
        <v>194</v>
      </c>
      <c r="B114" s="3" t="s">
        <v>142</v>
      </c>
      <c r="C114" s="3" t="str">
        <f t="shared" si="2"/>
        <v>ALPHA-RDR-ATT</v>
      </c>
      <c r="D114" s="3" t="str">
        <f>C22</f>
        <v>ALPHA-XBRC-SPCE</v>
      </c>
      <c r="E114" s="3" t="s">
        <v>203</v>
      </c>
      <c r="F114">
        <v>9</v>
      </c>
      <c r="G114" s="3" t="s">
        <v>124</v>
      </c>
      <c r="H114" s="3">
        <v>4</v>
      </c>
      <c r="I114" s="3">
        <v>80</v>
      </c>
      <c r="J114" s="3" t="s">
        <v>131</v>
      </c>
      <c r="K114" s="3" t="e">
        <f>VLOOKUP($C114,'all servers'!$C:$K,9,FALSE)</f>
        <v>#N/A</v>
      </c>
      <c r="L114" s="25"/>
      <c r="M114" s="25"/>
      <c r="N114" s="3" t="s">
        <v>195</v>
      </c>
    </row>
    <row r="115" spans="1:14" x14ac:dyDescent="0.25">
      <c r="A115" s="3" t="s">
        <v>194</v>
      </c>
      <c r="B115" s="3" t="s">
        <v>142</v>
      </c>
      <c r="C115" s="3" t="str">
        <f t="shared" si="2"/>
        <v>ALPHA-RDR-ATT</v>
      </c>
      <c r="D115" t="str">
        <f>D114</f>
        <v>ALPHA-XBRC-SPCE</v>
      </c>
      <c r="E115" s="3" t="s">
        <v>204</v>
      </c>
      <c r="F115">
        <v>9</v>
      </c>
      <c r="G115" s="3" t="s">
        <v>124</v>
      </c>
      <c r="H115" s="3">
        <v>3</v>
      </c>
      <c r="I115" s="3">
        <v>80</v>
      </c>
      <c r="J115" s="3" t="s">
        <v>132</v>
      </c>
      <c r="K115" s="3" t="e">
        <f>VLOOKUP($C115,'all servers'!$C:$K,9,FALSE)</f>
        <v>#N/A</v>
      </c>
      <c r="L115" s="25"/>
      <c r="M115" s="25"/>
      <c r="N115" s="3" t="s">
        <v>195</v>
      </c>
    </row>
    <row r="116" spans="1:14" x14ac:dyDescent="0.25">
      <c r="A116" s="3" t="s">
        <v>194</v>
      </c>
      <c r="B116" s="3" t="s">
        <v>142</v>
      </c>
      <c r="C116" s="3" t="str">
        <f t="shared" si="2"/>
        <v>ALPHA-RDR-ATT</v>
      </c>
      <c r="D116" t="str">
        <f t="shared" si="2"/>
        <v>ALPHA-XBRC-SPCE</v>
      </c>
      <c r="E116" s="3" t="s">
        <v>205</v>
      </c>
      <c r="F116">
        <v>9</v>
      </c>
      <c r="G116" s="3" t="s">
        <v>125</v>
      </c>
      <c r="H116" s="3">
        <v>4</v>
      </c>
      <c r="I116" s="3">
        <v>80</v>
      </c>
      <c r="J116" s="3" t="s">
        <v>133</v>
      </c>
      <c r="K116" s="3" t="e">
        <f>VLOOKUP($C116,'all servers'!$C:$K,9,FALSE)</f>
        <v>#N/A</v>
      </c>
      <c r="L116" s="25"/>
      <c r="M116" s="25"/>
      <c r="N116" s="3" t="s">
        <v>195</v>
      </c>
    </row>
    <row r="117" spans="1:14" x14ac:dyDescent="0.25">
      <c r="A117" s="3" t="s">
        <v>194</v>
      </c>
      <c r="B117" s="3" t="s">
        <v>142</v>
      </c>
      <c r="C117" s="3" t="str">
        <f t="shared" si="2"/>
        <v>ALPHA-RDR-ATT</v>
      </c>
      <c r="D117" t="str">
        <f t="shared" si="2"/>
        <v>ALPHA-XBRC-SPCE</v>
      </c>
      <c r="E117" s="3" t="s">
        <v>206</v>
      </c>
      <c r="F117">
        <v>9</v>
      </c>
      <c r="G117" s="3" t="s">
        <v>125</v>
      </c>
      <c r="H117" s="3">
        <v>3</v>
      </c>
      <c r="I117" s="3">
        <v>80</v>
      </c>
      <c r="J117" s="3" t="s">
        <v>134</v>
      </c>
      <c r="K117" s="3" t="e">
        <f>VLOOKUP($C117,'all servers'!$C:$K,9,FALSE)</f>
        <v>#N/A</v>
      </c>
      <c r="L117" s="25"/>
      <c r="M117" s="25"/>
      <c r="N117" s="3" t="s">
        <v>195</v>
      </c>
    </row>
    <row r="118" spans="1:14" x14ac:dyDescent="0.25">
      <c r="A118" s="3" t="s">
        <v>194</v>
      </c>
      <c r="B118" s="3" t="s">
        <v>142</v>
      </c>
      <c r="C118" s="3" t="e">
        <f>#REF!</f>
        <v>#REF!</v>
      </c>
      <c r="D118" s="3" t="str">
        <f>C25</f>
        <v>ALPHA-XBRC-PE</v>
      </c>
      <c r="E118" s="3" t="s">
        <v>387</v>
      </c>
      <c r="F118">
        <v>0</v>
      </c>
      <c r="G118" s="3" t="s">
        <v>495</v>
      </c>
      <c r="H118" s="3">
        <v>1</v>
      </c>
      <c r="I118" s="3">
        <v>80</v>
      </c>
      <c r="J118" s="3" t="s">
        <v>135</v>
      </c>
      <c r="K118" s="3" t="e">
        <f>VLOOKUP($C118,'all servers'!$C:$K,9,FALSE)</f>
        <v>#REF!</v>
      </c>
      <c r="L118" s="25"/>
      <c r="M118" s="25"/>
      <c r="N118" s="3" t="s">
        <v>196</v>
      </c>
    </row>
    <row r="119" spans="1:14" x14ac:dyDescent="0.25">
      <c r="A119" s="3" t="s">
        <v>194</v>
      </c>
      <c r="B119" s="3" t="s">
        <v>142</v>
      </c>
      <c r="C119" s="3" t="e">
        <f>C118</f>
        <v>#REF!</v>
      </c>
      <c r="D119" s="3" t="str">
        <f>D118</f>
        <v>ALPHA-XBRC-PE</v>
      </c>
      <c r="E119" s="3" t="s">
        <v>388</v>
      </c>
      <c r="F119">
        <v>0</v>
      </c>
      <c r="G119" s="3" t="s">
        <v>495</v>
      </c>
      <c r="H119" s="3">
        <v>2</v>
      </c>
      <c r="I119" s="3">
        <v>80</v>
      </c>
      <c r="J119" s="3" t="s">
        <v>136</v>
      </c>
      <c r="K119" s="3" t="e">
        <f>VLOOKUP($C119,'all servers'!$C:$K,9,FALSE)</f>
        <v>#REF!</v>
      </c>
      <c r="L119" s="25"/>
      <c r="M119" s="25"/>
      <c r="N119" s="3" t="s">
        <v>196</v>
      </c>
    </row>
    <row r="120" spans="1:14" x14ac:dyDescent="0.25">
      <c r="A120" s="3" t="s">
        <v>194</v>
      </c>
      <c r="B120" s="3" t="s">
        <v>142</v>
      </c>
      <c r="C120" s="3" t="e">
        <f t="shared" ref="C120:C127" si="4">C119</f>
        <v>#REF!</v>
      </c>
      <c r="D120" s="3" t="str">
        <f>D119</f>
        <v>ALPHA-XBRC-PE</v>
      </c>
      <c r="E120" s="3" t="s">
        <v>389</v>
      </c>
      <c r="F120">
        <v>0</v>
      </c>
      <c r="G120" s="3" t="s">
        <v>495</v>
      </c>
      <c r="H120" s="3">
        <v>3</v>
      </c>
      <c r="I120" s="3">
        <v>80</v>
      </c>
      <c r="J120" s="3" t="s">
        <v>138</v>
      </c>
      <c r="K120" s="3" t="e">
        <f>VLOOKUP($C120,'all servers'!$C:$K,9,FALSE)</f>
        <v>#REF!</v>
      </c>
      <c r="L120" s="25"/>
      <c r="M120" s="25"/>
      <c r="N120" s="3" t="s">
        <v>196</v>
      </c>
    </row>
    <row r="121" spans="1:14" x14ac:dyDescent="0.25">
      <c r="A121" s="3" t="s">
        <v>194</v>
      </c>
      <c r="B121" s="3" t="s">
        <v>142</v>
      </c>
      <c r="C121" s="3" t="e">
        <f t="shared" si="4"/>
        <v>#REF!</v>
      </c>
      <c r="D121" s="3" t="str">
        <f>D120</f>
        <v>ALPHA-XBRC-PE</v>
      </c>
      <c r="E121" s="3" t="s">
        <v>390</v>
      </c>
      <c r="F121">
        <v>0</v>
      </c>
      <c r="G121" s="3" t="s">
        <v>495</v>
      </c>
      <c r="H121" s="3">
        <v>4</v>
      </c>
      <c r="I121" s="3">
        <v>80</v>
      </c>
      <c r="J121" s="3" t="s">
        <v>137</v>
      </c>
      <c r="K121" s="3" t="e">
        <f>VLOOKUP($C121,'all servers'!$C:$K,9,FALSE)</f>
        <v>#REF!</v>
      </c>
      <c r="L121" s="25"/>
      <c r="M121" s="25"/>
      <c r="N121" s="3" t="s">
        <v>196</v>
      </c>
    </row>
    <row r="122" spans="1:14" x14ac:dyDescent="0.25">
      <c r="A122" s="3" t="s">
        <v>194</v>
      </c>
      <c r="B122" s="3" t="s">
        <v>142</v>
      </c>
      <c r="C122" s="3" t="e">
        <f t="shared" si="4"/>
        <v>#REF!</v>
      </c>
      <c r="D122" s="3" t="str">
        <f>C24</f>
        <v>ALPHA-XBRC-KI</v>
      </c>
      <c r="E122" s="3" t="s">
        <v>385</v>
      </c>
      <c r="F122">
        <v>0</v>
      </c>
      <c r="G122" s="3" t="s">
        <v>124</v>
      </c>
      <c r="H122" s="3">
        <v>1</v>
      </c>
      <c r="I122" s="3">
        <v>80</v>
      </c>
      <c r="J122" s="3" t="s">
        <v>137</v>
      </c>
      <c r="K122" s="3" t="e">
        <f>VLOOKUP($C122,'all servers'!$C:$K,9,FALSE)</f>
        <v>#REF!</v>
      </c>
      <c r="L122" s="25"/>
      <c r="M122" s="25"/>
      <c r="N122" s="3" t="s">
        <v>195</v>
      </c>
    </row>
    <row r="123" spans="1:14" x14ac:dyDescent="0.25">
      <c r="A123" s="3" t="s">
        <v>194</v>
      </c>
      <c r="B123" s="3" t="s">
        <v>142</v>
      </c>
      <c r="C123" s="3" t="e">
        <f t="shared" si="4"/>
        <v>#REF!</v>
      </c>
      <c r="D123" s="3" t="str">
        <f>D122</f>
        <v>ALPHA-XBRC-KI</v>
      </c>
      <c r="E123" s="3" t="s">
        <v>386</v>
      </c>
      <c r="F123">
        <v>0</v>
      </c>
      <c r="G123" s="3" t="s">
        <v>124</v>
      </c>
      <c r="H123" s="3">
        <v>2</v>
      </c>
      <c r="I123" s="3">
        <v>80</v>
      </c>
      <c r="J123" s="3" t="s">
        <v>137</v>
      </c>
      <c r="K123" s="3" t="e">
        <f>VLOOKUP($C123,'all servers'!$C:$K,9,FALSE)</f>
        <v>#REF!</v>
      </c>
      <c r="L123" s="25"/>
      <c r="M123" s="25"/>
      <c r="N123" s="3" t="s">
        <v>195</v>
      </c>
    </row>
    <row r="124" spans="1:14" x14ac:dyDescent="0.25">
      <c r="A124" s="3" t="s">
        <v>194</v>
      </c>
      <c r="B124" s="3" t="s">
        <v>142</v>
      </c>
      <c r="C124" s="3" t="e">
        <f t="shared" si="4"/>
        <v>#REF!</v>
      </c>
      <c r="D124" s="3" t="str">
        <f t="shared" ref="D124:D127" si="5">D123</f>
        <v>ALPHA-XBRC-KI</v>
      </c>
      <c r="E124" s="3" t="s">
        <v>391</v>
      </c>
      <c r="F124">
        <v>0</v>
      </c>
      <c r="G124" s="3" t="s">
        <v>124</v>
      </c>
      <c r="H124" s="3">
        <v>3</v>
      </c>
      <c r="I124" s="3">
        <v>80</v>
      </c>
      <c r="J124" s="3" t="s">
        <v>137</v>
      </c>
      <c r="K124" s="3" t="e">
        <f>VLOOKUP($C124,'all servers'!$C:$K,9,FALSE)</f>
        <v>#REF!</v>
      </c>
      <c r="L124" s="25"/>
      <c r="M124" s="25"/>
      <c r="N124" s="3" t="s">
        <v>195</v>
      </c>
    </row>
    <row r="125" spans="1:14" x14ac:dyDescent="0.25">
      <c r="A125" s="3" t="s">
        <v>194</v>
      </c>
      <c r="B125" s="3" t="s">
        <v>142</v>
      </c>
      <c r="C125" s="3" t="e">
        <f t="shared" si="4"/>
        <v>#REF!</v>
      </c>
      <c r="D125" s="3" t="str">
        <f t="shared" si="5"/>
        <v>ALPHA-XBRC-KI</v>
      </c>
      <c r="E125" s="3" t="s">
        <v>392</v>
      </c>
      <c r="F125">
        <v>0</v>
      </c>
      <c r="G125" s="3" t="s">
        <v>124</v>
      </c>
      <c r="H125" s="3">
        <v>4</v>
      </c>
      <c r="I125" s="3">
        <v>80</v>
      </c>
      <c r="J125" s="3" t="s">
        <v>137</v>
      </c>
      <c r="K125" s="3" t="e">
        <f>VLOOKUP($C125,'all servers'!$C:$K,9,FALSE)</f>
        <v>#REF!</v>
      </c>
      <c r="L125" s="25"/>
      <c r="M125" s="25"/>
      <c r="N125" s="3" t="s">
        <v>195</v>
      </c>
    </row>
    <row r="126" spans="1:14" x14ac:dyDescent="0.25">
      <c r="A126" s="3" t="s">
        <v>194</v>
      </c>
      <c r="B126" s="3" t="s">
        <v>142</v>
      </c>
      <c r="C126" s="3" t="e">
        <f t="shared" si="4"/>
        <v>#REF!</v>
      </c>
      <c r="D126" s="3" t="str">
        <f t="shared" si="5"/>
        <v>ALPHA-XBRC-KI</v>
      </c>
      <c r="E126" s="3" t="s">
        <v>393</v>
      </c>
      <c r="F126">
        <v>0</v>
      </c>
      <c r="G126" s="3" t="s">
        <v>124</v>
      </c>
      <c r="H126" s="3">
        <v>5</v>
      </c>
      <c r="I126" s="3">
        <v>80</v>
      </c>
      <c r="J126" s="3" t="s">
        <v>137</v>
      </c>
      <c r="K126" s="3" t="e">
        <f>VLOOKUP($C126,'all servers'!$C:$K,9,FALSE)</f>
        <v>#REF!</v>
      </c>
      <c r="L126" s="25"/>
      <c r="M126" s="25"/>
      <c r="N126" s="3" t="s">
        <v>195</v>
      </c>
    </row>
    <row r="127" spans="1:14" x14ac:dyDescent="0.25">
      <c r="A127" s="3" t="s">
        <v>194</v>
      </c>
      <c r="B127" s="3" t="s">
        <v>142</v>
      </c>
      <c r="C127" s="3" t="e">
        <f t="shared" si="4"/>
        <v>#REF!</v>
      </c>
      <c r="D127" s="3" t="str">
        <f t="shared" si="5"/>
        <v>ALPHA-XBRC-KI</v>
      </c>
      <c r="E127" s="3" t="s">
        <v>394</v>
      </c>
      <c r="F127">
        <v>0</v>
      </c>
      <c r="G127" s="3" t="s">
        <v>124</v>
      </c>
      <c r="H127" s="3">
        <v>6</v>
      </c>
      <c r="I127" s="3">
        <v>80</v>
      </c>
      <c r="J127" s="3" t="s">
        <v>137</v>
      </c>
      <c r="K127" s="3" t="e">
        <f>VLOOKUP($C127,'all servers'!$C:$K,9,FALSE)</f>
        <v>#REF!</v>
      </c>
      <c r="L127" s="25"/>
      <c r="M127" s="25"/>
      <c r="N127" s="3" t="s">
        <v>195</v>
      </c>
    </row>
    <row r="128" spans="1:14" x14ac:dyDescent="0.25">
      <c r="A128" s="3" t="s">
        <v>194</v>
      </c>
      <c r="B128" s="3" t="s">
        <v>142</v>
      </c>
      <c r="C128" s="3" t="e">
        <f>C126</f>
        <v>#REF!</v>
      </c>
      <c r="D128" s="3" t="str">
        <f>D126</f>
        <v>ALPHA-XBRC-KI</v>
      </c>
      <c r="E128" s="3" t="s">
        <v>395</v>
      </c>
      <c r="F128">
        <v>0</v>
      </c>
      <c r="G128" s="3" t="s">
        <v>124</v>
      </c>
      <c r="H128" s="3">
        <v>7</v>
      </c>
      <c r="I128" s="3">
        <v>80</v>
      </c>
      <c r="J128" s="3" t="s">
        <v>137</v>
      </c>
      <c r="K128" s="3" t="e">
        <f>VLOOKUP($C128,'all servers'!$C:$K,9,FALSE)</f>
        <v>#REF!</v>
      </c>
      <c r="L128" s="25"/>
      <c r="M128" s="25"/>
      <c r="N128" s="3" t="s">
        <v>195</v>
      </c>
    </row>
    <row r="129" spans="1:14" x14ac:dyDescent="0.25">
      <c r="A129" s="3" t="s">
        <v>194</v>
      </c>
      <c r="B129" s="3" t="s">
        <v>142</v>
      </c>
      <c r="C129" s="3" t="e">
        <f>C127</f>
        <v>#REF!</v>
      </c>
      <c r="D129" s="3" t="str">
        <f>D127</f>
        <v>ALPHA-XBRC-KI</v>
      </c>
      <c r="E129" s="3" t="s">
        <v>396</v>
      </c>
      <c r="F129">
        <v>0</v>
      </c>
      <c r="G129" s="3" t="s">
        <v>124</v>
      </c>
      <c r="H129" s="3">
        <v>8</v>
      </c>
      <c r="I129" s="3">
        <v>80</v>
      </c>
      <c r="J129" s="3" t="s">
        <v>137</v>
      </c>
      <c r="K129" s="3" t="e">
        <f>VLOOKUP($C129,'all servers'!$C:$K,9,FALSE)</f>
        <v>#REF!</v>
      </c>
      <c r="L129" s="25"/>
      <c r="M129" s="25"/>
      <c r="N129" s="3" t="s">
        <v>195</v>
      </c>
    </row>
    <row r="131" spans="1:14" x14ac:dyDescent="0.25">
      <c r="A131" s="35" t="s">
        <v>118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7"/>
    </row>
    <row r="132" spans="1:14" x14ac:dyDescent="0.25">
      <c r="A132" s="3" t="s">
        <v>99</v>
      </c>
      <c r="B132" s="3" t="s">
        <v>100</v>
      </c>
      <c r="C132" s="3" t="s">
        <v>472</v>
      </c>
      <c r="D132" s="3"/>
      <c r="E132" s="3" t="str">
        <f>VLOOKUP($C132,'all servers'!$C:$K,2,FALSE)</f>
        <v>ALPHA</v>
      </c>
      <c r="F132" s="3" t="str">
        <f>VLOOKUP($C132,'all servers'!$C:$K,3,FALSE)</f>
        <v>256MB</v>
      </c>
      <c r="G132" s="3">
        <f>VLOOKUP($C132,'all servers'!$C:$K,4,FALSE)</f>
        <v>1</v>
      </c>
      <c r="H132" s="3" t="str">
        <f>VLOOKUP($C132,'all servers'!$C:$K,5,FALSE)</f>
        <v>20GB</v>
      </c>
      <c r="I132" s="3" t="str">
        <f>VLOOKUP($C132,'all servers'!$C:$K,6,FALSE)</f>
        <v>RHEL</v>
      </c>
      <c r="J132" s="3" t="str">
        <f>VLOOKUP($C132,'all servers'!$C:$K,7,FALSE)</f>
        <v>xBRC-Attraction</v>
      </c>
      <c r="K132" s="3" t="str">
        <f>VLOOKUP($C132,'all servers'!$C:$K,9,FALSE)</f>
        <v>10.92.65.71</v>
      </c>
      <c r="L132" s="25"/>
      <c r="M132" s="25"/>
      <c r="N132" s="3" t="s">
        <v>496</v>
      </c>
    </row>
    <row r="133" spans="1:14" x14ac:dyDescent="0.25">
      <c r="A133" s="3" t="s">
        <v>99</v>
      </c>
      <c r="B133" s="3" t="s">
        <v>100</v>
      </c>
      <c r="C133" s="3" t="s">
        <v>317</v>
      </c>
      <c r="D133" s="3"/>
      <c r="E133" s="3" t="str">
        <f>VLOOKUP($C133,'all servers'!$C:$K,2,FALSE)</f>
        <v>ALPHA</v>
      </c>
      <c r="F133" s="3" t="str">
        <f>VLOOKUP($C133,'all servers'!$C:$K,3,FALSE)</f>
        <v>256MB</v>
      </c>
      <c r="G133" s="3">
        <f>VLOOKUP($C133,'all servers'!$C:$K,4,FALSE)</f>
        <v>1</v>
      </c>
      <c r="H133" s="3" t="str">
        <f>VLOOKUP($C133,'all servers'!$C:$K,5,FALSE)</f>
        <v>20GB</v>
      </c>
      <c r="I133" s="3" t="str">
        <f>VLOOKUP($C133,'all servers'!$C:$K,6,FALSE)</f>
        <v>RHEL</v>
      </c>
      <c r="J133" s="3" t="str">
        <f>VLOOKUP($C133,'all servers'!$C:$K,7,FALSE)</f>
        <v>xBRC-Attraction</v>
      </c>
      <c r="K133" s="3" t="str">
        <f>VLOOKUP($C133,'all servers'!$C:$K,9,FALSE)</f>
        <v>10.92.65.38</v>
      </c>
      <c r="L133" s="25"/>
      <c r="M133" s="25"/>
      <c r="N133" s="3" t="s">
        <v>497</v>
      </c>
    </row>
    <row r="134" spans="1:14" x14ac:dyDescent="0.25">
      <c r="A134" s="3" t="s">
        <v>99</v>
      </c>
      <c r="B134" s="3" t="s">
        <v>100</v>
      </c>
      <c r="C134" s="3" t="s">
        <v>318</v>
      </c>
      <c r="D134" s="3"/>
      <c r="E134" s="3" t="str">
        <f>VLOOKUP($C134,'all servers'!$C:$K,2,FALSE)</f>
        <v>ALPHA</v>
      </c>
      <c r="F134" s="3" t="str">
        <f>VLOOKUP($C134,'all servers'!$C:$K,3,FALSE)</f>
        <v>256MB</v>
      </c>
      <c r="G134" s="3">
        <f>VLOOKUP($C134,'all servers'!$C:$K,4,FALSE)</f>
        <v>1</v>
      </c>
      <c r="H134" s="3" t="str">
        <f>VLOOKUP($C134,'all servers'!$C:$K,5,FALSE)</f>
        <v>20GB</v>
      </c>
      <c r="I134" s="3" t="str">
        <f>VLOOKUP($C134,'all servers'!$C:$K,6,FALSE)</f>
        <v>RHEL</v>
      </c>
      <c r="J134" s="3" t="str">
        <f>VLOOKUP($C134,'all servers'!$C:$K,7,FALSE)</f>
        <v>xBRC-Attraction</v>
      </c>
      <c r="K134" s="3" t="str">
        <f>VLOOKUP($C134,'all servers'!$C:$K,9,FALSE)</f>
        <v>10.92.65.33</v>
      </c>
      <c r="L134" s="25"/>
      <c r="M134" s="25"/>
      <c r="N134" s="3" t="s">
        <v>498</v>
      </c>
    </row>
    <row r="135" spans="1:14" x14ac:dyDescent="0.25">
      <c r="A135" s="3" t="s">
        <v>99</v>
      </c>
      <c r="B135" s="3" t="s">
        <v>100</v>
      </c>
      <c r="C135" s="3" t="s">
        <v>319</v>
      </c>
      <c r="D135" s="3"/>
      <c r="E135" s="3" t="str">
        <f>VLOOKUP($C135,'all servers'!$C:$K,2,FALSE)</f>
        <v>ALPHA</v>
      </c>
      <c r="F135" s="3" t="str">
        <f>VLOOKUP($C135,'all servers'!$C:$K,3,FALSE)</f>
        <v>256MB</v>
      </c>
      <c r="G135" s="3">
        <f>VLOOKUP($C135,'all servers'!$C:$K,4,FALSE)</f>
        <v>1</v>
      </c>
      <c r="H135" s="3" t="str">
        <f>VLOOKUP($C135,'all servers'!$C:$K,5,FALSE)</f>
        <v>20GB</v>
      </c>
      <c r="I135" s="3" t="str">
        <f>VLOOKUP($C135,'all servers'!$C:$K,6,FALSE)</f>
        <v>RHEL</v>
      </c>
      <c r="J135" s="3" t="str">
        <f>VLOOKUP($C135,'all servers'!$C:$K,7,FALSE)</f>
        <v>xBRC-Attraction</v>
      </c>
      <c r="K135" s="3" t="str">
        <f>VLOOKUP($C135,'all servers'!$C:$K,9,FALSE)</f>
        <v>10.92.65.68</v>
      </c>
      <c r="L135" s="25"/>
      <c r="M135" s="25"/>
      <c r="N135" s="3" t="s">
        <v>499</v>
      </c>
    </row>
    <row r="136" spans="1:14" x14ac:dyDescent="0.25">
      <c r="A136" s="3" t="s">
        <v>99</v>
      </c>
      <c r="B136" s="3" t="s">
        <v>100</v>
      </c>
      <c r="C136" s="3" t="s">
        <v>325</v>
      </c>
      <c r="D136" s="3"/>
      <c r="E136" s="3" t="str">
        <f>VLOOKUP($C136,'all servers'!$C:$K,2,FALSE)</f>
        <v>ALPHA</v>
      </c>
      <c r="F136" s="3" t="str">
        <f>VLOOKUP($C136,'all servers'!$C:$K,3,FALSE)</f>
        <v>256MB</v>
      </c>
      <c r="G136" s="3">
        <f>VLOOKUP($C136,'all servers'!$C:$K,4,FALSE)</f>
        <v>1</v>
      </c>
      <c r="H136" s="3" t="str">
        <f>VLOOKUP($C136,'all servers'!$C:$K,5,FALSE)</f>
        <v>20GB</v>
      </c>
      <c r="I136" s="3" t="str">
        <f>VLOOKUP($C136,'all servers'!$C:$K,6,FALSE)</f>
        <v>RHEL</v>
      </c>
      <c r="J136" s="3" t="str">
        <f>VLOOKUP($C136,'all servers'!$C:$K,7,FALSE)</f>
        <v>xBRC-Attraction</v>
      </c>
      <c r="K136" s="3" t="str">
        <f>VLOOKUP($C136,'all servers'!$C:$K,9,FALSE)</f>
        <v>10.92.65.69</v>
      </c>
      <c r="L136" s="25"/>
      <c r="M136" s="25"/>
      <c r="N136" s="3" t="s">
        <v>500</v>
      </c>
    </row>
    <row r="137" spans="1:14" x14ac:dyDescent="0.25">
      <c r="A137" s="3" t="s">
        <v>99</v>
      </c>
      <c r="B137" s="3" t="s">
        <v>100</v>
      </c>
      <c r="C137" s="3" t="s">
        <v>320</v>
      </c>
      <c r="D137" s="3"/>
      <c r="E137" s="3" t="str">
        <f>VLOOKUP($C137,'all servers'!$C:$K,2,FALSE)</f>
        <v>ALPHA</v>
      </c>
      <c r="F137" s="3" t="str">
        <f>VLOOKUP($C137,'all servers'!$C:$K,3,FALSE)</f>
        <v>256MB</v>
      </c>
      <c r="G137" s="3">
        <f>VLOOKUP($C137,'all servers'!$C:$K,4,FALSE)</f>
        <v>1</v>
      </c>
      <c r="H137" s="3" t="str">
        <f>VLOOKUP($C137,'all servers'!$C:$K,5,FALSE)</f>
        <v>20GB</v>
      </c>
      <c r="I137" s="3" t="str">
        <f>VLOOKUP($C137,'all servers'!$C:$K,6,FALSE)</f>
        <v>RHEL</v>
      </c>
      <c r="J137" s="3" t="str">
        <f>VLOOKUP($C137,'all servers'!$C:$K,7,FALSE)</f>
        <v>xBRC-Attraction</v>
      </c>
      <c r="K137" s="3" t="str">
        <f>VLOOKUP($C137,'all servers'!$C:$K,9,FALSE)</f>
        <v>10.92.65.70</v>
      </c>
      <c r="L137" s="25"/>
      <c r="M137" s="25"/>
      <c r="N137" s="3" t="s">
        <v>501</v>
      </c>
    </row>
    <row r="138" spans="1:14" x14ac:dyDescent="0.25">
      <c r="A138" s="3" t="s">
        <v>99</v>
      </c>
      <c r="B138" s="3" t="s">
        <v>100</v>
      </c>
      <c r="C138" s="3" t="s">
        <v>321</v>
      </c>
      <c r="D138" s="3"/>
      <c r="E138" s="3" t="str">
        <f>VLOOKUP($C138,'all servers'!$C:$K,2,FALSE)</f>
        <v>ALPHA</v>
      </c>
      <c r="F138" s="3" t="str">
        <f>VLOOKUP($C138,'all servers'!$C:$K,3,FALSE)</f>
        <v>256MB</v>
      </c>
      <c r="G138" s="3">
        <f>VLOOKUP($C138,'all servers'!$C:$K,4,FALSE)</f>
        <v>1</v>
      </c>
      <c r="H138" s="3" t="str">
        <f>VLOOKUP($C138,'all servers'!$C:$K,5,FALSE)</f>
        <v>20GB</v>
      </c>
      <c r="I138" s="3" t="str">
        <f>VLOOKUP($C138,'all servers'!$C:$K,6,FALSE)</f>
        <v>RHEL</v>
      </c>
      <c r="J138" s="3" t="str">
        <f>VLOOKUP($C138,'all servers'!$C:$K,7,FALSE)</f>
        <v>xBRC-Attraction</v>
      </c>
      <c r="K138" s="3" t="str">
        <f>VLOOKUP($C138,'all servers'!$C:$K,9,FALSE)</f>
        <v>10.92.65.74</v>
      </c>
      <c r="L138" s="25"/>
      <c r="M138" s="25"/>
      <c r="N138" s="3" t="s">
        <v>502</v>
      </c>
    </row>
    <row r="139" spans="1:14" x14ac:dyDescent="0.25">
      <c r="A139" s="3" t="s">
        <v>99</v>
      </c>
      <c r="B139" s="3" t="s">
        <v>100</v>
      </c>
      <c r="C139" s="3" t="s">
        <v>322</v>
      </c>
      <c r="D139" s="3"/>
      <c r="E139" s="3" t="str">
        <f>VLOOKUP($C139,'all servers'!$C:$K,2,FALSE)</f>
        <v>ALPHA</v>
      </c>
      <c r="F139" s="3" t="str">
        <f>VLOOKUP($C139,'all servers'!$C:$K,3,FALSE)</f>
        <v>256MB</v>
      </c>
      <c r="G139" s="3">
        <f>VLOOKUP($C139,'all servers'!$C:$K,4,FALSE)</f>
        <v>1</v>
      </c>
      <c r="H139" s="3" t="str">
        <f>VLOOKUP($C139,'all servers'!$C:$K,5,FALSE)</f>
        <v>20GB</v>
      </c>
      <c r="I139" s="3" t="str">
        <f>VLOOKUP($C139,'all servers'!$C:$K,6,FALSE)</f>
        <v>RHEL</v>
      </c>
      <c r="J139" s="3" t="str">
        <f>VLOOKUP($C139,'all servers'!$C:$K,7,FALSE)</f>
        <v>xBRC-Attraction</v>
      </c>
      <c r="K139" s="3" t="str">
        <f>VLOOKUP($C139,'all servers'!$C:$K,9,FALSE)</f>
        <v>10.92.65.72</v>
      </c>
      <c r="L139" s="25"/>
      <c r="M139" s="25"/>
      <c r="N139" s="3" t="s">
        <v>503</v>
      </c>
    </row>
    <row r="140" spans="1:14" x14ac:dyDescent="0.25">
      <c r="A140" s="3" t="s">
        <v>99</v>
      </c>
      <c r="B140" s="3" t="s">
        <v>100</v>
      </c>
      <c r="C140" s="3" t="s">
        <v>472</v>
      </c>
      <c r="D140" s="3"/>
      <c r="E140" s="3" t="str">
        <f>VLOOKUP($C140,'all servers'!$C:$K,2,FALSE)</f>
        <v>ALPHA</v>
      </c>
      <c r="F140" s="3" t="str">
        <f>VLOOKUP($C140,'all servers'!$C:$K,3,FALSE)</f>
        <v>256MB</v>
      </c>
      <c r="G140" s="3">
        <f>VLOOKUP($C140,'all servers'!$C:$K,4,FALSE)</f>
        <v>1</v>
      </c>
      <c r="H140" s="3" t="str">
        <f>VLOOKUP($C140,'all servers'!$C:$K,5,FALSE)</f>
        <v>20GB</v>
      </c>
      <c r="I140" s="3" t="str">
        <f>VLOOKUP($C140,'all servers'!$C:$K,6,FALSE)</f>
        <v>RHEL</v>
      </c>
      <c r="J140" s="3" t="str">
        <f>VLOOKUP($C140,'all servers'!$C:$K,7,FALSE)</f>
        <v>xBRC-Attraction</v>
      </c>
      <c r="K140" s="3" t="str">
        <f>VLOOKUP($C140,'all servers'!$C:$K,9,FALSE)</f>
        <v>10.92.65.71</v>
      </c>
      <c r="L140" s="25"/>
      <c r="M140" s="25"/>
      <c r="N140" s="3" t="s">
        <v>496</v>
      </c>
    </row>
    <row r="141" spans="1:14" x14ac:dyDescent="0.25">
      <c r="A141" s="3" t="s">
        <v>99</v>
      </c>
      <c r="B141" s="3" t="s">
        <v>100</v>
      </c>
      <c r="C141" s="3" t="s">
        <v>323</v>
      </c>
      <c r="D141" s="3"/>
      <c r="E141" s="3" t="str">
        <f>VLOOKUP($C141,'all servers'!$C:$K,2,FALSE)</f>
        <v>ALPHA</v>
      </c>
      <c r="F141" s="3" t="str">
        <f>VLOOKUP($C141,'all servers'!$C:$K,3,FALSE)</f>
        <v>256MB</v>
      </c>
      <c r="G141" s="3">
        <f>VLOOKUP($C141,'all servers'!$C:$K,4,FALSE)</f>
        <v>1</v>
      </c>
      <c r="H141" s="3" t="str">
        <f>VLOOKUP($C141,'all servers'!$C:$K,5,FALSE)</f>
        <v>20GB</v>
      </c>
      <c r="I141" s="3" t="str">
        <f>VLOOKUP($C141,'all servers'!$C:$K,6,FALSE)</f>
        <v>RHEL</v>
      </c>
      <c r="J141" s="3" t="str">
        <f>VLOOKUP($C141,'all servers'!$C:$K,7,FALSE)</f>
        <v>xBRC-Attraction</v>
      </c>
      <c r="K141" s="3" t="str">
        <f>VLOOKUP($C141,'all servers'!$C:$K,9,FALSE)</f>
        <v>10.92.65.76</v>
      </c>
      <c r="L141" s="25"/>
      <c r="M141" s="25"/>
      <c r="N141" s="3" t="s">
        <v>504</v>
      </c>
    </row>
    <row r="142" spans="1:14" x14ac:dyDescent="0.25">
      <c r="A142" s="3" t="s">
        <v>99</v>
      </c>
      <c r="B142" s="3" t="s">
        <v>100</v>
      </c>
      <c r="C142" s="3" t="s">
        <v>324</v>
      </c>
      <c r="D142" s="3"/>
      <c r="E142" s="3" t="str">
        <f>VLOOKUP($C142,'all servers'!$C:$K,2,FALSE)</f>
        <v>ALPHA</v>
      </c>
      <c r="F142" s="3" t="str">
        <f>VLOOKUP($C142,'all servers'!$C:$K,3,FALSE)</f>
        <v>256MB</v>
      </c>
      <c r="G142" s="3">
        <f>VLOOKUP($C142,'all servers'!$C:$K,4,FALSE)</f>
        <v>1</v>
      </c>
      <c r="H142" s="3" t="str">
        <f>VLOOKUP($C142,'all servers'!$C:$K,5,FALSE)</f>
        <v>20GB</v>
      </c>
      <c r="I142" s="3" t="str">
        <f>VLOOKUP($C142,'all servers'!$C:$K,6,FALSE)</f>
        <v>RHEL</v>
      </c>
      <c r="J142" s="3" t="str">
        <f>VLOOKUP($C142,'all servers'!$C:$K,7,FALSE)</f>
        <v>xBRC-Attraction</v>
      </c>
      <c r="K142" s="3" t="str">
        <f>VLOOKUP($C142,'all servers'!$C:$K,9,FALSE)</f>
        <v>10.92.65.78</v>
      </c>
      <c r="L142" s="25"/>
      <c r="M142" s="25"/>
      <c r="N142" s="3" t="s">
        <v>505</v>
      </c>
    </row>
    <row r="143" spans="1:14" x14ac:dyDescent="0.25">
      <c r="A143" s="3" t="s">
        <v>99</v>
      </c>
      <c r="B143" s="3" t="s">
        <v>100</v>
      </c>
      <c r="C143" s="3" t="s">
        <v>223</v>
      </c>
      <c r="D143" s="3"/>
      <c r="E143" s="3" t="str">
        <f>VLOOKUP($C143,'all servers'!$C:$K,2,FALSE)</f>
        <v>ALPHA</v>
      </c>
      <c r="F143" s="3" t="str">
        <f>VLOOKUP($C143,'all servers'!$C:$K,3,FALSE)</f>
        <v>256MB</v>
      </c>
      <c r="G143" s="3">
        <f>VLOOKUP($C143,'all servers'!$C:$K,4,FALSE)</f>
        <v>1</v>
      </c>
      <c r="H143" s="3" t="str">
        <f>VLOOKUP($C143,'all servers'!$C:$K,5,FALSE)</f>
        <v>20GB</v>
      </c>
      <c r="I143" s="3" t="str">
        <f>VLOOKUP($C143,'all servers'!$C:$K,6,FALSE)</f>
        <v>RHEL</v>
      </c>
      <c r="J143" s="3" t="str">
        <f>VLOOKUP($C143,'all servers'!$C:$K,7,FALSE)</f>
        <v>xBRC-Park Entry</v>
      </c>
      <c r="K143" s="3" t="str">
        <f>VLOOKUP($C143,'all servers'!$C:$K,9,FALSE)</f>
        <v>10.92.65.32</v>
      </c>
      <c r="L143" s="25"/>
      <c r="M143" s="25"/>
      <c r="N143" s="3" t="s">
        <v>506</v>
      </c>
    </row>
    <row r="144" spans="1:14" x14ac:dyDescent="0.25">
      <c r="A144" s="3" t="s">
        <v>99</v>
      </c>
      <c r="B144" s="3" t="s">
        <v>100</v>
      </c>
      <c r="C144" s="3" t="s">
        <v>326</v>
      </c>
      <c r="D144" s="3"/>
      <c r="E144" s="3" t="str">
        <f>VLOOKUP($C144,'all servers'!$C:$K,2,FALSE)</f>
        <v>ALPHA</v>
      </c>
      <c r="F144" s="3" t="str">
        <f>VLOOKUP($C144,'all servers'!$C:$K,3,FALSE)</f>
        <v>256MB</v>
      </c>
      <c r="G144" s="3">
        <f>VLOOKUP($C144,'all servers'!$C:$K,4,FALSE)</f>
        <v>1</v>
      </c>
      <c r="H144" s="3" t="str">
        <f>VLOOKUP($C144,'all servers'!$C:$K,5,FALSE)</f>
        <v>20GB</v>
      </c>
      <c r="I144" s="3" t="str">
        <f>VLOOKUP($C144,'all servers'!$C:$K,6,FALSE)</f>
        <v>RHEL</v>
      </c>
      <c r="J144" s="3" t="str">
        <f>VLOOKUP($C144,'all servers'!$C:$K,7,FALSE)</f>
        <v>xBRC-Space</v>
      </c>
      <c r="K144" s="3" t="str">
        <f>VLOOKUP($C144,'all servers'!$C:$K,9,FALSE)</f>
        <v>10.92.65.35</v>
      </c>
      <c r="L144" s="25"/>
      <c r="M144" s="25"/>
      <c r="N144" s="3" t="s">
        <v>507</v>
      </c>
    </row>
  </sheetData>
  <autoFilter ref="A3:N25">
    <sortState ref="A4:K25">
      <sortCondition ref="A3:A24"/>
    </sortState>
  </autoFilter>
  <mergeCells count="8">
    <mergeCell ref="B1:N1"/>
    <mergeCell ref="A2:N2"/>
    <mergeCell ref="A76:N76"/>
    <mergeCell ref="A131:N131"/>
    <mergeCell ref="A37:N37"/>
    <mergeCell ref="A28:N28"/>
    <mergeCell ref="A62:N62"/>
    <mergeCell ref="A69:N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zoomScale="90" zoomScaleNormal="90" workbookViewId="0"/>
  </sheetViews>
  <sheetFormatPr defaultRowHeight="15" x14ac:dyDescent="0.25"/>
  <cols>
    <col min="1" max="1" width="22.28515625" style="24" bestFit="1" customWidth="1"/>
    <col min="2" max="2" width="8.7109375" style="24" bestFit="1" customWidth="1"/>
    <col min="3" max="3" width="20.85546875" style="24" customWidth="1"/>
    <col min="4" max="4" width="17.42578125" style="24" bestFit="1" customWidth="1"/>
    <col min="5" max="5" width="12.85546875" style="24" bestFit="1" customWidth="1"/>
    <col min="6" max="6" width="8.42578125" style="24" bestFit="1" customWidth="1"/>
    <col min="7" max="7" width="11.28515625" style="24" bestFit="1" customWidth="1"/>
    <col min="8" max="8" width="7" style="24" bestFit="1" customWidth="1"/>
    <col min="9" max="9" width="9.28515625" style="24" bestFit="1" customWidth="1"/>
    <col min="10" max="10" width="20.5703125" style="24" bestFit="1" customWidth="1"/>
    <col min="11" max="11" width="13" style="24" bestFit="1" customWidth="1"/>
    <col min="12" max="12" width="13" style="24" customWidth="1"/>
    <col min="13" max="13" width="13.5703125" style="24" bestFit="1" customWidth="1"/>
    <col min="14" max="14" width="38.140625" style="24" bestFit="1" customWidth="1"/>
    <col min="15" max="16384" width="9.140625" style="24"/>
  </cols>
  <sheetData>
    <row r="1" spans="1:22" x14ac:dyDescent="0.25">
      <c r="A1" s="6" t="s">
        <v>49</v>
      </c>
      <c r="B1" s="38" t="s">
        <v>330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V1" s="5"/>
    </row>
    <row r="2" spans="1:22" x14ac:dyDescent="0.25">
      <c r="A2" s="35" t="s">
        <v>116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V2" s="8"/>
    </row>
    <row r="3" spans="1:22" s="27" customFormat="1" x14ac:dyDescent="0.25">
      <c r="A3" s="26" t="s">
        <v>96</v>
      </c>
      <c r="B3" s="26" t="s">
        <v>112</v>
      </c>
      <c r="C3" s="26" t="s">
        <v>32</v>
      </c>
      <c r="D3" s="26" t="s">
        <v>255</v>
      </c>
      <c r="E3" s="26" t="s">
        <v>40</v>
      </c>
      <c r="F3" s="26" t="s">
        <v>22</v>
      </c>
      <c r="G3" s="26" t="s">
        <v>23</v>
      </c>
      <c r="H3" s="26" t="s">
        <v>24</v>
      </c>
      <c r="I3" s="26" t="s">
        <v>27</v>
      </c>
      <c r="J3" s="26" t="s">
        <v>3</v>
      </c>
      <c r="K3" s="26" t="s">
        <v>7</v>
      </c>
      <c r="L3" s="26" t="s">
        <v>535</v>
      </c>
      <c r="M3" s="26" t="s">
        <v>536</v>
      </c>
      <c r="N3" s="26" t="s">
        <v>101</v>
      </c>
    </row>
    <row r="4" spans="1:22" x14ac:dyDescent="0.25">
      <c r="A4" s="25" t="s">
        <v>215</v>
      </c>
      <c r="B4" s="25" t="s">
        <v>142</v>
      </c>
      <c r="C4" s="25" t="s">
        <v>584</v>
      </c>
      <c r="D4" s="25"/>
      <c r="E4" s="25" t="str">
        <f>VLOOKUP($C4,'all servers'!$C:$K,2,FALSE)</f>
        <v>MK</v>
      </c>
      <c r="F4" s="25" t="str">
        <f>VLOOKUP($C4,'all servers'!$C:$K,3,FALSE)</f>
        <v>512MB</v>
      </c>
      <c r="G4" s="25">
        <f>VLOOKUP($C4,'all servers'!$C:$K,4,FALSE)</f>
        <v>1</v>
      </c>
      <c r="H4" s="25" t="str">
        <f>VLOOKUP($C4,'all servers'!$C:$K,5,FALSE)</f>
        <v>8GB</v>
      </c>
      <c r="I4" s="25" t="str">
        <f>VLOOKUP($C4,'all servers'!$C:$K,6,FALSE)</f>
        <v>RHEL</v>
      </c>
      <c r="J4" s="25" t="str">
        <f>VLOOKUP($C4,'all servers'!$C:$K,7,FALSE)</f>
        <v>Selenium, Node</v>
      </c>
      <c r="K4" s="25" t="str">
        <f>VLOOKUP($C4,'all servers'!$C:$K,9,FALSE)</f>
        <v>10.92.65.45</v>
      </c>
      <c r="L4" s="25">
        <f>VLOOKUP($C4,'all servers'!$C:$M,10,FALSE)</f>
        <v>0</v>
      </c>
      <c r="M4" s="25">
        <f>VLOOKUP($C4,'all servers'!$C:$M,11,FALSE)</f>
        <v>0</v>
      </c>
      <c r="N4" s="25" t="s">
        <v>600</v>
      </c>
    </row>
    <row r="5" spans="1:22" x14ac:dyDescent="0.25">
      <c r="A5" s="25" t="s">
        <v>143</v>
      </c>
      <c r="B5" s="25" t="s">
        <v>142</v>
      </c>
      <c r="C5" s="25" t="s">
        <v>584</v>
      </c>
      <c r="D5" s="25" t="s">
        <v>236</v>
      </c>
      <c r="E5" s="25" t="str">
        <f>VLOOKUP($C5,'all servers'!$C:$K,2,FALSE)</f>
        <v>MK</v>
      </c>
      <c r="F5" s="25" t="str">
        <f>VLOOKUP($C5,'all servers'!$C:$K,3,FALSE)</f>
        <v>512MB</v>
      </c>
      <c r="G5" s="25">
        <f>VLOOKUP($C5,'all servers'!$C:$K,4,FALSE)</f>
        <v>1</v>
      </c>
      <c r="H5" s="25" t="str">
        <f>VLOOKUP($C5,'all servers'!$C:$K,5,FALSE)</f>
        <v>8GB</v>
      </c>
      <c r="I5" s="25" t="str">
        <f>VLOOKUP($C5,'all servers'!$C:$K,6,FALSE)</f>
        <v>RHEL</v>
      </c>
      <c r="J5" s="25" t="str">
        <f>VLOOKUP($C5,'all servers'!$C:$K,7,FALSE)</f>
        <v>Selenium, Node</v>
      </c>
      <c r="K5" s="25" t="str">
        <f>VLOOKUP($C5,'all servers'!$C:$K,9,FALSE)</f>
        <v>10.92.65.45</v>
      </c>
      <c r="L5" s="25">
        <f>VLOOKUP($C5,'all servers'!$C:$M,10,FALSE)</f>
        <v>0</v>
      </c>
      <c r="M5" s="25">
        <f>VLOOKUP($C5,'all servers'!$C:$M,11,FALSE)</f>
        <v>0</v>
      </c>
      <c r="N5" s="25" t="s">
        <v>548</v>
      </c>
    </row>
    <row r="6" spans="1:22" x14ac:dyDescent="0.25">
      <c r="A6" s="25" t="s">
        <v>46</v>
      </c>
      <c r="B6" s="25" t="s">
        <v>142</v>
      </c>
      <c r="C6" s="25" t="s">
        <v>598</v>
      </c>
      <c r="D6" s="25" t="s">
        <v>230</v>
      </c>
      <c r="E6" s="25" t="str">
        <f>VLOOKUP($C6,'all servers'!$C:$K,2,FALSE)</f>
        <v>MK</v>
      </c>
      <c r="F6" s="25" t="str">
        <f>VLOOKUP($C6,'all servers'!$C:$K,3,FALSE)</f>
        <v>256MB</v>
      </c>
      <c r="G6" s="25">
        <f>VLOOKUP($C6,'all servers'!$C:$K,4,FALSE)</f>
        <v>1</v>
      </c>
      <c r="H6" s="25" t="str">
        <f>VLOOKUP($C6,'all servers'!$C:$K,5,FALSE)</f>
        <v>20GB</v>
      </c>
      <c r="I6" s="25" t="str">
        <f>VLOOKUP($C6,'all servers'!$C:$K,6,FALSE)</f>
        <v>RHEL</v>
      </c>
      <c r="J6" s="25" t="str">
        <f>VLOOKUP($C6,'all servers'!$C:$K,7,FALSE)</f>
        <v>xBRMS+JMSListener</v>
      </c>
      <c r="K6" s="25" t="str">
        <f>VLOOKUP($C6,'all servers'!$C:$K,9,FALSE)</f>
        <v>10.93.1.197</v>
      </c>
      <c r="L6" s="25">
        <f>VLOOKUP($C6,'all servers'!$C:$M,10,FALSE)</f>
        <v>0</v>
      </c>
      <c r="M6" s="25">
        <f>VLOOKUP($C6,'all servers'!$C:$M,11,FALSE)</f>
        <v>0</v>
      </c>
      <c r="N6" s="25" t="s">
        <v>615</v>
      </c>
    </row>
    <row r="7" spans="1:22" x14ac:dyDescent="0.25">
      <c r="A7" s="25" t="s">
        <v>226</v>
      </c>
      <c r="B7" s="25" t="s">
        <v>142</v>
      </c>
      <c r="C7" s="25" t="s">
        <v>576</v>
      </c>
      <c r="D7" s="25"/>
      <c r="E7" s="25" t="str">
        <f>VLOOKUP($C7,'all servers'!$C:$K,2,FALSE)</f>
        <v>MK</v>
      </c>
      <c r="F7" s="25" t="str">
        <f>VLOOKUP($C7,'all servers'!$C:$K,3,FALSE)</f>
        <v>256MB</v>
      </c>
      <c r="G7" s="25">
        <f>VLOOKUP($C7,'all servers'!$C:$K,4,FALSE)</f>
        <v>1</v>
      </c>
      <c r="H7" s="25" t="str">
        <f>VLOOKUP($C7,'all servers'!$C:$K,5,FALSE)</f>
        <v>20GB</v>
      </c>
      <c r="I7" s="25" t="str">
        <f>VLOOKUP($C7,'all servers'!$C:$K,6,FALSE)</f>
        <v>Windows</v>
      </c>
      <c r="J7" s="25" t="str">
        <f>VLOOKUP($C7,'all servers'!$C:$K,7,FALSE)</f>
        <v>SQL</v>
      </c>
      <c r="K7" s="25" t="str">
        <f>VLOOKUP($C7,'all servers'!$C:$K,9,FALSE)</f>
        <v>10.93.1.198</v>
      </c>
      <c r="L7" s="25">
        <f>VLOOKUP($C7,'all servers'!$C:$M,10,FALSE)</f>
        <v>0</v>
      </c>
      <c r="M7" s="25">
        <f>VLOOKUP($C7,'all servers'!$C:$M,11,FALSE)</f>
        <v>0</v>
      </c>
      <c r="N7" s="25" t="s">
        <v>312</v>
      </c>
    </row>
    <row r="8" spans="1:22" x14ac:dyDescent="0.25">
      <c r="A8" s="25" t="s">
        <v>200</v>
      </c>
      <c r="B8" s="25" t="s">
        <v>142</v>
      </c>
      <c r="C8" s="25" t="s">
        <v>598</v>
      </c>
      <c r="D8" s="25" t="s">
        <v>230</v>
      </c>
      <c r="E8" s="25" t="str">
        <f>VLOOKUP($C8,'all servers'!$C:$K,2,FALSE)</f>
        <v>MK</v>
      </c>
      <c r="F8" s="25" t="str">
        <f>VLOOKUP($C8,'all servers'!$C:$K,3,FALSE)</f>
        <v>256MB</v>
      </c>
      <c r="G8" s="25">
        <f>VLOOKUP($C8,'all servers'!$C:$K,4,FALSE)</f>
        <v>1</v>
      </c>
      <c r="H8" s="25" t="str">
        <f>VLOOKUP($C8,'all servers'!$C:$K,5,FALSE)</f>
        <v>20GB</v>
      </c>
      <c r="I8" s="25" t="str">
        <f>VLOOKUP($C8,'all servers'!$C:$K,6,FALSE)</f>
        <v>RHEL</v>
      </c>
      <c r="J8" s="25" t="str">
        <f>VLOOKUP($C8,'all servers'!$C:$K,7,FALSE)</f>
        <v>xBRMS+JMSListener</v>
      </c>
      <c r="K8" s="25" t="str">
        <f>VLOOKUP($C8,'all servers'!$C:$K,9,FALSE)</f>
        <v>10.93.1.197</v>
      </c>
      <c r="L8" s="25">
        <f>VLOOKUP($C8,'all servers'!$C:$M,10,FALSE)</f>
        <v>0</v>
      </c>
      <c r="M8" s="25">
        <f>VLOOKUP($C8,'all servers'!$C:$M,11,FALSE)</f>
        <v>0</v>
      </c>
      <c r="N8" s="25" t="s">
        <v>173</v>
      </c>
    </row>
    <row r="9" spans="1:22" x14ac:dyDescent="0.25">
      <c r="A9" s="25" t="s">
        <v>199</v>
      </c>
      <c r="B9" s="25" t="s">
        <v>142</v>
      </c>
      <c r="C9" s="25" t="s">
        <v>599</v>
      </c>
      <c r="D9" s="25"/>
      <c r="E9" s="25" t="str">
        <f>VLOOKUP($C9,'all servers'!$C:$K,2,FALSE)</f>
        <v>MK</v>
      </c>
      <c r="F9" s="25" t="str">
        <f>VLOOKUP($C9,'all servers'!$C:$K,3,FALSE)</f>
        <v>1GB</v>
      </c>
      <c r="G9" s="25">
        <f>VLOOKUP($C9,'all servers'!$C:$K,4,FALSE)</f>
        <v>1</v>
      </c>
      <c r="H9" s="25" t="str">
        <f>VLOOKUP($C9,'all servers'!$C:$K,5,FALSE)</f>
        <v>20GB</v>
      </c>
      <c r="I9" s="25" t="str">
        <f>VLOOKUP($C9,'all servers'!$C:$K,6,FALSE)</f>
        <v>RHEL</v>
      </c>
      <c r="J9" s="25" t="str">
        <f>VLOOKUP($C9,'all servers'!$C:$K,7,FALSE)</f>
        <v>YUM</v>
      </c>
      <c r="K9" s="25">
        <f>VLOOKUP($C9,'all servers'!$C:$K,9,FALSE)</f>
        <v>0</v>
      </c>
      <c r="L9" s="25">
        <f>VLOOKUP($C9,'all servers'!$C:$M,10,FALSE)</f>
        <v>0</v>
      </c>
      <c r="M9" s="25">
        <f>VLOOKUP($C9,'all servers'!$C:$M,11,FALSE)</f>
        <v>0</v>
      </c>
      <c r="N9" s="25" t="s">
        <v>620</v>
      </c>
    </row>
    <row r="10" spans="1:22" x14ac:dyDescent="0.25">
      <c r="A10" s="25" t="s">
        <v>211</v>
      </c>
      <c r="B10" s="25" t="s">
        <v>142</v>
      </c>
      <c r="C10" s="25" t="s">
        <v>578</v>
      </c>
      <c r="D10" s="25"/>
      <c r="E10" s="25" t="str">
        <f>VLOOKUP($C10,'all servers'!$C:$K,2,FALSE)</f>
        <v>MK</v>
      </c>
      <c r="F10" s="25" t="str">
        <f>VLOOKUP($C10,'all servers'!$C:$K,3,FALSE)</f>
        <v>256MB</v>
      </c>
      <c r="G10" s="25">
        <f>VLOOKUP($C10,'all servers'!$C:$K,4,FALSE)</f>
        <v>1</v>
      </c>
      <c r="H10" s="25" t="str">
        <f>VLOOKUP($C10,'all servers'!$C:$K,5,FALSE)</f>
        <v>20GB</v>
      </c>
      <c r="I10" s="25" t="str">
        <f>VLOOKUP($C10,'all servers'!$C:$K,6,FALSE)</f>
        <v>Windows</v>
      </c>
      <c r="J10" s="25" t="str">
        <f>VLOOKUP($C10,'all servers'!$C:$K,7,FALSE)</f>
        <v>ESB + SQL</v>
      </c>
      <c r="K10" s="25">
        <f>VLOOKUP($C10,'all servers'!$C:$K,9,FALSE)</f>
        <v>0</v>
      </c>
      <c r="L10" s="25" t="str">
        <f>VLOOKUP($C10,'all servers'!$C:$M,10,FALSE)</f>
        <v>nl-flmk-00035.wdw.disney.com</v>
      </c>
      <c r="M10" s="25">
        <f>VLOOKUP($C10,'all servers'!$C:$M,11,FALSE)</f>
        <v>0</v>
      </c>
      <c r="N10" s="25" t="s">
        <v>523</v>
      </c>
    </row>
    <row r="11" spans="1:22" x14ac:dyDescent="0.25">
      <c r="A11" s="25" t="s">
        <v>165</v>
      </c>
      <c r="B11" s="25" t="s">
        <v>142</v>
      </c>
      <c r="C11" s="25" t="s">
        <v>579</v>
      </c>
      <c r="D11" s="25"/>
      <c r="E11" s="25" t="str">
        <f>VLOOKUP($C11,'all servers'!$C:$K,2,FALSE)</f>
        <v>MK</v>
      </c>
      <c r="F11" s="25" t="str">
        <f>VLOOKUP($C11,'all servers'!$C:$K,3,FALSE)</f>
        <v>256MB</v>
      </c>
      <c r="G11" s="25">
        <f>VLOOKUP($C11,'all servers'!$C:$K,4,FALSE)</f>
        <v>1</v>
      </c>
      <c r="H11" s="25" t="str">
        <f>VLOOKUP($C11,'all servers'!$C:$K,5,FALSE)</f>
        <v>20GB</v>
      </c>
      <c r="I11" s="25" t="str">
        <f>VLOOKUP($C11,'all servers'!$C:$K,6,FALSE)</f>
        <v>RHEL</v>
      </c>
      <c r="J11" s="25" t="str">
        <f>VLOOKUP($C11,'all servers'!$C:$K,7,FALSE)</f>
        <v>GXP, DAP, DAP UI</v>
      </c>
      <c r="K11" s="25" t="str">
        <f>VLOOKUP($C11,'all servers'!$C:$K,9,FALSE)</f>
        <v>10.93.0.9</v>
      </c>
      <c r="L11" s="25" t="str">
        <f>VLOOKUP($C11,'all servers'!$C:$M,10,FALSE)</f>
        <v>nge-mk-dap.wdw.disney.com</v>
      </c>
      <c r="M11" s="25">
        <f>VLOOKUP($C11,'all servers'!$C:$M,11,FALSE)</f>
        <v>0</v>
      </c>
      <c r="N11" s="25" t="s">
        <v>525</v>
      </c>
    </row>
    <row r="12" spans="1:22" x14ac:dyDescent="0.25">
      <c r="A12" s="25" t="s">
        <v>45</v>
      </c>
      <c r="B12" s="25" t="s">
        <v>142</v>
      </c>
      <c r="C12" s="25" t="s">
        <v>580</v>
      </c>
      <c r="D12" s="25" t="s">
        <v>232</v>
      </c>
      <c r="E12" s="25" t="str">
        <f>VLOOKUP($C12,'all servers'!$C:$K,2,FALSE)</f>
        <v>MK</v>
      </c>
      <c r="F12" s="25" t="str">
        <f>VLOOKUP($C12,'all servers'!$C:$K,3,FALSE)</f>
        <v>256MB</v>
      </c>
      <c r="G12" s="25">
        <f>VLOOKUP($C12,'all servers'!$C:$K,4,FALSE)</f>
        <v>1</v>
      </c>
      <c r="H12" s="25" t="str">
        <f>VLOOKUP($C12,'all servers'!$C:$K,5,FALSE)</f>
        <v>20GB</v>
      </c>
      <c r="I12" s="25" t="str">
        <f>VLOOKUP($C12,'all servers'!$C:$K,6,FALSE)</f>
        <v>Windows</v>
      </c>
      <c r="J12" s="25" t="str">
        <f>VLOOKUP($C12,'all servers'!$C:$K,7,FALSE)</f>
        <v>IDMS</v>
      </c>
      <c r="K12" s="25" t="str">
        <f>VLOOKUP($C12,'all servers'!$C:$K,9,FALSE)</f>
        <v>10.93.1.184</v>
      </c>
      <c r="L12" s="25">
        <f>VLOOKUP($C12,'all servers'!$C:$M,10,FALSE)</f>
        <v>0</v>
      </c>
      <c r="M12" s="25">
        <f>VLOOKUP($C12,'all servers'!$C:$M,11,FALSE)</f>
        <v>0</v>
      </c>
      <c r="N12" s="25" t="s">
        <v>314</v>
      </c>
    </row>
    <row r="13" spans="1:22" x14ac:dyDescent="0.25">
      <c r="A13" s="25" t="s">
        <v>113</v>
      </c>
      <c r="B13" s="25" t="s">
        <v>142</v>
      </c>
      <c r="C13" s="25" t="s">
        <v>576</v>
      </c>
      <c r="D13" s="25"/>
      <c r="E13" s="25" t="str">
        <f>VLOOKUP($C13,'all servers'!$C:$K,2,FALSE)</f>
        <v>MK</v>
      </c>
      <c r="F13" s="25" t="str">
        <f>VLOOKUP($C13,'all servers'!$C:$K,3,FALSE)</f>
        <v>256MB</v>
      </c>
      <c r="G13" s="25">
        <f>VLOOKUP($C13,'all servers'!$C:$K,4,FALSE)</f>
        <v>1</v>
      </c>
      <c r="H13" s="25" t="str">
        <f>VLOOKUP($C13,'all servers'!$C:$K,5,FALSE)</f>
        <v>20GB</v>
      </c>
      <c r="I13" s="25" t="str">
        <f>VLOOKUP($C13,'all servers'!$C:$K,6,FALSE)</f>
        <v>Windows</v>
      </c>
      <c r="J13" s="25" t="str">
        <f>VLOOKUP($C13,'all servers'!$C:$K,7,FALSE)</f>
        <v>SQL</v>
      </c>
      <c r="K13" s="25" t="str">
        <f>VLOOKUP($C13,'all servers'!$C:$K,9,FALSE)</f>
        <v>10.93.1.198</v>
      </c>
      <c r="L13" s="25">
        <f>VLOOKUP($C13,'all servers'!$C:$M,10,FALSE)</f>
        <v>0</v>
      </c>
      <c r="M13" s="25">
        <f>VLOOKUP($C13,'all servers'!$C:$M,11,FALSE)</f>
        <v>0</v>
      </c>
      <c r="N13" s="25" t="s">
        <v>314</v>
      </c>
    </row>
    <row r="14" spans="1:22" x14ac:dyDescent="0.25">
      <c r="A14" s="25" t="s">
        <v>273</v>
      </c>
      <c r="B14" s="25" t="s">
        <v>142</v>
      </c>
      <c r="C14" s="25" t="s">
        <v>586</v>
      </c>
      <c r="D14" s="25" t="s">
        <v>233</v>
      </c>
      <c r="E14" s="25" t="str">
        <f>VLOOKUP($C14,'all servers'!$C:$K,2,FALSE)</f>
        <v>MK</v>
      </c>
      <c r="F14" s="25" t="str">
        <f>VLOOKUP($C14,'all servers'!$C:$K,3,FALSE)</f>
        <v>256MB</v>
      </c>
      <c r="G14" s="25">
        <f>VLOOKUP($C14,'all servers'!$C:$K,4,FALSE)</f>
        <v>1</v>
      </c>
      <c r="H14" s="25" t="str">
        <f>VLOOKUP($C14,'all servers'!$C:$K,5,FALSE)</f>
        <v>20GB</v>
      </c>
      <c r="I14" s="25" t="str">
        <f>VLOOKUP($C14,'all servers'!$C:$K,6,FALSE)</f>
        <v>RHEL</v>
      </c>
      <c r="J14" s="25" t="str">
        <f>VLOOKUP($C14,'all servers'!$C:$K,7,FALSE)</f>
        <v>xBRC-Attraction</v>
      </c>
      <c r="K14" s="25" t="str">
        <f>VLOOKUP($C14,'all servers'!$C:$K,9,FALSE)</f>
        <v>10.93.1.180</v>
      </c>
      <c r="L14" s="25">
        <f>VLOOKUP($C14,'all servers'!$C:$M,10,FALSE)</f>
        <v>0</v>
      </c>
      <c r="M14" s="25">
        <f>VLOOKUP($C14,'all servers'!$C:$M,11,FALSE)</f>
        <v>0</v>
      </c>
      <c r="N14" s="25" t="s">
        <v>497</v>
      </c>
    </row>
    <row r="15" spans="1:22" x14ac:dyDescent="0.25">
      <c r="A15" s="25" t="s">
        <v>212</v>
      </c>
      <c r="B15" s="25" t="s">
        <v>142</v>
      </c>
      <c r="C15" s="25" t="s">
        <v>587</v>
      </c>
      <c r="D15" s="25" t="s">
        <v>233</v>
      </c>
      <c r="E15" s="25" t="str">
        <f>VLOOKUP($C15,'all servers'!$C:$K,2,FALSE)</f>
        <v>MK</v>
      </c>
      <c r="F15" s="25" t="str">
        <f>VLOOKUP($C15,'all servers'!$C:$K,3,FALSE)</f>
        <v>256MB</v>
      </c>
      <c r="G15" s="25">
        <f>VLOOKUP($C15,'all servers'!$C:$K,4,FALSE)</f>
        <v>1</v>
      </c>
      <c r="H15" s="25" t="str">
        <f>VLOOKUP($C15,'all servers'!$C:$K,5,FALSE)</f>
        <v>20GB</v>
      </c>
      <c r="I15" s="25" t="str">
        <f>VLOOKUP($C15,'all servers'!$C:$K,6,FALSE)</f>
        <v>RHEL</v>
      </c>
      <c r="J15" s="25" t="str">
        <f>VLOOKUP($C15,'all servers'!$C:$K,7,FALSE)</f>
        <v>xBRC-Attraction</v>
      </c>
      <c r="K15" s="25" t="str">
        <f>VLOOKUP($C15,'all servers'!$C:$K,9,FALSE)</f>
        <v>10.93.1.182</v>
      </c>
      <c r="L15" s="25">
        <f>VLOOKUP($C15,'all servers'!$C:$M,10,FALSE)</f>
        <v>0</v>
      </c>
      <c r="M15" s="25">
        <f>VLOOKUP($C15,'all servers'!$C:$M,11,FALSE)</f>
        <v>0</v>
      </c>
      <c r="N15" s="25" t="s">
        <v>498</v>
      </c>
    </row>
    <row r="16" spans="1:22" x14ac:dyDescent="0.25">
      <c r="A16" s="25" t="s">
        <v>212</v>
      </c>
      <c r="B16" s="25" t="s">
        <v>142</v>
      </c>
      <c r="C16" s="25" t="s">
        <v>588</v>
      </c>
      <c r="D16" s="25" t="s">
        <v>233</v>
      </c>
      <c r="E16" s="25" t="str">
        <f>VLOOKUP($C16,'all servers'!$C:$K,2,FALSE)</f>
        <v>MK</v>
      </c>
      <c r="F16" s="25" t="str">
        <f>VLOOKUP($C16,'all servers'!$C:$K,3,FALSE)</f>
        <v>256MB</v>
      </c>
      <c r="G16" s="25">
        <f>VLOOKUP($C16,'all servers'!$C:$K,4,FALSE)</f>
        <v>1</v>
      </c>
      <c r="H16" s="25" t="str">
        <f>VLOOKUP($C16,'all servers'!$C:$K,5,FALSE)</f>
        <v>20GB</v>
      </c>
      <c r="I16" s="25" t="str">
        <f>VLOOKUP($C16,'all servers'!$C:$K,6,FALSE)</f>
        <v>RHEL</v>
      </c>
      <c r="J16" s="25" t="str">
        <f>VLOOKUP($C16,'all servers'!$C:$K,7,FALSE)</f>
        <v>xBRC-Attraction</v>
      </c>
      <c r="K16" s="25" t="str">
        <f>VLOOKUP($C16,'all servers'!$C:$K,9,FALSE)</f>
        <v>10.93.1.181</v>
      </c>
      <c r="L16" s="25">
        <f>VLOOKUP($C16,'all servers'!$C:$M,10,FALSE)</f>
        <v>0</v>
      </c>
      <c r="M16" s="25">
        <f>VLOOKUP($C16,'all servers'!$C:$M,11,FALSE)</f>
        <v>0</v>
      </c>
      <c r="N16" s="25" t="s">
        <v>499</v>
      </c>
    </row>
    <row r="17" spans="1:14" x14ac:dyDescent="0.25">
      <c r="A17" s="25" t="s">
        <v>273</v>
      </c>
      <c r="B17" s="25" t="s">
        <v>142</v>
      </c>
      <c r="C17" s="25" t="s">
        <v>590</v>
      </c>
      <c r="D17" s="25" t="s">
        <v>233</v>
      </c>
      <c r="E17" s="25" t="str">
        <f>VLOOKUP($C17,'all servers'!$C:$K,2,FALSE)</f>
        <v>MK</v>
      </c>
      <c r="F17" s="25" t="str">
        <f>VLOOKUP($C17,'all servers'!$C:$K,3,FALSE)</f>
        <v>256MB</v>
      </c>
      <c r="G17" s="25">
        <f>VLOOKUP($C17,'all servers'!$C:$K,4,FALSE)</f>
        <v>1</v>
      </c>
      <c r="H17" s="25" t="str">
        <f>VLOOKUP($C17,'all servers'!$C:$K,5,FALSE)</f>
        <v>20GB</v>
      </c>
      <c r="I17" s="25" t="str">
        <f>VLOOKUP($C17,'all servers'!$C:$K,6,FALSE)</f>
        <v>RHEL</v>
      </c>
      <c r="J17" s="25" t="str">
        <f>VLOOKUP($C17,'all servers'!$C:$K,7,FALSE)</f>
        <v>xBRC-Attraction</v>
      </c>
      <c r="K17" s="25" t="str">
        <f>VLOOKUP($C17,'all servers'!$C:$K,9,FALSE)</f>
        <v>10.93.1.174</v>
      </c>
      <c r="L17" s="25">
        <f>VLOOKUP($C17,'all servers'!$C:$M,10,FALSE)</f>
        <v>0</v>
      </c>
      <c r="M17" s="25">
        <f>VLOOKUP($C17,'all servers'!$C:$M,11,FALSE)</f>
        <v>0</v>
      </c>
      <c r="N17" s="25" t="s">
        <v>508</v>
      </c>
    </row>
    <row r="18" spans="1:14" x14ac:dyDescent="0.25">
      <c r="A18" s="25" t="s">
        <v>212</v>
      </c>
      <c r="B18" s="25" t="s">
        <v>142</v>
      </c>
      <c r="C18" s="25" t="s">
        <v>591</v>
      </c>
      <c r="D18" s="25" t="s">
        <v>233</v>
      </c>
      <c r="E18" s="25" t="str">
        <f>VLOOKUP($C18,'all servers'!$C:$K,2,FALSE)</f>
        <v>MK</v>
      </c>
      <c r="F18" s="25" t="str">
        <f>VLOOKUP($C18,'all servers'!$C:$K,3,FALSE)</f>
        <v>256MB</v>
      </c>
      <c r="G18" s="25">
        <f>VLOOKUP($C18,'all servers'!$C:$K,4,FALSE)</f>
        <v>1</v>
      </c>
      <c r="H18" s="25" t="str">
        <f>VLOOKUP($C18,'all servers'!$C:$K,5,FALSE)</f>
        <v>20GB</v>
      </c>
      <c r="I18" s="25" t="str">
        <f>VLOOKUP($C18,'all servers'!$C:$K,6,FALSE)</f>
        <v>RHEL</v>
      </c>
      <c r="J18" s="25" t="str">
        <f>VLOOKUP($C18,'all servers'!$C:$K,7,FALSE)</f>
        <v>xBRC-Attraction</v>
      </c>
      <c r="K18" s="25" t="str">
        <f>VLOOKUP($C18,'all servers'!$C:$K,9,FALSE)</f>
        <v>10.93.1.178</v>
      </c>
      <c r="L18" s="25">
        <f>VLOOKUP($C18,'all servers'!$C:$M,10,FALSE)</f>
        <v>0</v>
      </c>
      <c r="M18" s="25">
        <f>VLOOKUP($C18,'all servers'!$C:$M,11,FALSE)</f>
        <v>0</v>
      </c>
      <c r="N18" s="25" t="s">
        <v>501</v>
      </c>
    </row>
    <row r="19" spans="1:14" x14ac:dyDescent="0.25">
      <c r="A19" s="25" t="s">
        <v>212</v>
      </c>
      <c r="B19" s="25" t="s">
        <v>142</v>
      </c>
      <c r="C19" s="25" t="s">
        <v>593</v>
      </c>
      <c r="D19" s="25" t="s">
        <v>233</v>
      </c>
      <c r="E19" s="25" t="str">
        <f>VLOOKUP($C19,'all servers'!$C:$K,2,FALSE)</f>
        <v>MK</v>
      </c>
      <c r="F19" s="25" t="str">
        <f>VLOOKUP($C19,'all servers'!$C:$K,3,FALSE)</f>
        <v>256MB</v>
      </c>
      <c r="G19" s="25">
        <f>VLOOKUP($C19,'all servers'!$C:$K,4,FALSE)</f>
        <v>1</v>
      </c>
      <c r="H19" s="25" t="str">
        <f>VLOOKUP($C19,'all servers'!$C:$K,5,FALSE)</f>
        <v>20GB</v>
      </c>
      <c r="I19" s="25" t="str">
        <f>VLOOKUP($C19,'all servers'!$C:$K,6,FALSE)</f>
        <v>RHEL</v>
      </c>
      <c r="J19" s="25" t="str">
        <f>VLOOKUP($C19,'all servers'!$C:$K,7,FALSE)</f>
        <v>xBRC-Attraction</v>
      </c>
      <c r="K19" s="25" t="str">
        <f>VLOOKUP($C19,'all servers'!$C:$K,9,FALSE)</f>
        <v>10.93.1.177</v>
      </c>
      <c r="L19" s="25">
        <f>VLOOKUP($C19,'all servers'!$C:$M,10,FALSE)</f>
        <v>0</v>
      </c>
      <c r="M19" s="25">
        <f>VLOOKUP($C19,'all servers'!$C:$M,11,FALSE)</f>
        <v>0</v>
      </c>
      <c r="N19" s="25" t="s">
        <v>502</v>
      </c>
    </row>
    <row r="20" spans="1:14" x14ac:dyDescent="0.25">
      <c r="A20" s="25" t="s">
        <v>212</v>
      </c>
      <c r="B20" s="25" t="s">
        <v>142</v>
      </c>
      <c r="C20" s="25" t="s">
        <v>594</v>
      </c>
      <c r="D20" s="25" t="s">
        <v>233</v>
      </c>
      <c r="E20" s="25" t="str">
        <f>VLOOKUP($C20,'all servers'!$C:$K,2,FALSE)</f>
        <v>MK</v>
      </c>
      <c r="F20" s="25" t="str">
        <f>VLOOKUP($C20,'all servers'!$C:$K,3,FALSE)</f>
        <v>256MB</v>
      </c>
      <c r="G20" s="25">
        <f>VLOOKUP($C20,'all servers'!$C:$K,4,FALSE)</f>
        <v>1</v>
      </c>
      <c r="H20" s="25" t="str">
        <f>VLOOKUP($C20,'all servers'!$C:$K,5,FALSE)</f>
        <v>20GB</v>
      </c>
      <c r="I20" s="25" t="str">
        <f>VLOOKUP($C20,'all servers'!$C:$K,6,FALSE)</f>
        <v>RHEL</v>
      </c>
      <c r="J20" s="25" t="str">
        <f>VLOOKUP($C20,'all servers'!$C:$K,7,FALSE)</f>
        <v>xBRC-Attraction</v>
      </c>
      <c r="K20" s="25" t="str">
        <f>VLOOKUP($C20,'all servers'!$C:$K,9,FALSE)</f>
        <v>10.93.1.176</v>
      </c>
      <c r="L20" s="25">
        <f>VLOOKUP($C20,'all servers'!$C:$M,10,FALSE)</f>
        <v>0</v>
      </c>
      <c r="M20" s="25">
        <f>VLOOKUP($C20,'all servers'!$C:$M,11,FALSE)</f>
        <v>0</v>
      </c>
      <c r="N20" s="25" t="s">
        <v>503</v>
      </c>
    </row>
    <row r="21" spans="1:14" x14ac:dyDescent="0.25">
      <c r="A21" s="25" t="s">
        <v>212</v>
      </c>
      <c r="B21" s="25" t="s">
        <v>142</v>
      </c>
      <c r="C21" s="25" t="s">
        <v>595</v>
      </c>
      <c r="D21" s="25" t="s">
        <v>233</v>
      </c>
      <c r="E21" s="25" t="str">
        <f>VLOOKUP($C21,'all servers'!$C:$K,2,FALSE)</f>
        <v>MK</v>
      </c>
      <c r="F21" s="25" t="str">
        <f>VLOOKUP($C21,'all servers'!$C:$K,3,FALSE)</f>
        <v>256MB</v>
      </c>
      <c r="G21" s="25">
        <f>VLOOKUP($C21,'all servers'!$C:$K,4,FALSE)</f>
        <v>1</v>
      </c>
      <c r="H21" s="25" t="str">
        <f>VLOOKUP($C21,'all servers'!$C:$K,5,FALSE)</f>
        <v>20GB</v>
      </c>
      <c r="I21" s="25" t="str">
        <f>VLOOKUP($C21,'all servers'!$C:$K,6,FALSE)</f>
        <v>RHEL</v>
      </c>
      <c r="J21" s="25" t="str">
        <f>VLOOKUP($C21,'all servers'!$C:$K,7,FALSE)</f>
        <v>xBRC-Attraction</v>
      </c>
      <c r="K21" s="25" t="str">
        <f>VLOOKUP($C21,'all servers'!$C:$K,9,FALSE)</f>
        <v>10.93.1.179</v>
      </c>
      <c r="L21" s="25">
        <f>VLOOKUP($C21,'all servers'!$C:$M,10,FALSE)</f>
        <v>0</v>
      </c>
      <c r="M21" s="25">
        <f>VLOOKUP($C21,'all servers'!$C:$M,11,FALSE)</f>
        <v>0</v>
      </c>
      <c r="N21" s="25" t="s">
        <v>509</v>
      </c>
    </row>
    <row r="22" spans="1:14" x14ac:dyDescent="0.25">
      <c r="A22" s="25" t="s">
        <v>212</v>
      </c>
      <c r="B22" s="25" t="s">
        <v>142</v>
      </c>
      <c r="C22" s="25" t="s">
        <v>596</v>
      </c>
      <c r="D22" s="25" t="s">
        <v>233</v>
      </c>
      <c r="E22" s="25" t="str">
        <f>VLOOKUP($C22,'all servers'!$C:$K,2,FALSE)</f>
        <v>MK</v>
      </c>
      <c r="F22" s="25" t="str">
        <f>VLOOKUP($C22,'all servers'!$C:$K,3,FALSE)</f>
        <v>256MB</v>
      </c>
      <c r="G22" s="25">
        <f>VLOOKUP($C22,'all servers'!$C:$K,4,FALSE)</f>
        <v>1</v>
      </c>
      <c r="H22" s="25" t="str">
        <f>VLOOKUP($C22,'all servers'!$C:$K,5,FALSE)</f>
        <v>20GB</v>
      </c>
      <c r="I22" s="25" t="str">
        <f>VLOOKUP($C22,'all servers'!$C:$K,6,FALSE)</f>
        <v>RHEL</v>
      </c>
      <c r="J22" s="25" t="str">
        <f>VLOOKUP($C22,'all servers'!$C:$K,7,FALSE)</f>
        <v>xBRC-Attraction</v>
      </c>
      <c r="K22" s="25" t="str">
        <f>VLOOKUP($C22,'all servers'!$C:$K,9,FALSE)</f>
        <v>10.93.1.175</v>
      </c>
      <c r="L22" s="25">
        <f>VLOOKUP($C22,'all servers'!$C:$M,10,FALSE)</f>
        <v>0</v>
      </c>
      <c r="M22" s="25">
        <f>VLOOKUP($C22,'all servers'!$C:$M,11,FALSE)</f>
        <v>0</v>
      </c>
      <c r="N22" s="25" t="s">
        <v>504</v>
      </c>
    </row>
    <row r="23" spans="1:14" x14ac:dyDescent="0.25">
      <c r="A23" s="25" t="s">
        <v>212</v>
      </c>
      <c r="B23" s="25" t="s">
        <v>142</v>
      </c>
      <c r="C23" s="25" t="s">
        <v>597</v>
      </c>
      <c r="D23" s="25" t="s">
        <v>233</v>
      </c>
      <c r="E23" s="25" t="str">
        <f>VLOOKUP($C23,'all servers'!$C:$K,2,FALSE)</f>
        <v>MK</v>
      </c>
      <c r="F23" s="25" t="str">
        <f>VLOOKUP($C23,'all servers'!$C:$K,3,FALSE)</f>
        <v>256MB</v>
      </c>
      <c r="G23" s="25">
        <f>VLOOKUP($C23,'all servers'!$C:$K,4,FALSE)</f>
        <v>1</v>
      </c>
      <c r="H23" s="25" t="str">
        <f>VLOOKUP($C23,'all servers'!$C:$K,5,FALSE)</f>
        <v>20GB</v>
      </c>
      <c r="I23" s="25" t="str">
        <f>VLOOKUP($C23,'all servers'!$C:$K,6,FALSE)</f>
        <v>RHEL</v>
      </c>
      <c r="J23" s="25" t="str">
        <f>VLOOKUP($C23,'all servers'!$C:$K,7,FALSE)</f>
        <v>xBRC-Attraction</v>
      </c>
      <c r="K23" s="25" t="str">
        <f>VLOOKUP($C23,'all servers'!$C:$K,9,FALSE)</f>
        <v>10.93.1.185</v>
      </c>
      <c r="L23" s="25">
        <f>VLOOKUP($C23,'all servers'!$C:$M,10,FALSE)</f>
        <v>0</v>
      </c>
      <c r="M23" s="25">
        <f>VLOOKUP($C23,'all servers'!$C:$M,11,FALSE)</f>
        <v>0</v>
      </c>
      <c r="N23" s="25" t="s">
        <v>505</v>
      </c>
    </row>
    <row r="24" spans="1:14" x14ac:dyDescent="0.25">
      <c r="A24" s="25" t="s">
        <v>213</v>
      </c>
      <c r="B24" s="25" t="s">
        <v>142</v>
      </c>
      <c r="C24" s="25" t="s">
        <v>589</v>
      </c>
      <c r="D24" s="25" t="s">
        <v>234</v>
      </c>
      <c r="E24" s="25" t="str">
        <f>VLOOKUP($C24,'all servers'!$C:$K,2,FALSE)</f>
        <v>MK</v>
      </c>
      <c r="F24" s="25" t="str">
        <f>VLOOKUP($C24,'all servers'!$C:$K,3,FALSE)</f>
        <v>256MB</v>
      </c>
      <c r="G24" s="25">
        <f>VLOOKUP($C24,'all servers'!$C:$K,4,FALSE)</f>
        <v>1</v>
      </c>
      <c r="H24" s="25" t="str">
        <f>VLOOKUP($C24,'all servers'!$C:$K,5,FALSE)</f>
        <v>20GB</v>
      </c>
      <c r="I24" s="25" t="str">
        <f>VLOOKUP($C24,'all servers'!$C:$K,6,FALSE)</f>
        <v>RHEL</v>
      </c>
      <c r="J24" s="25" t="str">
        <f>VLOOKUP($C24,'all servers'!$C:$K,7,FALSE)</f>
        <v>xBRC-Space</v>
      </c>
      <c r="K24" s="25" t="str">
        <f>VLOOKUP($C24,'all servers'!$C:$K,9,FALSE)</f>
        <v>10.93.1.183</v>
      </c>
      <c r="L24" s="25">
        <f>VLOOKUP($C24,'all servers'!$C:$M,10,FALSE)</f>
        <v>0</v>
      </c>
      <c r="M24" s="25">
        <f>VLOOKUP($C24,'all servers'!$C:$M,11,FALSE)</f>
        <v>0</v>
      </c>
      <c r="N24" s="25" t="s">
        <v>510</v>
      </c>
    </row>
    <row r="25" spans="1:14" x14ac:dyDescent="0.25">
      <c r="A25" s="25" t="s">
        <v>333</v>
      </c>
      <c r="B25" s="25" t="s">
        <v>142</v>
      </c>
      <c r="C25" s="25" t="s">
        <v>585</v>
      </c>
      <c r="D25" s="25" t="s">
        <v>335</v>
      </c>
      <c r="E25" s="25" t="str">
        <f>VLOOKUP($C25,'all servers'!$C:$K,2,FALSE)</f>
        <v>MK</v>
      </c>
      <c r="F25" s="25" t="str">
        <f>VLOOKUP($C25,'all servers'!$C:$K,3,FALSE)</f>
        <v>256MB</v>
      </c>
      <c r="G25" s="25">
        <f>VLOOKUP($C25,'all servers'!$C:$K,4,FALSE)</f>
        <v>1</v>
      </c>
      <c r="H25" s="25" t="str">
        <f>VLOOKUP($C25,'all servers'!$C:$K,5,FALSE)</f>
        <v>20GB</v>
      </c>
      <c r="I25" s="25" t="str">
        <f>VLOOKUP($C25,'all servers'!$C:$K,6,FALSE)</f>
        <v>RHEL</v>
      </c>
      <c r="J25" s="25" t="str">
        <f>VLOOKUP($C25,'all servers'!$C:$K,7,FALSE)</f>
        <v>UIE server</v>
      </c>
      <c r="K25" s="25" t="s">
        <v>546</v>
      </c>
      <c r="L25" s="25">
        <f>VLOOKUP($C25,'all servers'!$C:$M,10,FALSE)</f>
        <v>0</v>
      </c>
      <c r="M25" s="25">
        <f>VLOOKUP($C25,'all servers'!$C:$M,11,FALSE)</f>
        <v>0</v>
      </c>
      <c r="N25" s="25" t="s">
        <v>337</v>
      </c>
    </row>
    <row r="27" spans="1:14" x14ac:dyDescent="0.25">
      <c r="A27" s="35" t="s">
        <v>376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7"/>
    </row>
    <row r="28" spans="1:14" x14ac:dyDescent="0.25">
      <c r="A28" s="26" t="s">
        <v>96</v>
      </c>
      <c r="B28" s="26" t="s">
        <v>112</v>
      </c>
      <c r="C28" s="28"/>
      <c r="D28" s="28" t="s">
        <v>0</v>
      </c>
      <c r="E28" s="26" t="s">
        <v>202</v>
      </c>
      <c r="F28" s="27" t="s">
        <v>239</v>
      </c>
      <c r="G28" s="26" t="s">
        <v>122</v>
      </c>
      <c r="H28" s="26" t="s">
        <v>123</v>
      </c>
      <c r="I28" s="26" t="s">
        <v>126</v>
      </c>
      <c r="J28" s="26" t="s">
        <v>121</v>
      </c>
      <c r="K28" s="26" t="s">
        <v>7</v>
      </c>
      <c r="L28" s="26"/>
      <c r="M28" s="26"/>
      <c r="N28" s="26" t="s">
        <v>101</v>
      </c>
    </row>
    <row r="29" spans="1:14" x14ac:dyDescent="0.25">
      <c r="A29" s="25" t="s">
        <v>365</v>
      </c>
      <c r="B29" s="25" t="s">
        <v>512</v>
      </c>
      <c r="C29" s="25"/>
      <c r="D29" s="25" t="s">
        <v>317</v>
      </c>
      <c r="E29" s="25" t="s">
        <v>249</v>
      </c>
      <c r="F29" s="24">
        <v>2</v>
      </c>
      <c r="G29" s="25" t="s">
        <v>124</v>
      </c>
      <c r="H29" s="25">
        <v>2</v>
      </c>
      <c r="I29" s="25">
        <v>80</v>
      </c>
      <c r="J29" s="25">
        <v>0</v>
      </c>
      <c r="K29" s="25">
        <v>0</v>
      </c>
      <c r="L29" s="25"/>
      <c r="M29" s="25"/>
      <c r="N29" s="25" t="s">
        <v>195</v>
      </c>
    </row>
    <row r="30" spans="1:14" x14ac:dyDescent="0.25">
      <c r="A30" s="25" t="s">
        <v>365</v>
      </c>
      <c r="B30" s="25" t="s">
        <v>512</v>
      </c>
      <c r="C30" s="25"/>
      <c r="D30" s="25" t="s">
        <v>317</v>
      </c>
      <c r="E30" s="25" t="s">
        <v>251</v>
      </c>
      <c r="F30" s="24">
        <v>2</v>
      </c>
      <c r="G30" s="25" t="s">
        <v>125</v>
      </c>
      <c r="H30" s="25">
        <v>2</v>
      </c>
      <c r="I30" s="25">
        <v>80</v>
      </c>
      <c r="J30" s="25">
        <v>0</v>
      </c>
      <c r="K30" s="25">
        <v>0</v>
      </c>
      <c r="L30" s="25"/>
      <c r="M30" s="25"/>
      <c r="N30" s="25" t="s">
        <v>195</v>
      </c>
    </row>
    <row r="31" spans="1:14" x14ac:dyDescent="0.25">
      <c r="A31" s="25" t="s">
        <v>365</v>
      </c>
      <c r="B31" s="25" t="s">
        <v>512</v>
      </c>
      <c r="C31" s="25"/>
      <c r="D31" s="25" t="s">
        <v>325</v>
      </c>
      <c r="E31" s="25" t="s">
        <v>295</v>
      </c>
      <c r="F31" s="24">
        <v>10</v>
      </c>
      <c r="G31" s="25" t="s">
        <v>124</v>
      </c>
      <c r="H31" s="25">
        <v>2</v>
      </c>
      <c r="I31" s="25">
        <v>80</v>
      </c>
      <c r="J31" s="25">
        <v>0</v>
      </c>
      <c r="K31" s="25">
        <v>0</v>
      </c>
      <c r="L31" s="25"/>
      <c r="M31" s="25"/>
      <c r="N31" s="25" t="s">
        <v>195</v>
      </c>
    </row>
    <row r="32" spans="1:14" x14ac:dyDescent="0.25">
      <c r="A32" s="25" t="s">
        <v>365</v>
      </c>
      <c r="B32" s="25" t="s">
        <v>512</v>
      </c>
      <c r="C32" s="25"/>
      <c r="D32" s="25" t="s">
        <v>325</v>
      </c>
      <c r="E32" s="25" t="s">
        <v>297</v>
      </c>
      <c r="F32" s="24">
        <v>10</v>
      </c>
      <c r="G32" s="25" t="s">
        <v>125</v>
      </c>
      <c r="H32" s="25">
        <v>2</v>
      </c>
      <c r="I32" s="25">
        <v>80</v>
      </c>
      <c r="J32" s="25">
        <v>0</v>
      </c>
      <c r="K32" s="25">
        <v>0</v>
      </c>
      <c r="L32" s="25"/>
      <c r="M32" s="25"/>
      <c r="N32" s="25" t="s">
        <v>195</v>
      </c>
    </row>
    <row r="33" spans="1:14" x14ac:dyDescent="0.25">
      <c r="A33" s="25" t="s">
        <v>365</v>
      </c>
      <c r="B33" s="25" t="s">
        <v>512</v>
      </c>
      <c r="C33" s="25"/>
      <c r="D33" s="25" t="s">
        <v>472</v>
      </c>
      <c r="E33" s="25" t="s">
        <v>368</v>
      </c>
      <c r="F33" s="24">
        <v>11</v>
      </c>
      <c r="G33" s="25" t="s">
        <v>124</v>
      </c>
      <c r="H33" s="25">
        <v>2</v>
      </c>
      <c r="I33" s="25">
        <v>80</v>
      </c>
      <c r="J33" s="25">
        <v>0</v>
      </c>
      <c r="K33" s="25">
        <v>0</v>
      </c>
      <c r="L33" s="25"/>
      <c r="M33" s="25"/>
      <c r="N33" s="25" t="s">
        <v>195</v>
      </c>
    </row>
    <row r="34" spans="1:14" x14ac:dyDescent="0.25">
      <c r="A34" s="25" t="s">
        <v>365</v>
      </c>
      <c r="B34" s="25" t="s">
        <v>512</v>
      </c>
      <c r="C34" s="25"/>
      <c r="D34" s="25" t="s">
        <v>472</v>
      </c>
      <c r="E34" s="25" t="s">
        <v>370</v>
      </c>
      <c r="F34" s="24">
        <v>11</v>
      </c>
      <c r="G34" s="25" t="s">
        <v>125</v>
      </c>
      <c r="H34" s="25">
        <v>2</v>
      </c>
      <c r="I34" s="25">
        <v>80</v>
      </c>
      <c r="J34" s="25">
        <v>0</v>
      </c>
      <c r="K34" s="25">
        <v>0</v>
      </c>
      <c r="L34" s="25"/>
      <c r="M34" s="25"/>
      <c r="N34" s="25" t="s">
        <v>195</v>
      </c>
    </row>
    <row r="35" spans="1:14" ht="15.75" x14ac:dyDescent="0.25">
      <c r="A35" s="25"/>
      <c r="B35" s="25"/>
      <c r="C35" s="25"/>
      <c r="D35" s="25"/>
      <c r="E35" s="25"/>
      <c r="G35" s="25"/>
      <c r="H35" s="25"/>
      <c r="I35" s="25"/>
      <c r="J35" s="29"/>
      <c r="K35" s="25"/>
      <c r="L35" s="25"/>
      <c r="M35" s="25"/>
      <c r="N35" s="25"/>
    </row>
    <row r="36" spans="1:14" x14ac:dyDescent="0.25">
      <c r="A36" s="35" t="s">
        <v>372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7"/>
    </row>
    <row r="37" spans="1:14" x14ac:dyDescent="0.25">
      <c r="A37" s="26" t="s">
        <v>96</v>
      </c>
      <c r="B37" s="26" t="s">
        <v>112</v>
      </c>
      <c r="C37" s="28"/>
      <c r="D37" s="28" t="s">
        <v>0</v>
      </c>
      <c r="E37" s="26" t="s">
        <v>202</v>
      </c>
      <c r="F37" s="27" t="s">
        <v>239</v>
      </c>
      <c r="G37" s="26" t="s">
        <v>122</v>
      </c>
      <c r="H37" s="26" t="s">
        <v>123</v>
      </c>
      <c r="I37" s="26" t="s">
        <v>126</v>
      </c>
      <c r="J37" s="26" t="s">
        <v>121</v>
      </c>
      <c r="K37" s="26" t="s">
        <v>7</v>
      </c>
      <c r="L37" s="26"/>
      <c r="M37" s="26"/>
      <c r="N37" s="26" t="s">
        <v>101</v>
      </c>
    </row>
    <row r="38" spans="1:14" x14ac:dyDescent="0.25">
      <c r="A38" s="25" t="s">
        <v>365</v>
      </c>
      <c r="B38" s="25" t="s">
        <v>512</v>
      </c>
      <c r="C38" s="25"/>
      <c r="D38" s="25" t="s">
        <v>326</v>
      </c>
      <c r="E38" s="25" t="s">
        <v>385</v>
      </c>
      <c r="F38" s="24">
        <v>0</v>
      </c>
      <c r="G38" s="25" t="s">
        <v>373</v>
      </c>
      <c r="H38" s="25">
        <v>0</v>
      </c>
      <c r="I38" s="25">
        <v>80</v>
      </c>
      <c r="J38" s="25">
        <v>0</v>
      </c>
      <c r="K38" s="25">
        <v>0</v>
      </c>
      <c r="L38" s="25"/>
      <c r="M38" s="25"/>
      <c r="N38" s="25" t="s">
        <v>195</v>
      </c>
    </row>
    <row r="39" spans="1:14" x14ac:dyDescent="0.25">
      <c r="A39" s="25" t="s">
        <v>365</v>
      </c>
      <c r="B39" s="25" t="s">
        <v>512</v>
      </c>
      <c r="C39" s="25"/>
      <c r="D39" s="25" t="s">
        <v>326</v>
      </c>
      <c r="E39" s="25" t="s">
        <v>386</v>
      </c>
      <c r="F39" s="24">
        <v>0</v>
      </c>
      <c r="G39" s="25" t="s">
        <v>373</v>
      </c>
      <c r="H39" s="25">
        <v>0</v>
      </c>
      <c r="I39" s="25">
        <v>80</v>
      </c>
      <c r="J39" s="25">
        <v>0</v>
      </c>
      <c r="K39" s="25">
        <v>0</v>
      </c>
      <c r="L39" s="25"/>
      <c r="M39" s="25"/>
      <c r="N39" s="25" t="s">
        <v>195</v>
      </c>
    </row>
    <row r="40" spans="1:14" x14ac:dyDescent="0.25">
      <c r="A40" s="25" t="s">
        <v>365</v>
      </c>
      <c r="B40" s="25" t="s">
        <v>512</v>
      </c>
      <c r="C40" s="25"/>
      <c r="D40" s="25" t="s">
        <v>326</v>
      </c>
      <c r="E40" s="25" t="s">
        <v>391</v>
      </c>
      <c r="F40" s="24">
        <v>0</v>
      </c>
      <c r="G40" s="25" t="s">
        <v>373</v>
      </c>
      <c r="H40" s="25">
        <v>0</v>
      </c>
      <c r="I40" s="25">
        <v>80</v>
      </c>
      <c r="J40" s="25">
        <v>0</v>
      </c>
      <c r="K40" s="25">
        <v>0</v>
      </c>
      <c r="L40" s="25"/>
      <c r="M40" s="25"/>
      <c r="N40" s="25" t="s">
        <v>195</v>
      </c>
    </row>
    <row r="41" spans="1:14" x14ac:dyDescent="0.25">
      <c r="A41" s="25" t="s">
        <v>365</v>
      </c>
      <c r="B41" s="25" t="s">
        <v>512</v>
      </c>
      <c r="C41" s="25"/>
      <c r="D41" s="25" t="s">
        <v>326</v>
      </c>
      <c r="E41" s="25" t="s">
        <v>392</v>
      </c>
      <c r="F41" s="24">
        <v>0</v>
      </c>
      <c r="G41" s="25" t="s">
        <v>373</v>
      </c>
      <c r="H41" s="25">
        <v>0</v>
      </c>
      <c r="I41" s="25">
        <v>80</v>
      </c>
      <c r="J41" s="25">
        <v>0</v>
      </c>
      <c r="K41" s="25">
        <v>0</v>
      </c>
      <c r="L41" s="25"/>
      <c r="M41" s="25"/>
      <c r="N41" s="25" t="s">
        <v>195</v>
      </c>
    </row>
    <row r="42" spans="1:14" x14ac:dyDescent="0.25">
      <c r="A42" s="25" t="s">
        <v>365</v>
      </c>
      <c r="B42" s="25" t="s">
        <v>512</v>
      </c>
      <c r="C42" s="25"/>
      <c r="D42" s="25" t="s">
        <v>326</v>
      </c>
      <c r="E42" s="25" t="s">
        <v>393</v>
      </c>
      <c r="F42" s="24">
        <v>0</v>
      </c>
      <c r="G42" s="25" t="s">
        <v>373</v>
      </c>
      <c r="H42" s="25">
        <v>0</v>
      </c>
      <c r="I42" s="25">
        <v>80</v>
      </c>
      <c r="J42" s="25">
        <v>0</v>
      </c>
      <c r="K42" s="25">
        <v>0</v>
      </c>
      <c r="L42" s="25"/>
      <c r="M42" s="25"/>
      <c r="N42" s="25" t="s">
        <v>195</v>
      </c>
    </row>
    <row r="43" spans="1:14" x14ac:dyDescent="0.25">
      <c r="A43" s="25" t="s">
        <v>365</v>
      </c>
      <c r="B43" s="25" t="s">
        <v>512</v>
      </c>
      <c r="C43" s="25"/>
      <c r="D43" s="25" t="s">
        <v>326</v>
      </c>
      <c r="E43" s="25" t="s">
        <v>394</v>
      </c>
      <c r="F43" s="24">
        <v>0</v>
      </c>
      <c r="G43" s="25" t="s">
        <v>373</v>
      </c>
      <c r="H43" s="25">
        <v>0</v>
      </c>
      <c r="I43" s="25">
        <v>80</v>
      </c>
      <c r="J43" s="25">
        <v>0</v>
      </c>
      <c r="K43" s="25">
        <v>0</v>
      </c>
      <c r="L43" s="25"/>
      <c r="M43" s="25"/>
      <c r="N43" s="25" t="s">
        <v>195</v>
      </c>
    </row>
    <row r="44" spans="1:14" x14ac:dyDescent="0.25">
      <c r="A44" s="25" t="s">
        <v>365</v>
      </c>
      <c r="B44" s="25" t="s">
        <v>512</v>
      </c>
      <c r="C44" s="25"/>
      <c r="D44" s="25" t="s">
        <v>326</v>
      </c>
      <c r="E44" s="25" t="s">
        <v>395</v>
      </c>
      <c r="F44" s="24">
        <v>0</v>
      </c>
      <c r="G44" s="25" t="s">
        <v>373</v>
      </c>
      <c r="H44" s="25">
        <v>0</v>
      </c>
      <c r="I44" s="25">
        <v>80</v>
      </c>
      <c r="J44" s="25">
        <v>0</v>
      </c>
      <c r="K44" s="25">
        <v>0</v>
      </c>
      <c r="L44" s="25"/>
      <c r="M44" s="25"/>
      <c r="N44" s="25" t="s">
        <v>195</v>
      </c>
    </row>
    <row r="45" spans="1:14" x14ac:dyDescent="0.25">
      <c r="A45" s="25" t="s">
        <v>365</v>
      </c>
      <c r="B45" s="25" t="s">
        <v>512</v>
      </c>
      <c r="C45" s="25"/>
      <c r="D45" s="25" t="s">
        <v>326</v>
      </c>
      <c r="E45" s="25" t="s">
        <v>396</v>
      </c>
      <c r="F45" s="24">
        <v>0</v>
      </c>
      <c r="G45" s="25" t="s">
        <v>373</v>
      </c>
      <c r="H45" s="25">
        <v>0</v>
      </c>
      <c r="I45" s="25">
        <v>80</v>
      </c>
      <c r="J45" s="25">
        <v>0</v>
      </c>
      <c r="K45" s="25">
        <v>0</v>
      </c>
      <c r="L45" s="25"/>
      <c r="M45" s="25"/>
      <c r="N45" s="25" t="s">
        <v>195</v>
      </c>
    </row>
    <row r="46" spans="1:14" x14ac:dyDescent="0.25">
      <c r="A46" s="25" t="s">
        <v>365</v>
      </c>
      <c r="B46" s="25" t="s">
        <v>512</v>
      </c>
      <c r="C46" s="25"/>
      <c r="D46" s="25" t="s">
        <v>318</v>
      </c>
      <c r="E46" s="25" t="s">
        <v>275</v>
      </c>
      <c r="F46" s="24">
        <v>3</v>
      </c>
      <c r="G46" s="25" t="s">
        <v>124</v>
      </c>
      <c r="H46" s="25">
        <v>2</v>
      </c>
      <c r="I46" s="25">
        <v>80</v>
      </c>
      <c r="J46" s="25">
        <v>0</v>
      </c>
      <c r="K46" s="25">
        <v>0</v>
      </c>
      <c r="L46" s="25"/>
      <c r="M46" s="25"/>
      <c r="N46" s="25" t="s">
        <v>195</v>
      </c>
    </row>
    <row r="47" spans="1:14" x14ac:dyDescent="0.25">
      <c r="A47" s="25" t="s">
        <v>365</v>
      </c>
      <c r="B47" s="25" t="s">
        <v>512</v>
      </c>
      <c r="C47" s="25"/>
      <c r="D47" s="25" t="s">
        <v>318</v>
      </c>
      <c r="E47" s="25" t="s">
        <v>277</v>
      </c>
      <c r="F47" s="24">
        <v>3</v>
      </c>
      <c r="G47" s="25" t="s">
        <v>125</v>
      </c>
      <c r="H47" s="25">
        <v>2</v>
      </c>
      <c r="I47" s="25">
        <v>80</v>
      </c>
      <c r="J47" s="25">
        <v>0</v>
      </c>
      <c r="K47" s="25">
        <v>0</v>
      </c>
      <c r="L47" s="25"/>
      <c r="M47" s="25"/>
      <c r="N47" s="25" t="s">
        <v>195</v>
      </c>
    </row>
    <row r="48" spans="1:14" x14ac:dyDescent="0.25">
      <c r="A48" s="25" t="s">
        <v>365</v>
      </c>
      <c r="B48" s="25" t="s">
        <v>512</v>
      </c>
      <c r="C48" s="25"/>
      <c r="D48" s="25" t="s">
        <v>319</v>
      </c>
      <c r="E48" s="25" t="s">
        <v>279</v>
      </c>
      <c r="F48" s="24">
        <v>4</v>
      </c>
      <c r="G48" s="25" t="s">
        <v>124</v>
      </c>
      <c r="H48" s="25">
        <v>2</v>
      </c>
      <c r="I48" s="25">
        <v>80</v>
      </c>
      <c r="J48" s="25">
        <v>0</v>
      </c>
      <c r="K48" s="25">
        <v>0</v>
      </c>
      <c r="L48" s="25"/>
      <c r="M48" s="25"/>
      <c r="N48" s="25" t="s">
        <v>195</v>
      </c>
    </row>
    <row r="49" spans="1:14" x14ac:dyDescent="0.25">
      <c r="A49" s="25" t="s">
        <v>365</v>
      </c>
      <c r="B49" s="25" t="s">
        <v>512</v>
      </c>
      <c r="C49" s="25"/>
      <c r="D49" s="25" t="s">
        <v>319</v>
      </c>
      <c r="E49" s="25" t="s">
        <v>281</v>
      </c>
      <c r="F49" s="24">
        <v>4</v>
      </c>
      <c r="G49" s="25" t="s">
        <v>125</v>
      </c>
      <c r="H49" s="25">
        <v>2</v>
      </c>
      <c r="I49" s="25">
        <v>80</v>
      </c>
      <c r="J49" s="25">
        <v>0</v>
      </c>
      <c r="K49" s="25">
        <v>0</v>
      </c>
      <c r="L49" s="25"/>
      <c r="M49" s="25"/>
      <c r="N49" s="25" t="s">
        <v>195</v>
      </c>
    </row>
    <row r="50" spans="1:14" x14ac:dyDescent="0.25">
      <c r="A50" s="25" t="s">
        <v>365</v>
      </c>
      <c r="B50" s="25" t="s">
        <v>512</v>
      </c>
      <c r="C50" s="25"/>
      <c r="D50" s="25" t="s">
        <v>320</v>
      </c>
      <c r="E50" s="25" t="s">
        <v>283</v>
      </c>
      <c r="F50" s="24">
        <v>5</v>
      </c>
      <c r="G50" s="25" t="s">
        <v>124</v>
      </c>
      <c r="H50" s="25">
        <v>2</v>
      </c>
      <c r="I50" s="25">
        <v>80</v>
      </c>
      <c r="J50" s="25">
        <v>0</v>
      </c>
      <c r="K50" s="25">
        <v>0</v>
      </c>
      <c r="L50" s="25"/>
      <c r="M50" s="25"/>
      <c r="N50" s="25" t="s">
        <v>195</v>
      </c>
    </row>
    <row r="51" spans="1:14" x14ac:dyDescent="0.25">
      <c r="A51" s="25" t="s">
        <v>365</v>
      </c>
      <c r="B51" s="25" t="s">
        <v>512</v>
      </c>
      <c r="C51" s="25"/>
      <c r="D51" s="25" t="s">
        <v>320</v>
      </c>
      <c r="E51" s="25" t="s">
        <v>285</v>
      </c>
      <c r="F51" s="24">
        <v>5</v>
      </c>
      <c r="G51" s="25" t="s">
        <v>125</v>
      </c>
      <c r="H51" s="25">
        <v>2</v>
      </c>
      <c r="I51" s="25">
        <v>80</v>
      </c>
      <c r="J51" s="25">
        <v>0</v>
      </c>
      <c r="K51" s="25">
        <v>0</v>
      </c>
      <c r="L51" s="25"/>
      <c r="M51" s="25"/>
      <c r="N51" s="25" t="s">
        <v>195</v>
      </c>
    </row>
    <row r="52" spans="1:14" x14ac:dyDescent="0.25">
      <c r="A52" s="25" t="s">
        <v>365</v>
      </c>
      <c r="B52" s="25" t="s">
        <v>512</v>
      </c>
      <c r="C52" s="25"/>
      <c r="D52" s="25" t="s">
        <v>321</v>
      </c>
      <c r="E52" s="25" t="s">
        <v>207</v>
      </c>
      <c r="F52" s="24">
        <v>6</v>
      </c>
      <c r="G52" s="25" t="s">
        <v>124</v>
      </c>
      <c r="H52" s="25">
        <v>2</v>
      </c>
      <c r="I52" s="25">
        <v>80</v>
      </c>
      <c r="J52" s="25">
        <v>0</v>
      </c>
      <c r="K52" s="25">
        <v>0</v>
      </c>
      <c r="L52" s="25"/>
      <c r="M52" s="25"/>
      <c r="N52" s="25" t="s">
        <v>195</v>
      </c>
    </row>
    <row r="53" spans="1:14" x14ac:dyDescent="0.25">
      <c r="A53" s="25" t="s">
        <v>365</v>
      </c>
      <c r="B53" s="25" t="s">
        <v>512</v>
      </c>
      <c r="C53" s="25"/>
      <c r="D53" s="24" t="s">
        <v>321</v>
      </c>
      <c r="E53" s="25" t="s">
        <v>209</v>
      </c>
      <c r="F53" s="24">
        <v>6</v>
      </c>
      <c r="G53" s="25" t="s">
        <v>125</v>
      </c>
      <c r="H53" s="25">
        <v>2</v>
      </c>
      <c r="I53" s="25">
        <v>80</v>
      </c>
      <c r="J53" s="25">
        <v>0</v>
      </c>
      <c r="K53" s="25">
        <v>0</v>
      </c>
      <c r="L53" s="25"/>
      <c r="M53" s="25"/>
      <c r="N53" s="25" t="s">
        <v>195</v>
      </c>
    </row>
    <row r="54" spans="1:14" x14ac:dyDescent="0.25">
      <c r="A54" s="25" t="s">
        <v>365</v>
      </c>
      <c r="B54" s="25" t="s">
        <v>512</v>
      </c>
      <c r="C54" s="25"/>
      <c r="D54" s="25" t="s">
        <v>322</v>
      </c>
      <c r="E54" s="25" t="s">
        <v>287</v>
      </c>
      <c r="F54" s="24">
        <v>9</v>
      </c>
      <c r="G54" s="25" t="s">
        <v>124</v>
      </c>
      <c r="H54" s="25">
        <v>2</v>
      </c>
      <c r="I54" s="25">
        <v>80</v>
      </c>
      <c r="J54" s="25">
        <v>0</v>
      </c>
      <c r="K54" s="25">
        <v>0</v>
      </c>
      <c r="L54" s="25"/>
      <c r="M54" s="25"/>
      <c r="N54" s="25" t="s">
        <v>195</v>
      </c>
    </row>
    <row r="55" spans="1:14" x14ac:dyDescent="0.25">
      <c r="A55" s="25" t="s">
        <v>365</v>
      </c>
      <c r="B55" s="25" t="s">
        <v>512</v>
      </c>
      <c r="C55" s="25"/>
      <c r="D55" s="24" t="s">
        <v>322</v>
      </c>
      <c r="E55" s="25" t="s">
        <v>289</v>
      </c>
      <c r="F55" s="24">
        <v>9</v>
      </c>
      <c r="G55" s="25" t="s">
        <v>125</v>
      </c>
      <c r="H55" s="25">
        <v>2</v>
      </c>
      <c r="I55" s="25">
        <v>80</v>
      </c>
      <c r="J55" s="25">
        <v>0</v>
      </c>
      <c r="K55" s="25">
        <v>0</v>
      </c>
      <c r="L55" s="25"/>
      <c r="M55" s="25"/>
      <c r="N55" s="25" t="s">
        <v>195</v>
      </c>
    </row>
    <row r="56" spans="1:14" x14ac:dyDescent="0.25">
      <c r="A56" s="25" t="s">
        <v>365</v>
      </c>
      <c r="B56" s="25" t="s">
        <v>512</v>
      </c>
      <c r="C56" s="25"/>
      <c r="D56" s="25" t="s">
        <v>323</v>
      </c>
      <c r="E56" s="25" t="s">
        <v>203</v>
      </c>
      <c r="F56" s="24">
        <v>7</v>
      </c>
      <c r="G56" s="25" t="s">
        <v>124</v>
      </c>
      <c r="H56" s="25">
        <v>2</v>
      </c>
      <c r="I56" s="25">
        <v>80</v>
      </c>
      <c r="J56" s="25">
        <v>0</v>
      </c>
      <c r="K56" s="25">
        <v>0</v>
      </c>
      <c r="L56" s="25"/>
      <c r="M56" s="25"/>
      <c r="N56" s="25" t="s">
        <v>195</v>
      </c>
    </row>
    <row r="57" spans="1:14" x14ac:dyDescent="0.25">
      <c r="A57" s="25" t="s">
        <v>365</v>
      </c>
      <c r="B57" s="25" t="s">
        <v>512</v>
      </c>
      <c r="C57" s="25"/>
      <c r="D57" s="25" t="s">
        <v>323</v>
      </c>
      <c r="E57" s="25" t="s">
        <v>205</v>
      </c>
      <c r="F57" s="24">
        <v>7</v>
      </c>
      <c r="G57" s="25" t="s">
        <v>125</v>
      </c>
      <c r="H57" s="25">
        <v>2</v>
      </c>
      <c r="I57" s="25">
        <v>80</v>
      </c>
      <c r="J57" s="25">
        <v>0</v>
      </c>
      <c r="K57" s="25">
        <v>0</v>
      </c>
      <c r="L57" s="25"/>
      <c r="M57" s="25"/>
      <c r="N57" s="25" t="s">
        <v>195</v>
      </c>
    </row>
    <row r="58" spans="1:14" x14ac:dyDescent="0.25">
      <c r="A58" s="25" t="s">
        <v>365</v>
      </c>
      <c r="B58" s="25" t="s">
        <v>512</v>
      </c>
      <c r="C58" s="25"/>
      <c r="D58" s="25" t="s">
        <v>324</v>
      </c>
      <c r="E58" s="25" t="s">
        <v>291</v>
      </c>
      <c r="F58" s="24">
        <v>8</v>
      </c>
      <c r="G58" s="25" t="s">
        <v>124</v>
      </c>
      <c r="H58" s="25">
        <v>2</v>
      </c>
      <c r="I58" s="25">
        <v>80</v>
      </c>
      <c r="J58" s="25">
        <v>0</v>
      </c>
      <c r="K58" s="25">
        <v>0</v>
      </c>
      <c r="L58" s="25"/>
      <c r="M58" s="25"/>
      <c r="N58" s="25" t="s">
        <v>195</v>
      </c>
    </row>
    <row r="59" spans="1:14" x14ac:dyDescent="0.25">
      <c r="A59" s="25" t="s">
        <v>365</v>
      </c>
      <c r="B59" s="25" t="s">
        <v>512</v>
      </c>
      <c r="C59" s="25"/>
      <c r="D59" s="25" t="s">
        <v>324</v>
      </c>
      <c r="E59" s="25" t="s">
        <v>293</v>
      </c>
      <c r="F59" s="24">
        <v>8</v>
      </c>
      <c r="G59" s="25" t="s">
        <v>125</v>
      </c>
      <c r="H59" s="25">
        <v>2</v>
      </c>
      <c r="I59" s="25">
        <v>80</v>
      </c>
      <c r="J59" s="25">
        <v>0</v>
      </c>
      <c r="K59" s="25">
        <v>0</v>
      </c>
      <c r="L59" s="25"/>
      <c r="M59" s="25"/>
      <c r="N59" s="25" t="s">
        <v>195</v>
      </c>
    </row>
    <row r="61" spans="1:14" x14ac:dyDescent="0.25">
      <c r="A61" s="35" t="s">
        <v>513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7"/>
    </row>
    <row r="62" spans="1:14" x14ac:dyDescent="0.25">
      <c r="A62" s="26" t="s">
        <v>96</v>
      </c>
      <c r="B62" s="26" t="s">
        <v>112</v>
      </c>
      <c r="C62" s="28"/>
      <c r="D62" s="28" t="s">
        <v>0</v>
      </c>
      <c r="E62" s="26" t="s">
        <v>202</v>
      </c>
      <c r="F62" s="27" t="s">
        <v>239</v>
      </c>
      <c r="G62" s="26" t="s">
        <v>122</v>
      </c>
      <c r="H62" s="26" t="s">
        <v>123</v>
      </c>
      <c r="I62" s="26" t="s">
        <v>126</v>
      </c>
      <c r="J62" s="26" t="s">
        <v>121</v>
      </c>
      <c r="K62" s="26" t="s">
        <v>7</v>
      </c>
      <c r="L62" s="26"/>
      <c r="M62" s="26"/>
      <c r="N62" s="26" t="s">
        <v>101</v>
      </c>
    </row>
    <row r="63" spans="1:14" x14ac:dyDescent="0.25">
      <c r="A63" s="25" t="s">
        <v>365</v>
      </c>
      <c r="B63" s="25" t="s">
        <v>512</v>
      </c>
      <c r="C63" s="25"/>
      <c r="D63" s="25" t="s">
        <v>223</v>
      </c>
      <c r="E63" s="25" t="s">
        <v>387</v>
      </c>
      <c r="F63" s="24">
        <v>0</v>
      </c>
      <c r="G63" s="25" t="s">
        <v>495</v>
      </c>
      <c r="H63" s="25">
        <v>1</v>
      </c>
      <c r="I63" s="25">
        <v>80</v>
      </c>
      <c r="J63" s="25">
        <v>0</v>
      </c>
      <c r="K63" s="25">
        <v>0</v>
      </c>
      <c r="L63" s="25"/>
      <c r="M63" s="25"/>
      <c r="N63" s="25" t="s">
        <v>514</v>
      </c>
    </row>
    <row r="64" spans="1:14" x14ac:dyDescent="0.25">
      <c r="A64" s="25" t="s">
        <v>365</v>
      </c>
      <c r="B64" s="25" t="s">
        <v>512</v>
      </c>
      <c r="C64" s="25"/>
      <c r="D64" s="25" t="s">
        <v>223</v>
      </c>
      <c r="E64" s="25" t="s">
        <v>388</v>
      </c>
      <c r="F64" s="24">
        <v>0</v>
      </c>
      <c r="G64" s="25" t="s">
        <v>495</v>
      </c>
      <c r="H64" s="25">
        <v>2</v>
      </c>
      <c r="I64" s="25">
        <v>80</v>
      </c>
      <c r="J64" s="25">
        <v>0</v>
      </c>
      <c r="K64" s="25">
        <v>0</v>
      </c>
      <c r="L64" s="25"/>
      <c r="M64" s="25"/>
      <c r="N64" s="25" t="s">
        <v>514</v>
      </c>
    </row>
    <row r="65" spans="1:14" x14ac:dyDescent="0.25">
      <c r="A65" s="25" t="s">
        <v>365</v>
      </c>
      <c r="B65" s="25" t="s">
        <v>512</v>
      </c>
      <c r="C65" s="25"/>
      <c r="D65" s="25" t="s">
        <v>223</v>
      </c>
      <c r="E65" s="25" t="s">
        <v>389</v>
      </c>
      <c r="F65" s="24">
        <v>0</v>
      </c>
      <c r="G65" s="25" t="s">
        <v>495</v>
      </c>
      <c r="H65" s="25">
        <v>3</v>
      </c>
      <c r="I65" s="25">
        <v>80</v>
      </c>
      <c r="J65" s="25">
        <v>0</v>
      </c>
      <c r="K65" s="25">
        <v>0</v>
      </c>
      <c r="L65" s="25"/>
      <c r="M65" s="25"/>
      <c r="N65" s="25" t="s">
        <v>514</v>
      </c>
    </row>
    <row r="66" spans="1:14" x14ac:dyDescent="0.25">
      <c r="A66" s="25" t="s">
        <v>365</v>
      </c>
      <c r="B66" s="25" t="s">
        <v>512</v>
      </c>
      <c r="C66" s="25"/>
      <c r="D66" s="25" t="s">
        <v>223</v>
      </c>
      <c r="E66" s="25" t="s">
        <v>390</v>
      </c>
      <c r="F66" s="24">
        <v>0</v>
      </c>
      <c r="G66" s="25" t="s">
        <v>495</v>
      </c>
      <c r="H66" s="25">
        <v>4</v>
      </c>
      <c r="I66" s="25">
        <v>80</v>
      </c>
      <c r="J66" s="25">
        <v>0</v>
      </c>
      <c r="K66" s="25">
        <v>0</v>
      </c>
      <c r="L66" s="25"/>
      <c r="M66" s="25"/>
      <c r="N66" s="25" t="s">
        <v>514</v>
      </c>
    </row>
    <row r="68" spans="1:14" x14ac:dyDescent="0.25">
      <c r="A68" s="35" t="s">
        <v>490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7"/>
    </row>
    <row r="69" spans="1:14" x14ac:dyDescent="0.25">
      <c r="A69" s="26" t="s">
        <v>96</v>
      </c>
      <c r="B69" s="26" t="s">
        <v>112</v>
      </c>
      <c r="C69" s="28"/>
      <c r="D69" s="28" t="s">
        <v>0</v>
      </c>
      <c r="E69" s="26" t="s">
        <v>202</v>
      </c>
      <c r="F69" s="27" t="s">
        <v>239</v>
      </c>
      <c r="G69" s="26" t="s">
        <v>122</v>
      </c>
      <c r="H69" s="26" t="s">
        <v>123</v>
      </c>
      <c r="I69" s="26" t="s">
        <v>126</v>
      </c>
      <c r="J69" s="26" t="s">
        <v>121</v>
      </c>
      <c r="K69" s="26" t="s">
        <v>7</v>
      </c>
      <c r="L69" s="26"/>
      <c r="M69" s="26"/>
      <c r="N69" s="26" t="s">
        <v>101</v>
      </c>
    </row>
    <row r="70" spans="1:14" x14ac:dyDescent="0.25">
      <c r="A70" s="25" t="s">
        <v>365</v>
      </c>
      <c r="B70" s="25" t="s">
        <v>512</v>
      </c>
      <c r="C70" s="25"/>
      <c r="D70" s="25" t="s">
        <v>318</v>
      </c>
      <c r="E70" s="25" t="s">
        <v>515</v>
      </c>
      <c r="F70" s="24">
        <v>0</v>
      </c>
      <c r="G70" s="25" t="s">
        <v>124</v>
      </c>
      <c r="H70" s="25">
        <v>1</v>
      </c>
      <c r="I70" s="25">
        <v>80</v>
      </c>
      <c r="J70" s="25">
        <v>0</v>
      </c>
      <c r="K70" s="25">
        <v>0</v>
      </c>
      <c r="L70" s="25"/>
      <c r="M70" s="25"/>
      <c r="N70" s="25" t="s">
        <v>516</v>
      </c>
    </row>
    <row r="71" spans="1:14" x14ac:dyDescent="0.25">
      <c r="A71" s="25" t="s">
        <v>365</v>
      </c>
      <c r="B71" s="25" t="s">
        <v>512</v>
      </c>
      <c r="C71" s="25"/>
      <c r="D71" s="25" t="s">
        <v>318</v>
      </c>
      <c r="E71" s="25" t="s">
        <v>517</v>
      </c>
      <c r="F71" s="24">
        <v>0</v>
      </c>
      <c r="G71" s="25" t="s">
        <v>125</v>
      </c>
      <c r="H71" s="25">
        <v>2</v>
      </c>
      <c r="I71" s="25">
        <v>80</v>
      </c>
      <c r="J71" s="25">
        <v>0</v>
      </c>
      <c r="K71" s="25">
        <v>0</v>
      </c>
      <c r="L71" s="25"/>
      <c r="M71" s="25"/>
      <c r="N71" s="25" t="s">
        <v>516</v>
      </c>
    </row>
    <row r="72" spans="1:14" x14ac:dyDescent="0.25">
      <c r="A72" s="25" t="s">
        <v>365</v>
      </c>
      <c r="B72" s="25" t="s">
        <v>512</v>
      </c>
      <c r="C72" s="25"/>
      <c r="D72" s="25" t="s">
        <v>318</v>
      </c>
      <c r="E72" s="25" t="s">
        <v>518</v>
      </c>
      <c r="F72" s="24">
        <v>0</v>
      </c>
      <c r="G72" s="25" t="s">
        <v>115</v>
      </c>
      <c r="H72" s="25">
        <v>3</v>
      </c>
      <c r="I72" s="25">
        <v>80</v>
      </c>
      <c r="J72" s="25">
        <v>0</v>
      </c>
      <c r="K72" s="25">
        <v>0</v>
      </c>
      <c r="L72" s="25"/>
      <c r="M72" s="25"/>
      <c r="N72" s="25" t="s">
        <v>516</v>
      </c>
    </row>
    <row r="73" spans="1:14" x14ac:dyDescent="0.25">
      <c r="A73" s="25" t="s">
        <v>365</v>
      </c>
      <c r="B73" s="25" t="s">
        <v>512</v>
      </c>
      <c r="C73" s="25"/>
      <c r="D73" s="25" t="s">
        <v>318</v>
      </c>
      <c r="E73" s="25" t="s">
        <v>519</v>
      </c>
      <c r="F73" s="24">
        <v>0</v>
      </c>
      <c r="G73" s="25" t="s">
        <v>520</v>
      </c>
      <c r="H73" s="25">
        <v>4</v>
      </c>
      <c r="I73" s="25">
        <v>80</v>
      </c>
      <c r="J73" s="25">
        <v>0</v>
      </c>
      <c r="K73" s="25">
        <v>0</v>
      </c>
      <c r="L73" s="25"/>
      <c r="M73" s="25"/>
      <c r="N73" s="25" t="s">
        <v>516</v>
      </c>
    </row>
    <row r="74" spans="1:14" x14ac:dyDescent="0.25">
      <c r="A74" s="25"/>
      <c r="B74" s="25"/>
      <c r="C74" s="25"/>
      <c r="D74" s="25"/>
      <c r="E74" s="25"/>
      <c r="G74" s="25"/>
      <c r="H74" s="25"/>
      <c r="I74" s="25"/>
      <c r="J74" s="25"/>
      <c r="K74" s="25"/>
      <c r="L74" s="25"/>
      <c r="M74" s="25"/>
      <c r="N74" s="25"/>
    </row>
    <row r="75" spans="1:14" x14ac:dyDescent="0.25">
      <c r="A75" s="35" t="s">
        <v>521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7"/>
    </row>
    <row r="76" spans="1:14" s="27" customFormat="1" x14ac:dyDescent="0.25">
      <c r="A76" s="26" t="s">
        <v>96</v>
      </c>
      <c r="B76" s="26" t="s">
        <v>112</v>
      </c>
      <c r="C76" s="28" t="s">
        <v>198</v>
      </c>
      <c r="D76" s="28" t="s">
        <v>0</v>
      </c>
      <c r="E76" s="26" t="s">
        <v>202</v>
      </c>
      <c r="F76" s="27" t="s">
        <v>239</v>
      </c>
      <c r="G76" s="26" t="s">
        <v>122</v>
      </c>
      <c r="H76" s="26" t="s">
        <v>123</v>
      </c>
      <c r="I76" s="26" t="s">
        <v>126</v>
      </c>
      <c r="J76" s="26" t="s">
        <v>121</v>
      </c>
      <c r="K76" s="26" t="s">
        <v>7</v>
      </c>
      <c r="L76" s="26"/>
      <c r="M76" s="26"/>
      <c r="N76" s="26" t="s">
        <v>101</v>
      </c>
    </row>
    <row r="77" spans="1:14" x14ac:dyDescent="0.25">
      <c r="A77" s="25" t="s">
        <v>194</v>
      </c>
      <c r="B77" s="25" t="s">
        <v>142</v>
      </c>
      <c r="C77" s="25" t="str">
        <f>C108</f>
        <v>ALPHA-RDR-ATT</v>
      </c>
      <c r="D77" s="25" t="str">
        <f>C14</f>
        <v>MK-XBRC-BUZZ</v>
      </c>
      <c r="E77" s="25" t="s">
        <v>249</v>
      </c>
      <c r="F77" s="24">
        <v>2</v>
      </c>
      <c r="G77" s="25" t="s">
        <v>124</v>
      </c>
      <c r="H77" s="25">
        <v>4</v>
      </c>
      <c r="I77" s="25">
        <v>80</v>
      </c>
      <c r="J77" s="25" t="s">
        <v>131</v>
      </c>
      <c r="K77" s="25" t="e">
        <f>VLOOKUP($C77,'all servers'!$C:$K,9,FALSE)</f>
        <v>#N/A</v>
      </c>
      <c r="L77" s="25"/>
      <c r="M77" s="25"/>
      <c r="N77" s="25" t="s">
        <v>274</v>
      </c>
    </row>
    <row r="78" spans="1:14" x14ac:dyDescent="0.25">
      <c r="A78" s="25" t="s">
        <v>194</v>
      </c>
      <c r="B78" s="25" t="s">
        <v>142</v>
      </c>
      <c r="C78" s="25" t="str">
        <f t="shared" ref="C78:D88" si="0">C77</f>
        <v>ALPHA-RDR-ATT</v>
      </c>
      <c r="D78" s="25" t="str">
        <f>D77</f>
        <v>MK-XBRC-BUZZ</v>
      </c>
      <c r="E78" s="25" t="s">
        <v>250</v>
      </c>
      <c r="F78" s="24">
        <v>2</v>
      </c>
      <c r="G78" s="25" t="s">
        <v>124</v>
      </c>
      <c r="H78" s="25">
        <v>3</v>
      </c>
      <c r="I78" s="25">
        <v>80</v>
      </c>
      <c r="J78" s="25" t="s">
        <v>132</v>
      </c>
      <c r="K78" s="25" t="e">
        <f>VLOOKUP($C78,'all servers'!$C:$K,9,FALSE)</f>
        <v>#N/A</v>
      </c>
      <c r="L78" s="25"/>
      <c r="M78" s="25"/>
      <c r="N78" s="25" t="s">
        <v>274</v>
      </c>
    </row>
    <row r="79" spans="1:14" x14ac:dyDescent="0.25">
      <c r="A79" s="25" t="s">
        <v>194</v>
      </c>
      <c r="B79" s="25" t="s">
        <v>142</v>
      </c>
      <c r="C79" s="25" t="str">
        <f t="shared" si="0"/>
        <v>ALPHA-RDR-ATT</v>
      </c>
      <c r="D79" s="25" t="str">
        <f t="shared" si="0"/>
        <v>MK-XBRC-BUZZ</v>
      </c>
      <c r="E79" s="25" t="s">
        <v>251</v>
      </c>
      <c r="F79" s="24">
        <v>2</v>
      </c>
      <c r="G79" s="25" t="s">
        <v>125</v>
      </c>
      <c r="H79" s="25">
        <v>4</v>
      </c>
      <c r="I79" s="25">
        <v>80</v>
      </c>
      <c r="J79" s="25" t="s">
        <v>133</v>
      </c>
      <c r="K79" s="25" t="e">
        <f>VLOOKUP($C79,'all servers'!$C:$K,9,FALSE)</f>
        <v>#N/A</v>
      </c>
      <c r="L79" s="25"/>
      <c r="M79" s="25"/>
      <c r="N79" s="25" t="s">
        <v>274</v>
      </c>
    </row>
    <row r="80" spans="1:14" x14ac:dyDescent="0.25">
      <c r="A80" s="25" t="s">
        <v>194</v>
      </c>
      <c r="B80" s="25" t="s">
        <v>142</v>
      </c>
      <c r="C80" s="25" t="str">
        <f t="shared" si="0"/>
        <v>ALPHA-RDR-ATT</v>
      </c>
      <c r="D80" s="25" t="str">
        <f t="shared" si="0"/>
        <v>MK-XBRC-BUZZ</v>
      </c>
      <c r="E80" s="25" t="s">
        <v>252</v>
      </c>
      <c r="F80" s="24">
        <v>2</v>
      </c>
      <c r="G80" s="25" t="s">
        <v>125</v>
      </c>
      <c r="H80" s="25">
        <v>3</v>
      </c>
      <c r="I80" s="25">
        <v>80</v>
      </c>
      <c r="J80" s="25" t="s">
        <v>134</v>
      </c>
      <c r="K80" s="25" t="e">
        <f>VLOOKUP($C80,'all servers'!$C:$K,9,FALSE)</f>
        <v>#N/A</v>
      </c>
      <c r="L80" s="25"/>
      <c r="M80" s="25"/>
      <c r="N80" s="25" t="s">
        <v>274</v>
      </c>
    </row>
    <row r="81" spans="1:14" x14ac:dyDescent="0.25">
      <c r="A81" s="25" t="s">
        <v>194</v>
      </c>
      <c r="B81" s="25" t="s">
        <v>142</v>
      </c>
      <c r="C81" s="25" t="str">
        <f t="shared" si="0"/>
        <v>ALPHA-RDR-ATT</v>
      </c>
      <c r="D81" s="25" t="str">
        <f>C15</f>
        <v>MK-XBRC-HM</v>
      </c>
      <c r="E81" s="25" t="s">
        <v>275</v>
      </c>
      <c r="F81" s="24">
        <v>3</v>
      </c>
      <c r="G81" s="25" t="s">
        <v>124</v>
      </c>
      <c r="H81" s="25">
        <v>4</v>
      </c>
      <c r="I81" s="25">
        <v>80</v>
      </c>
      <c r="J81" s="25" t="s">
        <v>131</v>
      </c>
      <c r="K81" s="25" t="e">
        <f>VLOOKUP($C81,'all servers'!$C:$K,9,FALSE)</f>
        <v>#N/A</v>
      </c>
      <c r="L81" s="25"/>
      <c r="M81" s="25"/>
      <c r="N81" s="25" t="s">
        <v>197</v>
      </c>
    </row>
    <row r="82" spans="1:14" x14ac:dyDescent="0.25">
      <c r="A82" s="25" t="s">
        <v>194</v>
      </c>
      <c r="B82" s="25" t="s">
        <v>142</v>
      </c>
      <c r="C82" s="25" t="str">
        <f t="shared" si="0"/>
        <v>ALPHA-RDR-ATT</v>
      </c>
      <c r="D82" s="25" t="str">
        <f>D81</f>
        <v>MK-XBRC-HM</v>
      </c>
      <c r="E82" s="25" t="s">
        <v>276</v>
      </c>
      <c r="F82" s="24">
        <v>3</v>
      </c>
      <c r="G82" s="25" t="s">
        <v>124</v>
      </c>
      <c r="H82" s="25">
        <v>3</v>
      </c>
      <c r="I82" s="25">
        <v>80</v>
      </c>
      <c r="J82" s="25" t="s">
        <v>132</v>
      </c>
      <c r="K82" s="25" t="e">
        <f>VLOOKUP($C82,'all servers'!$C:$K,9,FALSE)</f>
        <v>#N/A</v>
      </c>
      <c r="L82" s="25"/>
      <c r="M82" s="25"/>
      <c r="N82" s="25" t="s">
        <v>195</v>
      </c>
    </row>
    <row r="83" spans="1:14" x14ac:dyDescent="0.25">
      <c r="A83" s="25" t="s">
        <v>194</v>
      </c>
      <c r="B83" s="25" t="s">
        <v>142</v>
      </c>
      <c r="C83" s="25" t="str">
        <f t="shared" si="0"/>
        <v>ALPHA-RDR-ATT</v>
      </c>
      <c r="D83" s="25" t="str">
        <f t="shared" si="0"/>
        <v>MK-XBRC-HM</v>
      </c>
      <c r="E83" s="25" t="s">
        <v>277</v>
      </c>
      <c r="F83" s="24">
        <v>3</v>
      </c>
      <c r="G83" s="25" t="s">
        <v>125</v>
      </c>
      <c r="H83" s="25">
        <v>4</v>
      </c>
      <c r="I83" s="25">
        <v>80</v>
      </c>
      <c r="J83" s="25" t="s">
        <v>133</v>
      </c>
      <c r="K83" s="25" t="e">
        <f>VLOOKUP($C83,'all servers'!$C:$K,9,FALSE)</f>
        <v>#N/A</v>
      </c>
      <c r="L83" s="25"/>
      <c r="M83" s="25"/>
      <c r="N83" s="25" t="s">
        <v>195</v>
      </c>
    </row>
    <row r="84" spans="1:14" x14ac:dyDescent="0.25">
      <c r="A84" s="25" t="s">
        <v>194</v>
      </c>
      <c r="B84" s="25" t="s">
        <v>142</v>
      </c>
      <c r="C84" s="25" t="str">
        <f t="shared" si="0"/>
        <v>ALPHA-RDR-ATT</v>
      </c>
      <c r="D84" s="25" t="str">
        <f t="shared" si="0"/>
        <v>MK-XBRC-HM</v>
      </c>
      <c r="E84" s="25" t="s">
        <v>278</v>
      </c>
      <c r="F84" s="24">
        <v>3</v>
      </c>
      <c r="G84" s="25" t="s">
        <v>125</v>
      </c>
      <c r="H84" s="25">
        <v>3</v>
      </c>
      <c r="I84" s="25">
        <v>80</v>
      </c>
      <c r="J84" s="25" t="s">
        <v>134</v>
      </c>
      <c r="K84" s="25" t="e">
        <f>VLOOKUP($C84,'all servers'!$C:$K,9,FALSE)</f>
        <v>#N/A</v>
      </c>
      <c r="L84" s="25"/>
      <c r="M84" s="25"/>
      <c r="N84" s="25" t="s">
        <v>195</v>
      </c>
    </row>
    <row r="85" spans="1:14" x14ac:dyDescent="0.25">
      <c r="A85" s="25" t="s">
        <v>194</v>
      </c>
      <c r="B85" s="25" t="s">
        <v>142</v>
      </c>
      <c r="C85" s="25" t="str">
        <f t="shared" si="0"/>
        <v>ALPHA-RDR-ATT</v>
      </c>
      <c r="D85" s="25" t="str">
        <f>C16</f>
        <v>MK-XBRC-JUNG</v>
      </c>
      <c r="E85" s="25" t="s">
        <v>279</v>
      </c>
      <c r="F85" s="24">
        <v>4</v>
      </c>
      <c r="G85" s="25" t="s">
        <v>124</v>
      </c>
      <c r="H85" s="25">
        <v>4</v>
      </c>
      <c r="I85" s="25">
        <v>80</v>
      </c>
      <c r="J85" s="25" t="s">
        <v>131</v>
      </c>
      <c r="K85" s="25" t="e">
        <f>VLOOKUP($C85,'all servers'!$C:$K,9,FALSE)</f>
        <v>#N/A</v>
      </c>
      <c r="L85" s="25"/>
      <c r="M85" s="25"/>
      <c r="N85" s="25" t="s">
        <v>195</v>
      </c>
    </row>
    <row r="86" spans="1:14" x14ac:dyDescent="0.25">
      <c r="A86" s="25" t="s">
        <v>194</v>
      </c>
      <c r="B86" s="25" t="s">
        <v>142</v>
      </c>
      <c r="C86" s="25" t="str">
        <f t="shared" si="0"/>
        <v>ALPHA-RDR-ATT</v>
      </c>
      <c r="D86" s="25" t="str">
        <f>D85</f>
        <v>MK-XBRC-JUNG</v>
      </c>
      <c r="E86" s="25" t="s">
        <v>280</v>
      </c>
      <c r="F86" s="24">
        <v>4</v>
      </c>
      <c r="G86" s="25" t="s">
        <v>124</v>
      </c>
      <c r="H86" s="25">
        <v>3</v>
      </c>
      <c r="I86" s="25">
        <v>80</v>
      </c>
      <c r="J86" s="25" t="s">
        <v>132</v>
      </c>
      <c r="K86" s="25" t="e">
        <f>VLOOKUP($C86,'all servers'!$C:$K,9,FALSE)</f>
        <v>#N/A</v>
      </c>
      <c r="L86" s="25"/>
      <c r="M86" s="25"/>
      <c r="N86" s="25" t="s">
        <v>195</v>
      </c>
    </row>
    <row r="87" spans="1:14" x14ac:dyDescent="0.25">
      <c r="A87" s="25" t="s">
        <v>194</v>
      </c>
      <c r="B87" s="25" t="s">
        <v>142</v>
      </c>
      <c r="C87" s="25" t="str">
        <f t="shared" si="0"/>
        <v>ALPHA-RDR-ATT</v>
      </c>
      <c r="D87" s="25" t="str">
        <f t="shared" si="0"/>
        <v>MK-XBRC-JUNG</v>
      </c>
      <c r="E87" s="25" t="s">
        <v>281</v>
      </c>
      <c r="F87" s="24">
        <v>4</v>
      </c>
      <c r="G87" s="25" t="s">
        <v>125</v>
      </c>
      <c r="H87" s="25">
        <v>4</v>
      </c>
      <c r="I87" s="25">
        <v>80</v>
      </c>
      <c r="J87" s="25" t="s">
        <v>133</v>
      </c>
      <c r="K87" s="25" t="e">
        <f>VLOOKUP($C87,'all servers'!$C:$K,9,FALSE)</f>
        <v>#N/A</v>
      </c>
      <c r="L87" s="25"/>
      <c r="M87" s="25"/>
      <c r="N87" s="25" t="s">
        <v>195</v>
      </c>
    </row>
    <row r="88" spans="1:14" x14ac:dyDescent="0.25">
      <c r="A88" s="25" t="s">
        <v>194</v>
      </c>
      <c r="B88" s="25" t="s">
        <v>142</v>
      </c>
      <c r="C88" s="25" t="str">
        <f t="shared" si="0"/>
        <v>ALPHA-RDR-ATT</v>
      </c>
      <c r="D88" s="25" t="str">
        <f t="shared" si="0"/>
        <v>MK-XBRC-JUNG</v>
      </c>
      <c r="E88" s="25" t="s">
        <v>282</v>
      </c>
      <c r="F88" s="24">
        <v>4</v>
      </c>
      <c r="G88" s="25" t="s">
        <v>125</v>
      </c>
      <c r="H88" s="25">
        <v>3</v>
      </c>
      <c r="I88" s="25">
        <v>80</v>
      </c>
      <c r="J88" s="25" t="s">
        <v>134</v>
      </c>
      <c r="K88" s="25" t="e">
        <f>VLOOKUP($C88,'all servers'!$C:$K,9,FALSE)</f>
        <v>#N/A</v>
      </c>
      <c r="L88" s="25"/>
      <c r="M88" s="25"/>
      <c r="N88" s="25" t="s">
        <v>195</v>
      </c>
    </row>
    <row r="89" spans="1:14" x14ac:dyDescent="0.25">
      <c r="A89" s="25" t="s">
        <v>194</v>
      </c>
      <c r="B89" s="25" t="s">
        <v>142</v>
      </c>
      <c r="C89" s="25" t="str">
        <f>C116</f>
        <v>ALPHA-RDR-ATT</v>
      </c>
      <c r="D89" s="25" t="str">
        <f>C17</f>
        <v>MK-XBRC-MICK</v>
      </c>
      <c r="E89" s="25" t="s">
        <v>295</v>
      </c>
      <c r="F89" s="24">
        <v>10</v>
      </c>
      <c r="G89" s="25" t="s">
        <v>124</v>
      </c>
      <c r="H89" s="25">
        <v>4</v>
      </c>
      <c r="I89" s="25">
        <v>80</v>
      </c>
      <c r="J89" s="25" t="s">
        <v>131</v>
      </c>
      <c r="K89" s="25" t="e">
        <f>VLOOKUP($C89,'all servers'!$C:$K,9,FALSE)</f>
        <v>#N/A</v>
      </c>
      <c r="L89" s="25"/>
      <c r="M89" s="25"/>
      <c r="N89" s="25" t="s">
        <v>274</v>
      </c>
    </row>
    <row r="90" spans="1:14" x14ac:dyDescent="0.25">
      <c r="A90" s="25" t="s">
        <v>194</v>
      </c>
      <c r="B90" s="25" t="s">
        <v>142</v>
      </c>
      <c r="C90" s="25" t="str">
        <f t="shared" ref="C90:D92" si="1">C89</f>
        <v>ALPHA-RDR-ATT</v>
      </c>
      <c r="D90" s="25" t="str">
        <f t="shared" si="1"/>
        <v>MK-XBRC-MICK</v>
      </c>
      <c r="E90" s="25" t="s">
        <v>296</v>
      </c>
      <c r="F90" s="24">
        <v>10</v>
      </c>
      <c r="G90" s="25" t="s">
        <v>124</v>
      </c>
      <c r="H90" s="25">
        <v>3</v>
      </c>
      <c r="I90" s="25">
        <v>80</v>
      </c>
      <c r="J90" s="25" t="s">
        <v>132</v>
      </c>
      <c r="K90" s="25" t="e">
        <f>VLOOKUP($C90,'all servers'!$C:$K,9,FALSE)</f>
        <v>#N/A</v>
      </c>
      <c r="L90" s="25"/>
      <c r="M90" s="25"/>
      <c r="N90" s="25" t="s">
        <v>274</v>
      </c>
    </row>
    <row r="91" spans="1:14" x14ac:dyDescent="0.25">
      <c r="A91" s="25" t="s">
        <v>194</v>
      </c>
      <c r="B91" s="25" t="s">
        <v>142</v>
      </c>
      <c r="C91" s="25" t="str">
        <f t="shared" si="1"/>
        <v>ALPHA-RDR-ATT</v>
      </c>
      <c r="D91" s="25" t="str">
        <f t="shared" si="1"/>
        <v>MK-XBRC-MICK</v>
      </c>
      <c r="E91" s="25" t="s">
        <v>297</v>
      </c>
      <c r="F91" s="24">
        <v>10</v>
      </c>
      <c r="G91" s="25" t="s">
        <v>125</v>
      </c>
      <c r="H91" s="25">
        <v>4</v>
      </c>
      <c r="I91" s="25">
        <v>80</v>
      </c>
      <c r="J91" s="25" t="s">
        <v>133</v>
      </c>
      <c r="K91" s="25" t="e">
        <f>VLOOKUP($C91,'all servers'!$C:$K,9,FALSE)</f>
        <v>#N/A</v>
      </c>
      <c r="L91" s="25"/>
      <c r="M91" s="25"/>
      <c r="N91" s="25" t="s">
        <v>274</v>
      </c>
    </row>
    <row r="92" spans="1:14" x14ac:dyDescent="0.25">
      <c r="A92" s="25" t="s">
        <v>194</v>
      </c>
      <c r="B92" s="25" t="s">
        <v>142</v>
      </c>
      <c r="C92" s="25" t="str">
        <f t="shared" si="1"/>
        <v>ALPHA-RDR-ATT</v>
      </c>
      <c r="D92" s="25" t="str">
        <f t="shared" si="1"/>
        <v>MK-XBRC-MICK</v>
      </c>
      <c r="E92" s="25" t="s">
        <v>298</v>
      </c>
      <c r="F92" s="24">
        <v>10</v>
      </c>
      <c r="G92" s="25" t="s">
        <v>125</v>
      </c>
      <c r="H92" s="25">
        <v>3</v>
      </c>
      <c r="I92" s="25">
        <v>80</v>
      </c>
      <c r="J92" s="25" t="s">
        <v>134</v>
      </c>
      <c r="K92" s="25" t="e">
        <f>VLOOKUP($C92,'all servers'!$C:$K,9,FALSE)</f>
        <v>#N/A</v>
      </c>
      <c r="L92" s="25"/>
      <c r="M92" s="25"/>
      <c r="N92" s="25" t="s">
        <v>274</v>
      </c>
    </row>
    <row r="93" spans="1:14" x14ac:dyDescent="0.25">
      <c r="A93" s="25" t="s">
        <v>194</v>
      </c>
      <c r="B93" s="25" t="s">
        <v>142</v>
      </c>
      <c r="C93" s="25" t="str">
        <f>C88</f>
        <v>ALPHA-RDR-ATT</v>
      </c>
      <c r="D93" s="25" t="str">
        <f>C18</f>
        <v>MK-XBRC-PAN</v>
      </c>
      <c r="E93" s="25" t="s">
        <v>283</v>
      </c>
      <c r="F93" s="24">
        <v>5</v>
      </c>
      <c r="G93" s="25" t="s">
        <v>124</v>
      </c>
      <c r="H93" s="25">
        <v>4</v>
      </c>
      <c r="I93" s="25">
        <v>80</v>
      </c>
      <c r="J93" s="25" t="s">
        <v>131</v>
      </c>
      <c r="K93" s="25" t="e">
        <f>VLOOKUP($C93,'all servers'!$C:$K,9,FALSE)</f>
        <v>#N/A</v>
      </c>
      <c r="L93" s="25"/>
      <c r="M93" s="25"/>
      <c r="N93" s="25" t="s">
        <v>195</v>
      </c>
    </row>
    <row r="94" spans="1:14" x14ac:dyDescent="0.25">
      <c r="A94" s="25" t="s">
        <v>194</v>
      </c>
      <c r="B94" s="25" t="s">
        <v>142</v>
      </c>
      <c r="C94" s="25" t="str">
        <f t="shared" ref="C94:D96" si="2">C93</f>
        <v>ALPHA-RDR-ATT</v>
      </c>
      <c r="D94" s="25" t="str">
        <f>D93</f>
        <v>MK-XBRC-PAN</v>
      </c>
      <c r="E94" s="25" t="s">
        <v>284</v>
      </c>
      <c r="F94" s="24">
        <v>5</v>
      </c>
      <c r="G94" s="25" t="s">
        <v>124</v>
      </c>
      <c r="H94" s="25">
        <v>3</v>
      </c>
      <c r="I94" s="25">
        <v>80</v>
      </c>
      <c r="J94" s="25" t="s">
        <v>132</v>
      </c>
      <c r="K94" s="25" t="e">
        <f>VLOOKUP($C94,'all servers'!$C:$K,9,FALSE)</f>
        <v>#N/A</v>
      </c>
      <c r="L94" s="25"/>
      <c r="M94" s="25"/>
      <c r="N94" s="25" t="s">
        <v>195</v>
      </c>
    </row>
    <row r="95" spans="1:14" x14ac:dyDescent="0.25">
      <c r="A95" s="25" t="s">
        <v>194</v>
      </c>
      <c r="B95" s="25" t="s">
        <v>142</v>
      </c>
      <c r="C95" s="25" t="str">
        <f t="shared" si="2"/>
        <v>ALPHA-RDR-ATT</v>
      </c>
      <c r="D95" s="25" t="str">
        <f t="shared" si="2"/>
        <v>MK-XBRC-PAN</v>
      </c>
      <c r="E95" s="25" t="s">
        <v>285</v>
      </c>
      <c r="F95" s="24">
        <v>5</v>
      </c>
      <c r="G95" s="25" t="s">
        <v>125</v>
      </c>
      <c r="H95" s="25">
        <v>4</v>
      </c>
      <c r="I95" s="25">
        <v>80</v>
      </c>
      <c r="J95" s="25" t="s">
        <v>133</v>
      </c>
      <c r="K95" s="25" t="e">
        <f>VLOOKUP($C95,'all servers'!$C:$K,9,FALSE)</f>
        <v>#N/A</v>
      </c>
      <c r="L95" s="25"/>
      <c r="M95" s="25"/>
      <c r="N95" s="25" t="s">
        <v>195</v>
      </c>
    </row>
    <row r="96" spans="1:14" x14ac:dyDescent="0.25">
      <c r="A96" s="25" t="s">
        <v>194</v>
      </c>
      <c r="B96" s="25" t="s">
        <v>142</v>
      </c>
      <c r="C96" s="25" t="str">
        <f t="shared" si="2"/>
        <v>ALPHA-RDR-ATT</v>
      </c>
      <c r="D96" s="25" t="str">
        <f t="shared" si="2"/>
        <v>MK-XBRC-PAN</v>
      </c>
      <c r="E96" s="25" t="s">
        <v>286</v>
      </c>
      <c r="F96" s="24">
        <v>5</v>
      </c>
      <c r="G96" s="25" t="s">
        <v>125</v>
      </c>
      <c r="H96" s="25">
        <v>3</v>
      </c>
      <c r="I96" s="25">
        <v>80</v>
      </c>
      <c r="J96" s="25" t="s">
        <v>134</v>
      </c>
      <c r="K96" s="25" t="e">
        <f>VLOOKUP($C96,'all servers'!$C:$K,9,FALSE)</f>
        <v>#N/A</v>
      </c>
      <c r="L96" s="25"/>
      <c r="M96" s="25"/>
      <c r="N96" s="25" t="s">
        <v>195</v>
      </c>
    </row>
    <row r="97" spans="1:14" x14ac:dyDescent="0.25">
      <c r="A97" s="25" t="s">
        <v>194</v>
      </c>
      <c r="B97" s="25" t="s">
        <v>142</v>
      </c>
      <c r="C97" s="25" t="str">
        <f>C96</f>
        <v>ALPHA-RDR-ATT</v>
      </c>
      <c r="D97" s="25" t="str">
        <f>C19</f>
        <v>MK-XBRC-PHIL</v>
      </c>
      <c r="E97" s="25" t="s">
        <v>207</v>
      </c>
      <c r="F97" s="24">
        <v>6</v>
      </c>
      <c r="G97" s="25" t="s">
        <v>124</v>
      </c>
      <c r="H97" s="25">
        <v>4</v>
      </c>
      <c r="I97" s="25">
        <v>80</v>
      </c>
      <c r="J97" s="25" t="s">
        <v>131</v>
      </c>
      <c r="K97" s="25" t="e">
        <f>VLOOKUP($C97,'all servers'!$C:$K,9,FALSE)</f>
        <v>#N/A</v>
      </c>
      <c r="L97" s="25"/>
      <c r="M97" s="25"/>
      <c r="N97" s="25" t="s">
        <v>195</v>
      </c>
    </row>
    <row r="98" spans="1:14" x14ac:dyDescent="0.25">
      <c r="A98" s="25" t="s">
        <v>194</v>
      </c>
      <c r="B98" s="25" t="s">
        <v>142</v>
      </c>
      <c r="C98" s="25" t="str">
        <f>C97</f>
        <v>ALPHA-RDR-ATT</v>
      </c>
      <c r="D98" s="24" t="str">
        <f>D97</f>
        <v>MK-XBRC-PHIL</v>
      </c>
      <c r="E98" s="25" t="s">
        <v>208</v>
      </c>
      <c r="F98" s="24">
        <v>6</v>
      </c>
      <c r="G98" s="25" t="s">
        <v>124</v>
      </c>
      <c r="H98" s="25">
        <v>3</v>
      </c>
      <c r="I98" s="25">
        <v>80</v>
      </c>
      <c r="J98" s="25" t="s">
        <v>132</v>
      </c>
      <c r="K98" s="25" t="e">
        <f>VLOOKUP($C98,'all servers'!$C:$K,9,FALSE)</f>
        <v>#N/A</v>
      </c>
      <c r="L98" s="25"/>
      <c r="M98" s="25"/>
      <c r="N98" s="25" t="s">
        <v>195</v>
      </c>
    </row>
    <row r="99" spans="1:14" x14ac:dyDescent="0.25">
      <c r="A99" s="25" t="s">
        <v>194</v>
      </c>
      <c r="B99" s="25" t="s">
        <v>142</v>
      </c>
      <c r="C99" s="25" t="str">
        <f t="shared" ref="C99:D114" si="3">C98</f>
        <v>ALPHA-RDR-ATT</v>
      </c>
      <c r="D99" s="24" t="str">
        <f t="shared" si="3"/>
        <v>MK-XBRC-PHIL</v>
      </c>
      <c r="E99" s="25" t="s">
        <v>209</v>
      </c>
      <c r="F99" s="24">
        <v>6</v>
      </c>
      <c r="G99" s="25" t="s">
        <v>125</v>
      </c>
      <c r="H99" s="25">
        <v>4</v>
      </c>
      <c r="I99" s="25">
        <v>80</v>
      </c>
      <c r="J99" s="25" t="s">
        <v>133</v>
      </c>
      <c r="K99" s="25" t="e">
        <f>VLOOKUP($C99,'all servers'!$C:$K,9,FALSE)</f>
        <v>#N/A</v>
      </c>
      <c r="L99" s="25"/>
      <c r="M99" s="25"/>
      <c r="N99" s="25" t="s">
        <v>195</v>
      </c>
    </row>
    <row r="100" spans="1:14" x14ac:dyDescent="0.25">
      <c r="A100" s="25" t="s">
        <v>194</v>
      </c>
      <c r="B100" s="25" t="s">
        <v>142</v>
      </c>
      <c r="C100" s="25" t="str">
        <f t="shared" si="3"/>
        <v>ALPHA-RDR-ATT</v>
      </c>
      <c r="D100" s="24" t="str">
        <f t="shared" si="3"/>
        <v>MK-XBRC-PHIL</v>
      </c>
      <c r="E100" s="25" t="s">
        <v>210</v>
      </c>
      <c r="F100" s="24">
        <v>6</v>
      </c>
      <c r="G100" s="25" t="s">
        <v>125</v>
      </c>
      <c r="H100" s="25">
        <v>3</v>
      </c>
      <c r="I100" s="25">
        <v>80</v>
      </c>
      <c r="J100" s="25" t="s">
        <v>134</v>
      </c>
      <c r="K100" s="25" t="e">
        <f>VLOOKUP($C100,'all servers'!$C:$K,9,FALSE)</f>
        <v>#N/A</v>
      </c>
      <c r="L100" s="25"/>
      <c r="M100" s="25"/>
      <c r="N100" s="25" t="s">
        <v>195</v>
      </c>
    </row>
    <row r="101" spans="1:14" x14ac:dyDescent="0.25">
      <c r="A101" s="25" t="s">
        <v>194</v>
      </c>
      <c r="B101" s="25" t="s">
        <v>142</v>
      </c>
      <c r="C101" s="25" t="str">
        <f t="shared" si="3"/>
        <v>ALPHA-RDR-ATT</v>
      </c>
      <c r="D101" s="25" t="str">
        <f>C20</f>
        <v>MK-XBRC-POOH</v>
      </c>
      <c r="E101" s="25" t="s">
        <v>287</v>
      </c>
      <c r="F101" s="24">
        <v>7</v>
      </c>
      <c r="G101" s="25" t="s">
        <v>124</v>
      </c>
      <c r="H101" s="25">
        <v>4</v>
      </c>
      <c r="I101" s="25">
        <v>80</v>
      </c>
      <c r="J101" s="25" t="s">
        <v>131</v>
      </c>
      <c r="K101" s="25" t="e">
        <f>VLOOKUP($C101,'all servers'!$C:$K,9,FALSE)</f>
        <v>#N/A</v>
      </c>
      <c r="L101" s="25"/>
      <c r="M101" s="25"/>
      <c r="N101" s="25" t="s">
        <v>195</v>
      </c>
    </row>
    <row r="102" spans="1:14" x14ac:dyDescent="0.25">
      <c r="A102" s="25" t="s">
        <v>194</v>
      </c>
      <c r="B102" s="25" t="s">
        <v>142</v>
      </c>
      <c r="C102" s="25" t="str">
        <f t="shared" si="3"/>
        <v>ALPHA-RDR-ATT</v>
      </c>
      <c r="D102" s="25" t="str">
        <f>D101</f>
        <v>MK-XBRC-POOH</v>
      </c>
      <c r="E102" s="25" t="s">
        <v>288</v>
      </c>
      <c r="F102" s="24">
        <v>7</v>
      </c>
      <c r="G102" s="25" t="s">
        <v>124</v>
      </c>
      <c r="H102" s="25">
        <v>3</v>
      </c>
      <c r="I102" s="25">
        <v>80</v>
      </c>
      <c r="J102" s="25" t="s">
        <v>132</v>
      </c>
      <c r="K102" s="25" t="e">
        <f>VLOOKUP($C102,'all servers'!$C:$K,9,FALSE)</f>
        <v>#N/A</v>
      </c>
      <c r="L102" s="25"/>
      <c r="M102" s="25"/>
      <c r="N102" s="25" t="s">
        <v>195</v>
      </c>
    </row>
    <row r="103" spans="1:14" x14ac:dyDescent="0.25">
      <c r="A103" s="25" t="s">
        <v>194</v>
      </c>
      <c r="B103" s="25" t="s">
        <v>142</v>
      </c>
      <c r="C103" s="25" t="str">
        <f t="shared" si="3"/>
        <v>ALPHA-RDR-ATT</v>
      </c>
      <c r="D103" s="25" t="str">
        <f t="shared" si="3"/>
        <v>MK-XBRC-POOH</v>
      </c>
      <c r="E103" s="25" t="s">
        <v>289</v>
      </c>
      <c r="F103" s="24">
        <v>7</v>
      </c>
      <c r="G103" s="25" t="s">
        <v>125</v>
      </c>
      <c r="H103" s="25">
        <v>4</v>
      </c>
      <c r="I103" s="25">
        <v>80</v>
      </c>
      <c r="J103" s="25" t="s">
        <v>133</v>
      </c>
      <c r="K103" s="25" t="e">
        <f>VLOOKUP($C103,'all servers'!$C:$K,9,FALSE)</f>
        <v>#N/A</v>
      </c>
      <c r="L103" s="25"/>
      <c r="M103" s="25"/>
      <c r="N103" s="25" t="s">
        <v>195</v>
      </c>
    </row>
    <row r="104" spans="1:14" x14ac:dyDescent="0.25">
      <c r="A104" s="25" t="s">
        <v>194</v>
      </c>
      <c r="B104" s="25" t="s">
        <v>142</v>
      </c>
      <c r="C104" s="25" t="str">
        <f t="shared" si="3"/>
        <v>ALPHA-RDR-ATT</v>
      </c>
      <c r="D104" s="25" t="str">
        <f t="shared" si="3"/>
        <v>MK-XBRC-POOH</v>
      </c>
      <c r="E104" s="25" t="s">
        <v>290</v>
      </c>
      <c r="F104" s="24">
        <v>7</v>
      </c>
      <c r="G104" s="25" t="s">
        <v>125</v>
      </c>
      <c r="H104" s="25">
        <v>3</v>
      </c>
      <c r="I104" s="25">
        <v>80</v>
      </c>
      <c r="J104" s="25" t="s">
        <v>134</v>
      </c>
      <c r="K104" s="25" t="e">
        <f>VLOOKUP($C104,'all servers'!$C:$K,9,FALSE)</f>
        <v>#N/A</v>
      </c>
      <c r="L104" s="25"/>
      <c r="M104" s="25"/>
      <c r="N104" s="25" t="s">
        <v>195</v>
      </c>
    </row>
    <row r="105" spans="1:14" x14ac:dyDescent="0.25">
      <c r="A105" s="25" t="s">
        <v>194</v>
      </c>
      <c r="B105" s="25" t="s">
        <v>142</v>
      </c>
      <c r="C105" s="25" t="s">
        <v>471</v>
      </c>
      <c r="D105" s="25" t="str">
        <f>C21</f>
        <v>MK-XBRC-PRCS</v>
      </c>
      <c r="E105" s="25" t="s">
        <v>368</v>
      </c>
      <c r="F105" s="24">
        <v>1</v>
      </c>
      <c r="G105" s="25" t="s">
        <v>124</v>
      </c>
      <c r="H105" s="25">
        <v>4</v>
      </c>
      <c r="I105" s="25">
        <v>80</v>
      </c>
      <c r="J105" s="25" t="s">
        <v>127</v>
      </c>
      <c r="K105" s="25" t="e">
        <f>VLOOKUP($C105,'all servers'!$C:$K,9,FALSE)</f>
        <v>#N/A</v>
      </c>
      <c r="L105" s="25"/>
      <c r="M105" s="25"/>
      <c r="N105" s="25" t="s">
        <v>195</v>
      </c>
    </row>
    <row r="106" spans="1:14" x14ac:dyDescent="0.25">
      <c r="A106" s="25" t="s">
        <v>194</v>
      </c>
      <c r="B106" s="25" t="s">
        <v>142</v>
      </c>
      <c r="C106" s="25" t="str">
        <f t="shared" ref="C106:D108" si="4">C105</f>
        <v>ALPHA-RDR-ATT</v>
      </c>
      <c r="D106" s="25" t="str">
        <f t="shared" si="4"/>
        <v>MK-XBRC-PRCS</v>
      </c>
      <c r="E106" s="25" t="s">
        <v>369</v>
      </c>
      <c r="F106" s="24">
        <v>1</v>
      </c>
      <c r="G106" s="25" t="s">
        <v>124</v>
      </c>
      <c r="H106" s="25">
        <v>3</v>
      </c>
      <c r="I106" s="25">
        <v>80</v>
      </c>
      <c r="J106" s="25" t="s">
        <v>128</v>
      </c>
      <c r="K106" s="25" t="e">
        <f>VLOOKUP($C106,'all servers'!$C:$K,9,FALSE)</f>
        <v>#N/A</v>
      </c>
      <c r="L106" s="25"/>
      <c r="M106" s="25"/>
      <c r="N106" s="25" t="s">
        <v>195</v>
      </c>
    </row>
    <row r="107" spans="1:14" x14ac:dyDescent="0.25">
      <c r="A107" s="25" t="s">
        <v>194</v>
      </c>
      <c r="B107" s="25" t="s">
        <v>142</v>
      </c>
      <c r="C107" s="25" t="str">
        <f t="shared" si="4"/>
        <v>ALPHA-RDR-ATT</v>
      </c>
      <c r="D107" s="25" t="str">
        <f t="shared" si="4"/>
        <v>MK-XBRC-PRCS</v>
      </c>
      <c r="E107" s="25" t="s">
        <v>370</v>
      </c>
      <c r="F107" s="24">
        <v>1</v>
      </c>
      <c r="G107" s="25" t="s">
        <v>125</v>
      </c>
      <c r="H107" s="25">
        <v>4</v>
      </c>
      <c r="I107" s="25">
        <v>80</v>
      </c>
      <c r="J107" s="25" t="s">
        <v>129</v>
      </c>
      <c r="K107" s="25" t="e">
        <f>VLOOKUP($C107,'all servers'!$C:$K,9,FALSE)</f>
        <v>#N/A</v>
      </c>
      <c r="L107" s="25"/>
      <c r="M107" s="25"/>
      <c r="N107" s="25" t="s">
        <v>195</v>
      </c>
    </row>
    <row r="108" spans="1:14" x14ac:dyDescent="0.25">
      <c r="A108" s="25" t="s">
        <v>194</v>
      </c>
      <c r="B108" s="25" t="s">
        <v>142</v>
      </c>
      <c r="C108" s="25" t="str">
        <f t="shared" si="4"/>
        <v>ALPHA-RDR-ATT</v>
      </c>
      <c r="D108" s="25" t="str">
        <f t="shared" si="4"/>
        <v>MK-XBRC-PRCS</v>
      </c>
      <c r="E108" s="25" t="s">
        <v>371</v>
      </c>
      <c r="F108" s="24">
        <v>1</v>
      </c>
      <c r="G108" s="25" t="s">
        <v>125</v>
      </c>
      <c r="H108" s="25">
        <v>3</v>
      </c>
      <c r="I108" s="25">
        <v>80</v>
      </c>
      <c r="J108" s="25" t="s">
        <v>130</v>
      </c>
      <c r="K108" s="25" t="e">
        <f>VLOOKUP($C108,'all servers'!$C:$K,9,FALSE)</f>
        <v>#N/A</v>
      </c>
      <c r="L108" s="25"/>
      <c r="M108" s="25"/>
      <c r="N108" s="25" t="s">
        <v>195</v>
      </c>
    </row>
    <row r="109" spans="1:14" x14ac:dyDescent="0.25">
      <c r="A109" s="25" t="s">
        <v>194</v>
      </c>
      <c r="B109" s="25" t="s">
        <v>142</v>
      </c>
      <c r="C109" s="25" t="str">
        <f>C104</f>
        <v>ALPHA-RDR-ATT</v>
      </c>
      <c r="D109" s="25" t="str">
        <f>C23</f>
        <v>MK-XBRC-SPL</v>
      </c>
      <c r="E109" s="25" t="s">
        <v>291</v>
      </c>
      <c r="F109" s="24">
        <v>8</v>
      </c>
      <c r="G109" s="25" t="s">
        <v>124</v>
      </c>
      <c r="H109" s="25">
        <v>4</v>
      </c>
      <c r="I109" s="25">
        <v>80</v>
      </c>
      <c r="J109" s="25" t="s">
        <v>131</v>
      </c>
      <c r="K109" s="25" t="e">
        <f>VLOOKUP($C109,'all servers'!$C:$K,9,FALSE)</f>
        <v>#N/A</v>
      </c>
      <c r="L109" s="25"/>
      <c r="M109" s="25"/>
      <c r="N109" s="25" t="s">
        <v>195</v>
      </c>
    </row>
    <row r="110" spans="1:14" x14ac:dyDescent="0.25">
      <c r="A110" s="25" t="s">
        <v>194</v>
      </c>
      <c r="B110" s="25" t="s">
        <v>142</v>
      </c>
      <c r="C110" s="25" t="str">
        <f t="shared" si="3"/>
        <v>ALPHA-RDR-ATT</v>
      </c>
      <c r="D110" s="25" t="str">
        <f>D109</f>
        <v>MK-XBRC-SPL</v>
      </c>
      <c r="E110" s="25" t="s">
        <v>292</v>
      </c>
      <c r="F110" s="24">
        <v>8</v>
      </c>
      <c r="G110" s="25" t="s">
        <v>124</v>
      </c>
      <c r="H110" s="25">
        <v>3</v>
      </c>
      <c r="I110" s="25">
        <v>80</v>
      </c>
      <c r="J110" s="25" t="s">
        <v>132</v>
      </c>
      <c r="K110" s="25" t="e">
        <f>VLOOKUP($C110,'all servers'!$C:$K,9,FALSE)</f>
        <v>#N/A</v>
      </c>
      <c r="L110" s="25"/>
      <c r="M110" s="25"/>
      <c r="N110" s="25" t="s">
        <v>195</v>
      </c>
    </row>
    <row r="111" spans="1:14" x14ac:dyDescent="0.25">
      <c r="A111" s="25" t="s">
        <v>194</v>
      </c>
      <c r="B111" s="25" t="s">
        <v>142</v>
      </c>
      <c r="C111" s="25" t="str">
        <f t="shared" si="3"/>
        <v>ALPHA-RDR-ATT</v>
      </c>
      <c r="D111" s="25" t="str">
        <f t="shared" si="3"/>
        <v>MK-XBRC-SPL</v>
      </c>
      <c r="E111" s="25" t="s">
        <v>293</v>
      </c>
      <c r="F111" s="24">
        <v>8</v>
      </c>
      <c r="G111" s="25" t="s">
        <v>125</v>
      </c>
      <c r="H111" s="25">
        <v>4</v>
      </c>
      <c r="I111" s="25">
        <v>80</v>
      </c>
      <c r="J111" s="25" t="s">
        <v>133</v>
      </c>
      <c r="K111" s="25" t="e">
        <f>VLOOKUP($C111,'all servers'!$C:$K,9,FALSE)</f>
        <v>#N/A</v>
      </c>
      <c r="L111" s="25"/>
      <c r="M111" s="25"/>
      <c r="N111" s="25" t="s">
        <v>195</v>
      </c>
    </row>
    <row r="112" spans="1:14" x14ac:dyDescent="0.25">
      <c r="A112" s="25" t="s">
        <v>194</v>
      </c>
      <c r="B112" s="25" t="s">
        <v>142</v>
      </c>
      <c r="C112" s="25" t="str">
        <f t="shared" si="3"/>
        <v>ALPHA-RDR-ATT</v>
      </c>
      <c r="D112" s="25" t="str">
        <f t="shared" si="3"/>
        <v>MK-XBRC-SPL</v>
      </c>
      <c r="E112" s="25" t="s">
        <v>294</v>
      </c>
      <c r="F112" s="24">
        <v>8</v>
      </c>
      <c r="G112" s="25" t="s">
        <v>125</v>
      </c>
      <c r="H112" s="25">
        <v>3</v>
      </c>
      <c r="I112" s="25">
        <v>80</v>
      </c>
      <c r="J112" s="25" t="s">
        <v>134</v>
      </c>
      <c r="K112" s="25" t="e">
        <f>VLOOKUP($C112,'all servers'!$C:$K,9,FALSE)</f>
        <v>#N/A</v>
      </c>
      <c r="L112" s="25"/>
      <c r="M112" s="25"/>
      <c r="N112" s="25" t="s">
        <v>195</v>
      </c>
    </row>
    <row r="113" spans="1:14" x14ac:dyDescent="0.25">
      <c r="A113" s="25" t="s">
        <v>194</v>
      </c>
      <c r="B113" s="25" t="s">
        <v>142</v>
      </c>
      <c r="C113" s="25" t="str">
        <f t="shared" si="3"/>
        <v>ALPHA-RDR-ATT</v>
      </c>
      <c r="D113" s="25" t="str">
        <f>C22</f>
        <v>MK-XBRC-SPCE</v>
      </c>
      <c r="E113" s="25" t="s">
        <v>203</v>
      </c>
      <c r="F113" s="24">
        <v>9</v>
      </c>
      <c r="G113" s="25" t="s">
        <v>124</v>
      </c>
      <c r="H113" s="25">
        <v>4</v>
      </c>
      <c r="I113" s="25">
        <v>80</v>
      </c>
      <c r="J113" s="25" t="s">
        <v>131</v>
      </c>
      <c r="K113" s="25" t="e">
        <f>VLOOKUP($C113,'all servers'!$C:$K,9,FALSE)</f>
        <v>#N/A</v>
      </c>
      <c r="L113" s="25"/>
      <c r="M113" s="25"/>
      <c r="N113" s="25" t="s">
        <v>195</v>
      </c>
    </row>
    <row r="114" spans="1:14" x14ac:dyDescent="0.25">
      <c r="A114" s="25" t="s">
        <v>194</v>
      </c>
      <c r="B114" s="25" t="s">
        <v>142</v>
      </c>
      <c r="C114" s="25" t="str">
        <f t="shared" si="3"/>
        <v>ALPHA-RDR-ATT</v>
      </c>
      <c r="D114" s="24" t="str">
        <f>D113</f>
        <v>MK-XBRC-SPCE</v>
      </c>
      <c r="E114" s="25" t="s">
        <v>204</v>
      </c>
      <c r="F114" s="24">
        <v>9</v>
      </c>
      <c r="G114" s="25" t="s">
        <v>124</v>
      </c>
      <c r="H114" s="25">
        <v>3</v>
      </c>
      <c r="I114" s="25">
        <v>80</v>
      </c>
      <c r="J114" s="25" t="s">
        <v>132</v>
      </c>
      <c r="K114" s="25" t="e">
        <f>VLOOKUP($C114,'all servers'!$C:$K,9,FALSE)</f>
        <v>#N/A</v>
      </c>
      <c r="L114" s="25"/>
      <c r="M114" s="25"/>
      <c r="N114" s="25" t="s">
        <v>195</v>
      </c>
    </row>
    <row r="115" spans="1:14" x14ac:dyDescent="0.25">
      <c r="A115" s="25" t="s">
        <v>194</v>
      </c>
      <c r="B115" s="25" t="s">
        <v>142</v>
      </c>
      <c r="C115" s="25" t="str">
        <f t="shared" ref="C115:D116" si="5">C114</f>
        <v>ALPHA-RDR-ATT</v>
      </c>
      <c r="D115" s="24" t="str">
        <f t="shared" si="5"/>
        <v>MK-XBRC-SPCE</v>
      </c>
      <c r="E115" s="25" t="s">
        <v>205</v>
      </c>
      <c r="F115" s="24">
        <v>9</v>
      </c>
      <c r="G115" s="25" t="s">
        <v>125</v>
      </c>
      <c r="H115" s="25">
        <v>4</v>
      </c>
      <c r="I115" s="25">
        <v>80</v>
      </c>
      <c r="J115" s="25" t="s">
        <v>133</v>
      </c>
      <c r="K115" s="25" t="e">
        <f>VLOOKUP($C115,'all servers'!$C:$K,9,FALSE)</f>
        <v>#N/A</v>
      </c>
      <c r="L115" s="25"/>
      <c r="M115" s="25"/>
      <c r="N115" s="25" t="s">
        <v>195</v>
      </c>
    </row>
    <row r="116" spans="1:14" x14ac:dyDescent="0.25">
      <c r="A116" s="25" t="s">
        <v>194</v>
      </c>
      <c r="B116" s="25" t="s">
        <v>142</v>
      </c>
      <c r="C116" s="25" t="str">
        <f t="shared" si="5"/>
        <v>ALPHA-RDR-ATT</v>
      </c>
      <c r="D116" s="24" t="str">
        <f t="shared" si="5"/>
        <v>MK-XBRC-SPCE</v>
      </c>
      <c r="E116" s="25" t="s">
        <v>206</v>
      </c>
      <c r="F116" s="24">
        <v>9</v>
      </c>
      <c r="G116" s="25" t="s">
        <v>125</v>
      </c>
      <c r="H116" s="25">
        <v>3</v>
      </c>
      <c r="I116" s="25">
        <v>80</v>
      </c>
      <c r="J116" s="25" t="s">
        <v>134</v>
      </c>
      <c r="K116" s="25" t="e">
        <f>VLOOKUP($C116,'all servers'!$C:$K,9,FALSE)</f>
        <v>#N/A</v>
      </c>
      <c r="L116" s="25"/>
      <c r="M116" s="25"/>
      <c r="N116" s="25" t="s">
        <v>195</v>
      </c>
    </row>
    <row r="117" spans="1:14" x14ac:dyDescent="0.25">
      <c r="A117" s="25" t="s">
        <v>194</v>
      </c>
      <c r="B117" s="25" t="s">
        <v>142</v>
      </c>
      <c r="C117" s="25" t="e">
        <f>#REF!</f>
        <v>#REF!</v>
      </c>
      <c r="D117" s="25" t="e">
        <f>#REF!</f>
        <v>#REF!</v>
      </c>
      <c r="E117" s="25" t="s">
        <v>387</v>
      </c>
      <c r="F117" s="24">
        <v>0</v>
      </c>
      <c r="G117" s="25" t="s">
        <v>495</v>
      </c>
      <c r="H117" s="25">
        <v>1</v>
      </c>
      <c r="I117" s="25">
        <v>80</v>
      </c>
      <c r="J117" s="25" t="s">
        <v>135</v>
      </c>
      <c r="K117" s="25" t="e">
        <f>VLOOKUP($C117,'all servers'!$C:$K,9,FALSE)</f>
        <v>#REF!</v>
      </c>
      <c r="L117" s="25"/>
      <c r="M117" s="25"/>
      <c r="N117" s="25" t="s">
        <v>196</v>
      </c>
    </row>
    <row r="118" spans="1:14" x14ac:dyDescent="0.25">
      <c r="A118" s="25" t="s">
        <v>194</v>
      </c>
      <c r="B118" s="25" t="s">
        <v>142</v>
      </c>
      <c r="C118" s="25" t="e">
        <f>C117</f>
        <v>#REF!</v>
      </c>
      <c r="D118" s="25" t="e">
        <f>D117</f>
        <v>#REF!</v>
      </c>
      <c r="E118" s="25" t="s">
        <v>388</v>
      </c>
      <c r="F118" s="24">
        <v>0</v>
      </c>
      <c r="G118" s="25" t="s">
        <v>495</v>
      </c>
      <c r="H118" s="25">
        <v>2</v>
      </c>
      <c r="I118" s="25">
        <v>80</v>
      </c>
      <c r="J118" s="25" t="s">
        <v>136</v>
      </c>
      <c r="K118" s="25" t="e">
        <f>VLOOKUP($C118,'all servers'!$C:$K,9,FALSE)</f>
        <v>#REF!</v>
      </c>
      <c r="L118" s="25"/>
      <c r="M118" s="25"/>
      <c r="N118" s="25" t="s">
        <v>196</v>
      </c>
    </row>
    <row r="119" spans="1:14" x14ac:dyDescent="0.25">
      <c r="A119" s="25" t="s">
        <v>194</v>
      </c>
      <c r="B119" s="25" t="s">
        <v>142</v>
      </c>
      <c r="C119" s="25" t="e">
        <f t="shared" ref="C119:D126" si="6">C118</f>
        <v>#REF!</v>
      </c>
      <c r="D119" s="25" t="e">
        <f>D118</f>
        <v>#REF!</v>
      </c>
      <c r="E119" s="25" t="s">
        <v>389</v>
      </c>
      <c r="F119" s="24">
        <v>0</v>
      </c>
      <c r="G119" s="25" t="s">
        <v>495</v>
      </c>
      <c r="H119" s="25">
        <v>3</v>
      </c>
      <c r="I119" s="25">
        <v>80</v>
      </c>
      <c r="J119" s="25" t="s">
        <v>138</v>
      </c>
      <c r="K119" s="25" t="e">
        <f>VLOOKUP($C119,'all servers'!$C:$K,9,FALSE)</f>
        <v>#REF!</v>
      </c>
      <c r="L119" s="25"/>
      <c r="M119" s="25"/>
      <c r="N119" s="25" t="s">
        <v>196</v>
      </c>
    </row>
    <row r="120" spans="1:14" x14ac:dyDescent="0.25">
      <c r="A120" s="25" t="s">
        <v>194</v>
      </c>
      <c r="B120" s="25" t="s">
        <v>142</v>
      </c>
      <c r="C120" s="25" t="e">
        <f t="shared" si="6"/>
        <v>#REF!</v>
      </c>
      <c r="D120" s="25" t="e">
        <f>D119</f>
        <v>#REF!</v>
      </c>
      <c r="E120" s="25" t="s">
        <v>390</v>
      </c>
      <c r="F120" s="24">
        <v>0</v>
      </c>
      <c r="G120" s="25" t="s">
        <v>495</v>
      </c>
      <c r="H120" s="25">
        <v>4</v>
      </c>
      <c r="I120" s="25">
        <v>80</v>
      </c>
      <c r="J120" s="25" t="s">
        <v>137</v>
      </c>
      <c r="K120" s="25" t="e">
        <f>VLOOKUP($C120,'all servers'!$C:$K,9,FALSE)</f>
        <v>#REF!</v>
      </c>
      <c r="L120" s="25"/>
      <c r="M120" s="25"/>
      <c r="N120" s="25" t="s">
        <v>196</v>
      </c>
    </row>
    <row r="121" spans="1:14" x14ac:dyDescent="0.25">
      <c r="A121" s="25" t="s">
        <v>194</v>
      </c>
      <c r="B121" s="25" t="s">
        <v>142</v>
      </c>
      <c r="C121" s="25" t="e">
        <f t="shared" si="6"/>
        <v>#REF!</v>
      </c>
      <c r="D121" s="25" t="str">
        <f>C24</f>
        <v>MK-XBRC-KI</v>
      </c>
      <c r="E121" s="25" t="s">
        <v>385</v>
      </c>
      <c r="F121" s="24">
        <v>0</v>
      </c>
      <c r="G121" s="25" t="s">
        <v>124</v>
      </c>
      <c r="H121" s="25">
        <v>1</v>
      </c>
      <c r="I121" s="25">
        <v>80</v>
      </c>
      <c r="J121" s="25" t="s">
        <v>137</v>
      </c>
      <c r="K121" s="25" t="e">
        <f>VLOOKUP($C121,'all servers'!$C:$K,9,FALSE)</f>
        <v>#REF!</v>
      </c>
      <c r="L121" s="25"/>
      <c r="M121" s="25"/>
      <c r="N121" s="25" t="s">
        <v>195</v>
      </c>
    </row>
    <row r="122" spans="1:14" x14ac:dyDescent="0.25">
      <c r="A122" s="25" t="s">
        <v>194</v>
      </c>
      <c r="B122" s="25" t="s">
        <v>142</v>
      </c>
      <c r="C122" s="25" t="e">
        <f t="shared" si="6"/>
        <v>#REF!</v>
      </c>
      <c r="D122" s="25" t="str">
        <f>D121</f>
        <v>MK-XBRC-KI</v>
      </c>
      <c r="E122" s="25" t="s">
        <v>386</v>
      </c>
      <c r="F122" s="24">
        <v>0</v>
      </c>
      <c r="G122" s="25" t="s">
        <v>124</v>
      </c>
      <c r="H122" s="25">
        <v>2</v>
      </c>
      <c r="I122" s="25">
        <v>80</v>
      </c>
      <c r="J122" s="25" t="s">
        <v>137</v>
      </c>
      <c r="K122" s="25" t="e">
        <f>VLOOKUP($C122,'all servers'!$C:$K,9,FALSE)</f>
        <v>#REF!</v>
      </c>
      <c r="L122" s="25"/>
      <c r="M122" s="25"/>
      <c r="N122" s="25" t="s">
        <v>195</v>
      </c>
    </row>
    <row r="123" spans="1:14" x14ac:dyDescent="0.25">
      <c r="A123" s="25" t="s">
        <v>194</v>
      </c>
      <c r="B123" s="25" t="s">
        <v>142</v>
      </c>
      <c r="C123" s="25" t="e">
        <f t="shared" si="6"/>
        <v>#REF!</v>
      </c>
      <c r="D123" s="25" t="str">
        <f t="shared" si="6"/>
        <v>MK-XBRC-KI</v>
      </c>
      <c r="E123" s="25" t="s">
        <v>391</v>
      </c>
      <c r="F123" s="24">
        <v>0</v>
      </c>
      <c r="G123" s="25" t="s">
        <v>124</v>
      </c>
      <c r="H123" s="25">
        <v>3</v>
      </c>
      <c r="I123" s="25">
        <v>80</v>
      </c>
      <c r="J123" s="25" t="s">
        <v>137</v>
      </c>
      <c r="K123" s="25" t="e">
        <f>VLOOKUP($C123,'all servers'!$C:$K,9,FALSE)</f>
        <v>#REF!</v>
      </c>
      <c r="L123" s="25"/>
      <c r="M123" s="25"/>
      <c r="N123" s="25" t="s">
        <v>195</v>
      </c>
    </row>
    <row r="124" spans="1:14" x14ac:dyDescent="0.25">
      <c r="A124" s="25" t="s">
        <v>194</v>
      </c>
      <c r="B124" s="25" t="s">
        <v>142</v>
      </c>
      <c r="C124" s="25" t="e">
        <f t="shared" si="6"/>
        <v>#REF!</v>
      </c>
      <c r="D124" s="25" t="str">
        <f t="shared" si="6"/>
        <v>MK-XBRC-KI</v>
      </c>
      <c r="E124" s="25" t="s">
        <v>392</v>
      </c>
      <c r="F124" s="24">
        <v>0</v>
      </c>
      <c r="G124" s="25" t="s">
        <v>124</v>
      </c>
      <c r="H124" s="25">
        <v>4</v>
      </c>
      <c r="I124" s="25">
        <v>80</v>
      </c>
      <c r="J124" s="25" t="s">
        <v>137</v>
      </c>
      <c r="K124" s="25" t="e">
        <f>VLOOKUP($C124,'all servers'!$C:$K,9,FALSE)</f>
        <v>#REF!</v>
      </c>
      <c r="L124" s="25"/>
      <c r="M124" s="25"/>
      <c r="N124" s="25" t="s">
        <v>195</v>
      </c>
    </row>
    <row r="125" spans="1:14" x14ac:dyDescent="0.25">
      <c r="A125" s="25" t="s">
        <v>194</v>
      </c>
      <c r="B125" s="25" t="s">
        <v>142</v>
      </c>
      <c r="C125" s="25" t="e">
        <f t="shared" si="6"/>
        <v>#REF!</v>
      </c>
      <c r="D125" s="25" t="str">
        <f t="shared" si="6"/>
        <v>MK-XBRC-KI</v>
      </c>
      <c r="E125" s="25" t="s">
        <v>393</v>
      </c>
      <c r="F125" s="24">
        <v>0</v>
      </c>
      <c r="G125" s="25" t="s">
        <v>124</v>
      </c>
      <c r="H125" s="25">
        <v>5</v>
      </c>
      <c r="I125" s="25">
        <v>80</v>
      </c>
      <c r="J125" s="25" t="s">
        <v>137</v>
      </c>
      <c r="K125" s="25" t="e">
        <f>VLOOKUP($C125,'all servers'!$C:$K,9,FALSE)</f>
        <v>#REF!</v>
      </c>
      <c r="L125" s="25"/>
      <c r="M125" s="25"/>
      <c r="N125" s="25" t="s">
        <v>195</v>
      </c>
    </row>
    <row r="126" spans="1:14" x14ac:dyDescent="0.25">
      <c r="A126" s="25" t="s">
        <v>194</v>
      </c>
      <c r="B126" s="25" t="s">
        <v>142</v>
      </c>
      <c r="C126" s="25" t="e">
        <f t="shared" si="6"/>
        <v>#REF!</v>
      </c>
      <c r="D126" s="25" t="str">
        <f t="shared" si="6"/>
        <v>MK-XBRC-KI</v>
      </c>
      <c r="E126" s="25" t="s">
        <v>394</v>
      </c>
      <c r="F126" s="24">
        <v>0</v>
      </c>
      <c r="G126" s="25" t="s">
        <v>124</v>
      </c>
      <c r="H126" s="25">
        <v>6</v>
      </c>
      <c r="I126" s="25">
        <v>80</v>
      </c>
      <c r="J126" s="25" t="s">
        <v>137</v>
      </c>
      <c r="K126" s="25" t="e">
        <f>VLOOKUP($C126,'all servers'!$C:$K,9,FALSE)</f>
        <v>#REF!</v>
      </c>
      <c r="L126" s="25"/>
      <c r="M126" s="25"/>
      <c r="N126" s="25" t="s">
        <v>195</v>
      </c>
    </row>
    <row r="127" spans="1:14" x14ac:dyDescent="0.25">
      <c r="A127" s="25" t="s">
        <v>194</v>
      </c>
      <c r="B127" s="25" t="s">
        <v>142</v>
      </c>
      <c r="C127" s="25" t="e">
        <f>C125</f>
        <v>#REF!</v>
      </c>
      <c r="D127" s="25" t="str">
        <f>D125</f>
        <v>MK-XBRC-KI</v>
      </c>
      <c r="E127" s="25" t="s">
        <v>395</v>
      </c>
      <c r="F127" s="24">
        <v>0</v>
      </c>
      <c r="G127" s="25" t="s">
        <v>124</v>
      </c>
      <c r="H127" s="25">
        <v>7</v>
      </c>
      <c r="I127" s="25">
        <v>80</v>
      </c>
      <c r="J127" s="25" t="s">
        <v>137</v>
      </c>
      <c r="K127" s="25" t="e">
        <f>VLOOKUP($C127,'all servers'!$C:$K,9,FALSE)</f>
        <v>#REF!</v>
      </c>
      <c r="L127" s="25"/>
      <c r="M127" s="25"/>
      <c r="N127" s="25" t="s">
        <v>195</v>
      </c>
    </row>
    <row r="128" spans="1:14" x14ac:dyDescent="0.25">
      <c r="A128" s="25" t="s">
        <v>194</v>
      </c>
      <c r="B128" s="25" t="s">
        <v>142</v>
      </c>
      <c r="C128" s="25" t="e">
        <f>C126</f>
        <v>#REF!</v>
      </c>
      <c r="D128" s="25" t="str">
        <f>D126</f>
        <v>MK-XBRC-KI</v>
      </c>
      <c r="E128" s="25" t="s">
        <v>396</v>
      </c>
      <c r="F128" s="24">
        <v>0</v>
      </c>
      <c r="G128" s="25" t="s">
        <v>124</v>
      </c>
      <c r="H128" s="25">
        <v>8</v>
      </c>
      <c r="I128" s="25">
        <v>80</v>
      </c>
      <c r="J128" s="25" t="s">
        <v>137</v>
      </c>
      <c r="K128" s="25" t="e">
        <f>VLOOKUP($C128,'all servers'!$C:$K,9,FALSE)</f>
        <v>#REF!</v>
      </c>
      <c r="L128" s="25"/>
      <c r="M128" s="25"/>
      <c r="N128" s="25" t="s">
        <v>195</v>
      </c>
    </row>
    <row r="130" spans="1:14" x14ac:dyDescent="0.25">
      <c r="A130" s="35" t="s">
        <v>118</v>
      </c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7"/>
    </row>
    <row r="131" spans="1:14" x14ac:dyDescent="0.25">
      <c r="A131" s="25" t="s">
        <v>99</v>
      </c>
      <c r="B131" s="25" t="s">
        <v>100</v>
      </c>
      <c r="C131" s="25" t="s">
        <v>472</v>
      </c>
      <c r="D131" s="25"/>
      <c r="E131" s="25" t="str">
        <f>VLOOKUP($C131,'all servers'!$C:$K,2,FALSE)</f>
        <v>ALPHA</v>
      </c>
      <c r="F131" s="25" t="str">
        <f>VLOOKUP($C131,'all servers'!$C:$K,3,FALSE)</f>
        <v>256MB</v>
      </c>
      <c r="G131" s="25">
        <f>VLOOKUP($C131,'all servers'!$C:$K,4,FALSE)</f>
        <v>1</v>
      </c>
      <c r="H131" s="25" t="str">
        <f>VLOOKUP($C131,'all servers'!$C:$K,5,FALSE)</f>
        <v>20GB</v>
      </c>
      <c r="I131" s="25" t="str">
        <f>VLOOKUP($C131,'all servers'!$C:$K,6,FALSE)</f>
        <v>RHEL</v>
      </c>
      <c r="J131" s="25" t="str">
        <f>VLOOKUP($C131,'all servers'!$C:$K,7,FALSE)</f>
        <v>xBRC-Attraction</v>
      </c>
      <c r="K131" s="25" t="str">
        <f>VLOOKUP($C131,'all servers'!$C:$K,9,FALSE)</f>
        <v>10.92.65.71</v>
      </c>
      <c r="L131" s="25"/>
      <c r="M131" s="25"/>
      <c r="N131" s="25" t="s">
        <v>496</v>
      </c>
    </row>
    <row r="132" spans="1:14" x14ac:dyDescent="0.25">
      <c r="A132" s="25" t="s">
        <v>99</v>
      </c>
      <c r="B132" s="25" t="s">
        <v>100</v>
      </c>
      <c r="C132" s="25" t="s">
        <v>317</v>
      </c>
      <c r="D132" s="25"/>
      <c r="E132" s="25" t="str">
        <f>VLOOKUP($C132,'all servers'!$C:$K,2,FALSE)</f>
        <v>ALPHA</v>
      </c>
      <c r="F132" s="25" t="str">
        <f>VLOOKUP($C132,'all servers'!$C:$K,3,FALSE)</f>
        <v>256MB</v>
      </c>
      <c r="G132" s="25">
        <f>VLOOKUP($C132,'all servers'!$C:$K,4,FALSE)</f>
        <v>1</v>
      </c>
      <c r="H132" s="25" t="str">
        <f>VLOOKUP($C132,'all servers'!$C:$K,5,FALSE)</f>
        <v>20GB</v>
      </c>
      <c r="I132" s="25" t="str">
        <f>VLOOKUP($C132,'all servers'!$C:$K,6,FALSE)</f>
        <v>RHEL</v>
      </c>
      <c r="J132" s="25" t="str">
        <f>VLOOKUP($C132,'all servers'!$C:$K,7,FALSE)</f>
        <v>xBRC-Attraction</v>
      </c>
      <c r="K132" s="25" t="str">
        <f>VLOOKUP($C132,'all servers'!$C:$K,9,FALSE)</f>
        <v>10.92.65.38</v>
      </c>
      <c r="L132" s="25"/>
      <c r="M132" s="25"/>
      <c r="N132" s="25" t="s">
        <v>497</v>
      </c>
    </row>
    <row r="133" spans="1:14" x14ac:dyDescent="0.25">
      <c r="A133" s="25" t="s">
        <v>99</v>
      </c>
      <c r="B133" s="25" t="s">
        <v>100</v>
      </c>
      <c r="C133" s="25" t="s">
        <v>318</v>
      </c>
      <c r="D133" s="25"/>
      <c r="E133" s="25" t="str">
        <f>VLOOKUP($C133,'all servers'!$C:$K,2,FALSE)</f>
        <v>ALPHA</v>
      </c>
      <c r="F133" s="25" t="str">
        <f>VLOOKUP($C133,'all servers'!$C:$K,3,FALSE)</f>
        <v>256MB</v>
      </c>
      <c r="G133" s="25">
        <f>VLOOKUP($C133,'all servers'!$C:$K,4,FALSE)</f>
        <v>1</v>
      </c>
      <c r="H133" s="25" t="str">
        <f>VLOOKUP($C133,'all servers'!$C:$K,5,FALSE)</f>
        <v>20GB</v>
      </c>
      <c r="I133" s="25" t="str">
        <f>VLOOKUP($C133,'all servers'!$C:$K,6,FALSE)</f>
        <v>RHEL</v>
      </c>
      <c r="J133" s="25" t="str">
        <f>VLOOKUP($C133,'all servers'!$C:$K,7,FALSE)</f>
        <v>xBRC-Attraction</v>
      </c>
      <c r="K133" s="25" t="str">
        <f>VLOOKUP($C133,'all servers'!$C:$K,9,FALSE)</f>
        <v>10.92.65.33</v>
      </c>
      <c r="L133" s="25"/>
      <c r="M133" s="25"/>
      <c r="N133" s="25" t="s">
        <v>498</v>
      </c>
    </row>
    <row r="134" spans="1:14" x14ac:dyDescent="0.25">
      <c r="A134" s="25" t="s">
        <v>99</v>
      </c>
      <c r="B134" s="25" t="s">
        <v>100</v>
      </c>
      <c r="C134" s="25" t="s">
        <v>319</v>
      </c>
      <c r="D134" s="25"/>
      <c r="E134" s="25" t="str">
        <f>VLOOKUP($C134,'all servers'!$C:$K,2,FALSE)</f>
        <v>ALPHA</v>
      </c>
      <c r="F134" s="25" t="str">
        <f>VLOOKUP($C134,'all servers'!$C:$K,3,FALSE)</f>
        <v>256MB</v>
      </c>
      <c r="G134" s="25">
        <f>VLOOKUP($C134,'all servers'!$C:$K,4,FALSE)</f>
        <v>1</v>
      </c>
      <c r="H134" s="25" t="str">
        <f>VLOOKUP($C134,'all servers'!$C:$K,5,FALSE)</f>
        <v>20GB</v>
      </c>
      <c r="I134" s="25" t="str">
        <f>VLOOKUP($C134,'all servers'!$C:$K,6,FALSE)</f>
        <v>RHEL</v>
      </c>
      <c r="J134" s="25" t="str">
        <f>VLOOKUP($C134,'all servers'!$C:$K,7,FALSE)</f>
        <v>xBRC-Attraction</v>
      </c>
      <c r="K134" s="25" t="str">
        <f>VLOOKUP($C134,'all servers'!$C:$K,9,FALSE)</f>
        <v>10.92.65.68</v>
      </c>
      <c r="L134" s="25"/>
      <c r="M134" s="25"/>
      <c r="N134" s="25" t="s">
        <v>499</v>
      </c>
    </row>
    <row r="135" spans="1:14" x14ac:dyDescent="0.25">
      <c r="A135" s="25" t="s">
        <v>99</v>
      </c>
      <c r="B135" s="25" t="s">
        <v>100</v>
      </c>
      <c r="C135" s="25" t="s">
        <v>325</v>
      </c>
      <c r="D135" s="25"/>
      <c r="E135" s="25" t="str">
        <f>VLOOKUP($C135,'all servers'!$C:$K,2,FALSE)</f>
        <v>ALPHA</v>
      </c>
      <c r="F135" s="25" t="str">
        <f>VLOOKUP($C135,'all servers'!$C:$K,3,FALSE)</f>
        <v>256MB</v>
      </c>
      <c r="G135" s="25">
        <f>VLOOKUP($C135,'all servers'!$C:$K,4,FALSE)</f>
        <v>1</v>
      </c>
      <c r="H135" s="25" t="str">
        <f>VLOOKUP($C135,'all servers'!$C:$K,5,FALSE)</f>
        <v>20GB</v>
      </c>
      <c r="I135" s="25" t="str">
        <f>VLOOKUP($C135,'all servers'!$C:$K,6,FALSE)</f>
        <v>RHEL</v>
      </c>
      <c r="J135" s="25" t="str">
        <f>VLOOKUP($C135,'all servers'!$C:$K,7,FALSE)</f>
        <v>xBRC-Attraction</v>
      </c>
      <c r="K135" s="25" t="str">
        <f>VLOOKUP($C135,'all servers'!$C:$K,9,FALSE)</f>
        <v>10.92.65.69</v>
      </c>
      <c r="L135" s="25"/>
      <c r="M135" s="25"/>
      <c r="N135" s="25" t="s">
        <v>500</v>
      </c>
    </row>
    <row r="136" spans="1:14" x14ac:dyDescent="0.25">
      <c r="A136" s="25" t="s">
        <v>99</v>
      </c>
      <c r="B136" s="25" t="s">
        <v>100</v>
      </c>
      <c r="C136" s="25" t="s">
        <v>320</v>
      </c>
      <c r="D136" s="25"/>
      <c r="E136" s="25" t="str">
        <f>VLOOKUP($C136,'all servers'!$C:$K,2,FALSE)</f>
        <v>ALPHA</v>
      </c>
      <c r="F136" s="25" t="str">
        <f>VLOOKUP($C136,'all servers'!$C:$K,3,FALSE)</f>
        <v>256MB</v>
      </c>
      <c r="G136" s="25">
        <f>VLOOKUP($C136,'all servers'!$C:$K,4,FALSE)</f>
        <v>1</v>
      </c>
      <c r="H136" s="25" t="str">
        <f>VLOOKUP($C136,'all servers'!$C:$K,5,FALSE)</f>
        <v>20GB</v>
      </c>
      <c r="I136" s="25" t="str">
        <f>VLOOKUP($C136,'all servers'!$C:$K,6,FALSE)</f>
        <v>RHEL</v>
      </c>
      <c r="J136" s="25" t="str">
        <f>VLOOKUP($C136,'all servers'!$C:$K,7,FALSE)</f>
        <v>xBRC-Attraction</v>
      </c>
      <c r="K136" s="25" t="str">
        <f>VLOOKUP($C136,'all servers'!$C:$K,9,FALSE)</f>
        <v>10.92.65.70</v>
      </c>
      <c r="L136" s="25"/>
      <c r="M136" s="25"/>
      <c r="N136" s="25" t="s">
        <v>501</v>
      </c>
    </row>
    <row r="137" spans="1:14" x14ac:dyDescent="0.25">
      <c r="A137" s="25" t="s">
        <v>99</v>
      </c>
      <c r="B137" s="25" t="s">
        <v>100</v>
      </c>
      <c r="C137" s="25" t="s">
        <v>321</v>
      </c>
      <c r="D137" s="25"/>
      <c r="E137" s="25" t="str">
        <f>VLOOKUP($C137,'all servers'!$C:$K,2,FALSE)</f>
        <v>ALPHA</v>
      </c>
      <c r="F137" s="25" t="str">
        <f>VLOOKUP($C137,'all servers'!$C:$K,3,FALSE)</f>
        <v>256MB</v>
      </c>
      <c r="G137" s="25">
        <f>VLOOKUP($C137,'all servers'!$C:$K,4,FALSE)</f>
        <v>1</v>
      </c>
      <c r="H137" s="25" t="str">
        <f>VLOOKUP($C137,'all servers'!$C:$K,5,FALSE)</f>
        <v>20GB</v>
      </c>
      <c r="I137" s="25" t="str">
        <f>VLOOKUP($C137,'all servers'!$C:$K,6,FALSE)</f>
        <v>RHEL</v>
      </c>
      <c r="J137" s="25" t="str">
        <f>VLOOKUP($C137,'all servers'!$C:$K,7,FALSE)</f>
        <v>xBRC-Attraction</v>
      </c>
      <c r="K137" s="25" t="str">
        <f>VLOOKUP($C137,'all servers'!$C:$K,9,FALSE)</f>
        <v>10.92.65.74</v>
      </c>
      <c r="L137" s="25"/>
      <c r="M137" s="25"/>
      <c r="N137" s="25" t="s">
        <v>502</v>
      </c>
    </row>
    <row r="138" spans="1:14" x14ac:dyDescent="0.25">
      <c r="A138" s="25" t="s">
        <v>99</v>
      </c>
      <c r="B138" s="25" t="s">
        <v>100</v>
      </c>
      <c r="C138" s="25" t="s">
        <v>322</v>
      </c>
      <c r="D138" s="25"/>
      <c r="E138" s="25" t="str">
        <f>VLOOKUP($C138,'all servers'!$C:$K,2,FALSE)</f>
        <v>ALPHA</v>
      </c>
      <c r="F138" s="25" t="str">
        <f>VLOOKUP($C138,'all servers'!$C:$K,3,FALSE)</f>
        <v>256MB</v>
      </c>
      <c r="G138" s="25">
        <f>VLOOKUP($C138,'all servers'!$C:$K,4,FALSE)</f>
        <v>1</v>
      </c>
      <c r="H138" s="25" t="str">
        <f>VLOOKUP($C138,'all servers'!$C:$K,5,FALSE)</f>
        <v>20GB</v>
      </c>
      <c r="I138" s="25" t="str">
        <f>VLOOKUP($C138,'all servers'!$C:$K,6,FALSE)</f>
        <v>RHEL</v>
      </c>
      <c r="J138" s="25" t="str">
        <f>VLOOKUP($C138,'all servers'!$C:$K,7,FALSE)</f>
        <v>xBRC-Attraction</v>
      </c>
      <c r="K138" s="25" t="str">
        <f>VLOOKUP($C138,'all servers'!$C:$K,9,FALSE)</f>
        <v>10.92.65.72</v>
      </c>
      <c r="L138" s="25"/>
      <c r="M138" s="25"/>
      <c r="N138" s="25" t="s">
        <v>503</v>
      </c>
    </row>
    <row r="139" spans="1:14" x14ac:dyDescent="0.25">
      <c r="A139" s="25" t="s">
        <v>99</v>
      </c>
      <c r="B139" s="25" t="s">
        <v>100</v>
      </c>
      <c r="C139" s="25" t="s">
        <v>472</v>
      </c>
      <c r="D139" s="25"/>
      <c r="E139" s="25" t="str">
        <f>VLOOKUP($C139,'all servers'!$C:$K,2,FALSE)</f>
        <v>ALPHA</v>
      </c>
      <c r="F139" s="25" t="str">
        <f>VLOOKUP($C139,'all servers'!$C:$K,3,FALSE)</f>
        <v>256MB</v>
      </c>
      <c r="G139" s="25">
        <f>VLOOKUP($C139,'all servers'!$C:$K,4,FALSE)</f>
        <v>1</v>
      </c>
      <c r="H139" s="25" t="str">
        <f>VLOOKUP($C139,'all servers'!$C:$K,5,FALSE)</f>
        <v>20GB</v>
      </c>
      <c r="I139" s="25" t="str">
        <f>VLOOKUP($C139,'all servers'!$C:$K,6,FALSE)</f>
        <v>RHEL</v>
      </c>
      <c r="J139" s="25" t="str">
        <f>VLOOKUP($C139,'all servers'!$C:$K,7,FALSE)</f>
        <v>xBRC-Attraction</v>
      </c>
      <c r="K139" s="25" t="str">
        <f>VLOOKUP($C139,'all servers'!$C:$K,9,FALSE)</f>
        <v>10.92.65.71</v>
      </c>
      <c r="L139" s="25"/>
      <c r="M139" s="25"/>
      <c r="N139" s="25" t="s">
        <v>496</v>
      </c>
    </row>
    <row r="140" spans="1:14" x14ac:dyDescent="0.25">
      <c r="A140" s="25" t="s">
        <v>99</v>
      </c>
      <c r="B140" s="25" t="s">
        <v>100</v>
      </c>
      <c r="C140" s="25" t="s">
        <v>323</v>
      </c>
      <c r="D140" s="25"/>
      <c r="E140" s="25" t="str">
        <f>VLOOKUP($C140,'all servers'!$C:$K,2,FALSE)</f>
        <v>ALPHA</v>
      </c>
      <c r="F140" s="25" t="str">
        <f>VLOOKUP($C140,'all servers'!$C:$K,3,FALSE)</f>
        <v>256MB</v>
      </c>
      <c r="G140" s="25">
        <f>VLOOKUP($C140,'all servers'!$C:$K,4,FALSE)</f>
        <v>1</v>
      </c>
      <c r="H140" s="25" t="str">
        <f>VLOOKUP($C140,'all servers'!$C:$K,5,FALSE)</f>
        <v>20GB</v>
      </c>
      <c r="I140" s="25" t="str">
        <f>VLOOKUP($C140,'all servers'!$C:$K,6,FALSE)</f>
        <v>RHEL</v>
      </c>
      <c r="J140" s="25" t="str">
        <f>VLOOKUP($C140,'all servers'!$C:$K,7,FALSE)</f>
        <v>xBRC-Attraction</v>
      </c>
      <c r="K140" s="25" t="str">
        <f>VLOOKUP($C140,'all servers'!$C:$K,9,FALSE)</f>
        <v>10.92.65.76</v>
      </c>
      <c r="L140" s="25"/>
      <c r="M140" s="25"/>
      <c r="N140" s="25" t="s">
        <v>504</v>
      </c>
    </row>
    <row r="141" spans="1:14" x14ac:dyDescent="0.25">
      <c r="A141" s="25" t="s">
        <v>99</v>
      </c>
      <c r="B141" s="25" t="s">
        <v>100</v>
      </c>
      <c r="C141" s="25" t="s">
        <v>324</v>
      </c>
      <c r="D141" s="25"/>
      <c r="E141" s="25" t="str">
        <f>VLOOKUP($C141,'all servers'!$C:$K,2,FALSE)</f>
        <v>ALPHA</v>
      </c>
      <c r="F141" s="25" t="str">
        <f>VLOOKUP($C141,'all servers'!$C:$K,3,FALSE)</f>
        <v>256MB</v>
      </c>
      <c r="G141" s="25">
        <f>VLOOKUP($C141,'all servers'!$C:$K,4,FALSE)</f>
        <v>1</v>
      </c>
      <c r="H141" s="25" t="str">
        <f>VLOOKUP($C141,'all servers'!$C:$K,5,FALSE)</f>
        <v>20GB</v>
      </c>
      <c r="I141" s="25" t="str">
        <f>VLOOKUP($C141,'all servers'!$C:$K,6,FALSE)</f>
        <v>RHEL</v>
      </c>
      <c r="J141" s="25" t="str">
        <f>VLOOKUP($C141,'all servers'!$C:$K,7,FALSE)</f>
        <v>xBRC-Attraction</v>
      </c>
      <c r="K141" s="25" t="str">
        <f>VLOOKUP($C141,'all servers'!$C:$K,9,FALSE)</f>
        <v>10.92.65.78</v>
      </c>
      <c r="L141" s="25"/>
      <c r="M141" s="25"/>
      <c r="N141" s="25" t="s">
        <v>505</v>
      </c>
    </row>
    <row r="142" spans="1:14" x14ac:dyDescent="0.25">
      <c r="A142" s="25" t="s">
        <v>99</v>
      </c>
      <c r="B142" s="25" t="s">
        <v>100</v>
      </c>
      <c r="C142" s="25" t="s">
        <v>223</v>
      </c>
      <c r="D142" s="25"/>
      <c r="E142" s="25" t="str">
        <f>VLOOKUP($C142,'all servers'!$C:$K,2,FALSE)</f>
        <v>ALPHA</v>
      </c>
      <c r="F142" s="25" t="str">
        <f>VLOOKUP($C142,'all servers'!$C:$K,3,FALSE)</f>
        <v>256MB</v>
      </c>
      <c r="G142" s="25">
        <f>VLOOKUP($C142,'all servers'!$C:$K,4,FALSE)</f>
        <v>1</v>
      </c>
      <c r="H142" s="25" t="str">
        <f>VLOOKUP($C142,'all servers'!$C:$K,5,FALSE)</f>
        <v>20GB</v>
      </c>
      <c r="I142" s="25" t="str">
        <f>VLOOKUP($C142,'all servers'!$C:$K,6,FALSE)</f>
        <v>RHEL</v>
      </c>
      <c r="J142" s="25" t="str">
        <f>VLOOKUP($C142,'all servers'!$C:$K,7,FALSE)</f>
        <v>xBRC-Park Entry</v>
      </c>
      <c r="K142" s="25" t="str">
        <f>VLOOKUP($C142,'all servers'!$C:$K,9,FALSE)</f>
        <v>10.92.65.32</v>
      </c>
      <c r="L142" s="25"/>
      <c r="M142" s="25"/>
      <c r="N142" s="25" t="s">
        <v>506</v>
      </c>
    </row>
    <row r="143" spans="1:14" x14ac:dyDescent="0.25">
      <c r="A143" s="25" t="s">
        <v>99</v>
      </c>
      <c r="B143" s="25" t="s">
        <v>100</v>
      </c>
      <c r="C143" s="25" t="s">
        <v>326</v>
      </c>
      <c r="D143" s="25"/>
      <c r="E143" s="25" t="str">
        <f>VLOOKUP($C143,'all servers'!$C:$K,2,FALSE)</f>
        <v>ALPHA</v>
      </c>
      <c r="F143" s="25" t="str">
        <f>VLOOKUP($C143,'all servers'!$C:$K,3,FALSE)</f>
        <v>256MB</v>
      </c>
      <c r="G143" s="25">
        <f>VLOOKUP($C143,'all servers'!$C:$K,4,FALSE)</f>
        <v>1</v>
      </c>
      <c r="H143" s="25" t="str">
        <f>VLOOKUP($C143,'all servers'!$C:$K,5,FALSE)</f>
        <v>20GB</v>
      </c>
      <c r="I143" s="25" t="str">
        <f>VLOOKUP($C143,'all servers'!$C:$K,6,FALSE)</f>
        <v>RHEL</v>
      </c>
      <c r="J143" s="25" t="str">
        <f>VLOOKUP($C143,'all servers'!$C:$K,7,FALSE)</f>
        <v>xBRC-Space</v>
      </c>
      <c r="K143" s="25" t="str">
        <f>VLOOKUP($C143,'all servers'!$C:$K,9,FALSE)</f>
        <v>10.92.65.35</v>
      </c>
      <c r="L143" s="25"/>
      <c r="M143" s="25"/>
      <c r="N143" s="25" t="s">
        <v>507</v>
      </c>
    </row>
  </sheetData>
  <autoFilter ref="A3:N24">
    <sortState ref="A4:K25">
      <sortCondition ref="A3:A24"/>
    </sortState>
  </autoFilter>
  <mergeCells count="8">
    <mergeCell ref="A75:N75"/>
    <mergeCell ref="A130:N130"/>
    <mergeCell ref="B1:N1"/>
    <mergeCell ref="A2:N2"/>
    <mergeCell ref="A27:N27"/>
    <mergeCell ref="A36:N36"/>
    <mergeCell ref="A61:N61"/>
    <mergeCell ref="A68:N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defaultRowHeight="15" x14ac:dyDescent="0.25"/>
  <cols>
    <col min="1" max="1" width="9.85546875" bestFit="1" customWidth="1"/>
    <col min="2" max="2" width="11.42578125" bestFit="1" customWidth="1"/>
    <col min="3" max="3" width="8.85546875" bestFit="1" customWidth="1"/>
    <col min="4" max="4" width="20.42578125" bestFit="1" customWidth="1"/>
    <col min="5" max="5" width="8" bestFit="1" customWidth="1"/>
    <col min="6" max="6" width="7.5703125" bestFit="1" customWidth="1"/>
    <col min="7" max="8" width="7" bestFit="1" customWidth="1"/>
    <col min="9" max="9" width="9.28515625" bestFit="1" customWidth="1"/>
    <col min="10" max="11" width="14.7109375" bestFit="1" customWidth="1"/>
    <col min="12" max="12" width="11.5703125" bestFit="1" customWidth="1"/>
    <col min="13" max="13" width="11" bestFit="1" customWidth="1"/>
    <col min="14" max="14" width="17.85546875" bestFit="1" customWidth="1"/>
    <col min="15" max="15" width="7.85546875" bestFit="1" customWidth="1"/>
    <col min="16" max="16" width="10.7109375" bestFit="1" customWidth="1"/>
    <col min="17" max="17" width="11.7109375" bestFit="1" customWidth="1"/>
  </cols>
  <sheetData>
    <row r="1" spans="1:17" x14ac:dyDescent="0.25">
      <c r="A1" s="4" t="s">
        <v>49</v>
      </c>
      <c r="B1" s="42" t="s">
        <v>48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5"/>
      <c r="P1" s="5"/>
      <c r="Q1" s="5"/>
    </row>
    <row r="2" spans="1:17" s="1" customFormat="1" x14ac:dyDescent="0.25">
      <c r="A2" s="1" t="s">
        <v>37</v>
      </c>
      <c r="B2" s="1" t="s">
        <v>33</v>
      </c>
      <c r="C2" s="1" t="s">
        <v>34</v>
      </c>
      <c r="D2" s="1" t="s">
        <v>32</v>
      </c>
      <c r="E2" s="1" t="s">
        <v>40</v>
      </c>
      <c r="F2" s="1" t="s">
        <v>22</v>
      </c>
      <c r="G2" s="1" t="s">
        <v>23</v>
      </c>
      <c r="H2" s="1" t="s">
        <v>24</v>
      </c>
      <c r="I2" s="1" t="s">
        <v>27</v>
      </c>
      <c r="J2" s="1" t="s">
        <v>3</v>
      </c>
      <c r="K2" s="1" t="s">
        <v>4</v>
      </c>
      <c r="L2" s="1" t="s">
        <v>20</v>
      </c>
      <c r="M2" s="1" t="s">
        <v>5</v>
      </c>
      <c r="N2" s="1" t="s">
        <v>6</v>
      </c>
      <c r="O2" s="1" t="s">
        <v>15</v>
      </c>
      <c r="P2" s="1" t="s">
        <v>7</v>
      </c>
      <c r="Q2" s="1" t="s">
        <v>8</v>
      </c>
    </row>
    <row r="3" spans="1:17" x14ac:dyDescent="0.25">
      <c r="A3">
        <v>1</v>
      </c>
      <c r="B3" t="s">
        <v>50</v>
      </c>
      <c r="D3" t="s">
        <v>29</v>
      </c>
      <c r="E3" t="e">
        <f>VLOOKUP($D3,'all servers'!$C:$K,2,FALSE)</f>
        <v>#N/A</v>
      </c>
      <c r="F3" t="e">
        <f>VLOOKUP($D3,'all servers'!$C:$K,3,FALSE)</f>
        <v>#N/A</v>
      </c>
      <c r="G3" t="e">
        <f>VLOOKUP($D3,'all servers'!$C:$K,4,FALSE)</f>
        <v>#N/A</v>
      </c>
      <c r="H3" s="2" t="e">
        <f>VLOOKUP($D3,'all servers'!$C:$K,5,FALSE)</f>
        <v>#N/A</v>
      </c>
      <c r="I3" t="e">
        <f>VLOOKUP($D3,'all servers'!$C:$K,6,FALSE)</f>
        <v>#N/A</v>
      </c>
      <c r="J3" t="e">
        <f>VLOOKUP($D3,'all servers'!$C:$K,7,FALSE)</f>
        <v>#N/A</v>
      </c>
      <c r="K3" t="e">
        <f>VLOOKUP($D3,'all servers'!$C:$K,8,FALSE)</f>
        <v>#N/A</v>
      </c>
      <c r="L3" t="e">
        <f>VLOOKUP($D3,'all servers'!$C:$K,9,FALSE)</f>
        <v>#N/A</v>
      </c>
      <c r="M3" s="2" t="e">
        <f>VLOOKUP($D3,'all servers'!$C:$K,10,FALSE)</f>
        <v>#N/A</v>
      </c>
      <c r="N3" t="e">
        <f>VLOOKUP($D3,'all servers'!$C:$K,11,FALSE)</f>
        <v>#N/A</v>
      </c>
      <c r="O3" t="e">
        <f>VLOOKUP($D3,'all servers'!$C:$K,12,FALSE)</f>
        <v>#N/A</v>
      </c>
      <c r="P3" t="e">
        <f>VLOOKUP($D3,'all servers'!$C:$K,13,FALSE)</f>
        <v>#N/A</v>
      </c>
      <c r="Q3" t="e">
        <f>VLOOKUP($D3,'all servers'!$C:$K,14,FALSE)</f>
        <v>#N/A</v>
      </c>
    </row>
    <row r="4" spans="1:17" x14ac:dyDescent="0.25">
      <c r="A4">
        <v>2</v>
      </c>
      <c r="B4" t="s">
        <v>46</v>
      </c>
      <c r="D4" t="s">
        <v>63</v>
      </c>
      <c r="E4" t="str">
        <f>VLOOKUP($D4,'all servers'!$C:$K,2,FALSE)</f>
        <v>DEV</v>
      </c>
      <c r="F4" t="str">
        <f>VLOOKUP($D4,'all servers'!$C:$K,3,FALSE)</f>
        <v>256MB</v>
      </c>
      <c r="G4">
        <f>VLOOKUP($D4,'all servers'!$C:$K,4,FALSE)</f>
        <v>1</v>
      </c>
      <c r="H4" t="str">
        <f>VLOOKUP($D4,'all servers'!$C:$K,5,FALSE)</f>
        <v>20GB</v>
      </c>
      <c r="I4" t="str">
        <f>VLOOKUP($D4,'all servers'!$C:$K,6,FALSE)</f>
        <v>CentOS</v>
      </c>
      <c r="J4" t="str">
        <f>VLOOKUP($D4,'all servers'!$C:$K,7,FALSE)</f>
        <v>xBRMS+YUM</v>
      </c>
      <c r="K4" t="str">
        <f>VLOOKUP($D4,'all servers'!$C:$K,8,FALSE)</f>
        <v>Desktop</v>
      </c>
      <c r="L4">
        <f>VLOOKUP($D4,'all servers'!$C:$K,9,FALSE)</f>
        <v>0</v>
      </c>
      <c r="M4" s="2" t="e">
        <f>VLOOKUP($D4,'all servers'!$C:$K,10,FALSE)</f>
        <v>#REF!</v>
      </c>
      <c r="N4" t="e">
        <f>VLOOKUP($D4,'all servers'!$C:$K,11,FALSE)</f>
        <v>#REF!</v>
      </c>
      <c r="O4" t="e">
        <f>VLOOKUP($D4,'all servers'!$C:$K,12,FALSE)</f>
        <v>#REF!</v>
      </c>
      <c r="P4" t="e">
        <f>VLOOKUP($D4,'all servers'!$C:$K,13,FALSE)</f>
        <v>#REF!</v>
      </c>
      <c r="Q4" t="e">
        <f>VLOOKUP($D4,'all servers'!$C:$K,14,FALSE)</f>
        <v>#REF!</v>
      </c>
    </row>
    <row r="5" spans="1:17" x14ac:dyDescent="0.25">
      <c r="A5">
        <v>3</v>
      </c>
      <c r="B5" t="s">
        <v>42</v>
      </c>
      <c r="D5" t="s">
        <v>55</v>
      </c>
      <c r="E5" t="e">
        <f>VLOOKUP($D5,'all servers'!$C:$K,2,FALSE)</f>
        <v>#N/A</v>
      </c>
      <c r="F5" t="e">
        <f>VLOOKUP($D5,'all servers'!$C:$K,3,FALSE)</f>
        <v>#N/A</v>
      </c>
      <c r="G5" t="e">
        <f>VLOOKUP($D5,'all servers'!$C:$K,4,FALSE)</f>
        <v>#N/A</v>
      </c>
      <c r="H5" t="e">
        <f>VLOOKUP($D5,'all servers'!$C:$K,5,FALSE)</f>
        <v>#N/A</v>
      </c>
      <c r="I5" t="e">
        <f>VLOOKUP($D5,'all servers'!$C:$K,6,FALSE)</f>
        <v>#N/A</v>
      </c>
      <c r="J5" t="e">
        <f>VLOOKUP($D5,'all servers'!$C:$K,7,FALSE)</f>
        <v>#N/A</v>
      </c>
      <c r="K5" t="e">
        <f>VLOOKUP($D5,'all servers'!$C:$K,8,FALSE)</f>
        <v>#N/A</v>
      </c>
      <c r="L5" t="e">
        <f>VLOOKUP($D5,'all servers'!$C:$K,9,FALSE)</f>
        <v>#N/A</v>
      </c>
      <c r="M5" s="2" t="e">
        <f>VLOOKUP($D5,'all servers'!$C:$K,10,FALSE)</f>
        <v>#N/A</v>
      </c>
      <c r="N5" t="e">
        <f>VLOOKUP($D5,'all servers'!$C:$K,11,FALSE)</f>
        <v>#N/A</v>
      </c>
      <c r="O5" t="e">
        <f>VLOOKUP($D5,'all servers'!$C:$K,12,FALSE)</f>
        <v>#N/A</v>
      </c>
      <c r="P5" t="e">
        <f>VLOOKUP($D5,'all servers'!$C:$K,13,FALSE)</f>
        <v>#N/A</v>
      </c>
      <c r="Q5" t="e">
        <f>VLOOKUP($D5,'all servers'!$C:$K,14,FALSE)</f>
        <v>#N/A</v>
      </c>
    </row>
    <row r="6" spans="1:17" x14ac:dyDescent="0.25">
      <c r="A6">
        <v>4</v>
      </c>
      <c r="B6" t="s">
        <v>43</v>
      </c>
      <c r="D6" t="s">
        <v>54</v>
      </c>
      <c r="E6" t="str">
        <f>VLOOKUP($D6,'all servers'!$C:$K,2,FALSE)</f>
        <v xml:space="preserve"> SHARED</v>
      </c>
      <c r="F6" t="str">
        <f>VLOOKUP($D6,'all servers'!$C:$K,3,FALSE)</f>
        <v>256MB</v>
      </c>
      <c r="G6">
        <f>VLOOKUP($D6,'all servers'!$C:$K,4,FALSE)</f>
        <v>1</v>
      </c>
      <c r="H6" s="2" t="str">
        <f>VLOOKUP($D6,'all servers'!$C:$K,5,FALSE)</f>
        <v>20GB</v>
      </c>
      <c r="I6" t="str">
        <f>VLOOKUP($D6,'all servers'!$C:$K,6,FALSE)</f>
        <v>Windows</v>
      </c>
      <c r="J6" t="str">
        <f>VLOOKUP($D6,'all servers'!$C:$K,7,FALSE)</f>
        <v>SQL</v>
      </c>
      <c r="K6" t="str">
        <f>VLOOKUP($D6,'all servers'!$C:$K,8,FALSE)</f>
        <v>Park</v>
      </c>
      <c r="L6" t="str">
        <f>VLOOKUP($D6,'all servers'!$C:$K,9,FALSE)</f>
        <v>10.110.1.97</v>
      </c>
      <c r="M6" s="2" t="e">
        <f>VLOOKUP($D6,'all servers'!$C:$K,10,FALSE)</f>
        <v>#REF!</v>
      </c>
      <c r="N6" t="e">
        <f>VLOOKUP($D6,'all servers'!$C:$K,11,FALSE)</f>
        <v>#REF!</v>
      </c>
      <c r="O6" t="e">
        <f>VLOOKUP($D6,'all servers'!$C:$K,12,FALSE)</f>
        <v>#REF!</v>
      </c>
      <c r="P6" t="e">
        <f>VLOOKUP($D6,'all servers'!$C:$K,13,FALSE)</f>
        <v>#REF!</v>
      </c>
      <c r="Q6" t="e">
        <f>VLOOKUP($D6,'all servers'!$C:$K,14,FALSE)</f>
        <v>#REF!</v>
      </c>
    </row>
    <row r="7" spans="1:17" x14ac:dyDescent="0.25">
      <c r="A7">
        <v>5</v>
      </c>
      <c r="B7" t="s">
        <v>45</v>
      </c>
      <c r="D7" t="s">
        <v>68</v>
      </c>
      <c r="E7" t="e">
        <f>VLOOKUP($D7,'all servers'!$C:$K,2,FALSE)</f>
        <v>#N/A</v>
      </c>
      <c r="F7" t="e">
        <f>VLOOKUP($D7,'all servers'!$C:$K,3,FALSE)</f>
        <v>#N/A</v>
      </c>
      <c r="G7" t="e">
        <f>VLOOKUP($D7,'all servers'!$C:$K,4,FALSE)</f>
        <v>#N/A</v>
      </c>
      <c r="H7" t="e">
        <f>VLOOKUP($D7,'all servers'!$C:$K,5,FALSE)</f>
        <v>#N/A</v>
      </c>
      <c r="I7" t="e">
        <f>VLOOKUP($D7,'all servers'!$C:$K,6,FALSE)</f>
        <v>#N/A</v>
      </c>
      <c r="J7" t="e">
        <f>VLOOKUP($D7,'all servers'!$C:$K,7,FALSE)</f>
        <v>#N/A</v>
      </c>
      <c r="K7" t="e">
        <f>VLOOKUP($D7,'all servers'!$C:$K,8,FALSE)</f>
        <v>#N/A</v>
      </c>
      <c r="L7" t="e">
        <f>VLOOKUP($D7,'all servers'!$C:$K,9,FALSE)</f>
        <v>#N/A</v>
      </c>
      <c r="M7" s="2" t="e">
        <f>VLOOKUP($D7,'all servers'!$C:$K,10,FALSE)</f>
        <v>#N/A</v>
      </c>
      <c r="N7" t="e">
        <f>VLOOKUP($D7,'all servers'!$C:$K,11,FALSE)</f>
        <v>#N/A</v>
      </c>
      <c r="O7" t="e">
        <f>VLOOKUP($D7,'all servers'!$C:$K,12,FALSE)</f>
        <v>#N/A</v>
      </c>
      <c r="P7" t="e">
        <f>VLOOKUP($D7,'all servers'!$C:$K,13,FALSE)</f>
        <v>#N/A</v>
      </c>
      <c r="Q7" t="e">
        <f>VLOOKUP($D7,'all servers'!$C:$K,14,FALSE)</f>
        <v>#N/A</v>
      </c>
    </row>
    <row r="8" spans="1:17" x14ac:dyDescent="0.25">
      <c r="A8">
        <v>6</v>
      </c>
      <c r="B8" t="s">
        <v>69</v>
      </c>
      <c r="D8" t="s">
        <v>61</v>
      </c>
      <c r="E8" t="str">
        <f>VLOOKUP($D8,'all servers'!$C:$K,2,FALSE)</f>
        <v>DEV</v>
      </c>
      <c r="F8" t="str">
        <f>VLOOKUP($D8,'all servers'!$C:$K,3,FALSE)</f>
        <v>256MB</v>
      </c>
      <c r="G8">
        <f>VLOOKUP($D8,'all servers'!$C:$K,4,FALSE)</f>
        <v>1</v>
      </c>
      <c r="H8" t="str">
        <f>VLOOKUP($D8,'all servers'!$C:$K,5,FALSE)</f>
        <v>20GB</v>
      </c>
      <c r="I8" t="str">
        <f>VLOOKUP($D8,'all servers'!$C:$K,6,FALSE)</f>
        <v>CentOS</v>
      </c>
      <c r="J8" t="str">
        <f>VLOOKUP($D8,'all servers'!$C:$K,7,FALSE)</f>
        <v>xBRC-Park Entry</v>
      </c>
      <c r="K8" t="str">
        <f>VLOOKUP($D8,'all servers'!$C:$K,8,FALSE)</f>
        <v>Desktop</v>
      </c>
      <c r="L8">
        <f>VLOOKUP($D8,'all servers'!$C:$K,9,FALSE)</f>
        <v>0</v>
      </c>
      <c r="M8" s="2" t="e">
        <f>VLOOKUP($D8,'all servers'!$C:$K,10,FALSE)</f>
        <v>#REF!</v>
      </c>
      <c r="N8" t="e">
        <f>VLOOKUP($D8,'all servers'!$C:$K,11,FALSE)</f>
        <v>#REF!</v>
      </c>
      <c r="O8" t="e">
        <f>VLOOKUP($D8,'all servers'!$C:$K,12,FALSE)</f>
        <v>#REF!</v>
      </c>
      <c r="P8" t="e">
        <f>VLOOKUP($D8,'all servers'!$C:$K,13,FALSE)</f>
        <v>#REF!</v>
      </c>
      <c r="Q8" t="e">
        <f>VLOOKUP($D8,'all servers'!$C:$K,14,FALSE)</f>
        <v>#REF!</v>
      </c>
    </row>
    <row r="9" spans="1:17" x14ac:dyDescent="0.25">
      <c r="A9">
        <v>6</v>
      </c>
      <c r="B9" t="s">
        <v>76</v>
      </c>
      <c r="D9" t="s">
        <v>62</v>
      </c>
      <c r="E9" t="str">
        <f>VLOOKUP($D9,'all servers'!$C:$K,2,FALSE)</f>
        <v>DEV</v>
      </c>
      <c r="F9" t="str">
        <f>VLOOKUP($D9,'all servers'!$C:$K,3,FALSE)</f>
        <v>256MB</v>
      </c>
      <c r="G9">
        <f>VLOOKUP($D9,'all servers'!$C:$K,4,FALSE)</f>
        <v>1</v>
      </c>
      <c r="H9" t="str">
        <f>VLOOKUP($D9,'all servers'!$C:$K,5,FALSE)</f>
        <v>20GB</v>
      </c>
      <c r="I9" t="str">
        <f>VLOOKUP($D9,'all servers'!$C:$K,6,FALSE)</f>
        <v>CentOS</v>
      </c>
      <c r="J9" t="str">
        <f>VLOOKUP($D9,'all servers'!$C:$K,7,FALSE)</f>
        <v>xBRC-Park Entry</v>
      </c>
      <c r="K9" t="str">
        <f>VLOOKUP($D9,'all servers'!$C:$K,8,FALSE)</f>
        <v>Desktop</v>
      </c>
      <c r="L9" t="str">
        <f>VLOOKUP($D9,'all servers'!$C:$K,9,FALSE)</f>
        <v>10.75.2.129</v>
      </c>
      <c r="M9" s="2" t="e">
        <f>VLOOKUP($D9,'all servers'!$C:$K,10,FALSE)</f>
        <v>#REF!</v>
      </c>
      <c r="N9" t="e">
        <f>VLOOKUP($D9,'all servers'!$C:$K,11,FALSE)</f>
        <v>#REF!</v>
      </c>
      <c r="O9" t="e">
        <f>VLOOKUP($D9,'all servers'!$C:$K,12,FALSE)</f>
        <v>#REF!</v>
      </c>
      <c r="P9" t="e">
        <f>VLOOKUP($D9,'all servers'!$C:$K,13,FALSE)</f>
        <v>#REF!</v>
      </c>
      <c r="Q9" t="e">
        <f>VLOOKUP($D9,'all servers'!$C:$K,14,FALSE)</f>
        <v>#REF!</v>
      </c>
    </row>
    <row r="10" spans="1:17" x14ac:dyDescent="0.25">
      <c r="A10">
        <v>7</v>
      </c>
      <c r="B10" t="s">
        <v>70</v>
      </c>
      <c r="D10" t="s">
        <v>59</v>
      </c>
      <c r="E10" t="str">
        <f>VLOOKUP($D10,'all servers'!$C:$K,2,FALSE)</f>
        <v>DEV</v>
      </c>
      <c r="F10" t="str">
        <f>VLOOKUP($D10,'all servers'!$C:$K,3,FALSE)</f>
        <v>256MB</v>
      </c>
      <c r="G10">
        <f>VLOOKUP($D10,'all servers'!$C:$K,4,FALSE)</f>
        <v>1</v>
      </c>
      <c r="H10" t="str">
        <f>VLOOKUP($D10,'all servers'!$C:$K,5,FALSE)</f>
        <v>20GB</v>
      </c>
      <c r="I10" t="str">
        <f>VLOOKUP($D10,'all servers'!$C:$K,6,FALSE)</f>
        <v>CentOS</v>
      </c>
      <c r="J10" t="str">
        <f>VLOOKUP($D10,'all servers'!$C:$K,7,FALSE)</f>
        <v>xBRC-Attraction</v>
      </c>
      <c r="K10" t="str">
        <f>VLOOKUP($D10,'all servers'!$C:$K,8,FALSE)</f>
        <v>Desktop</v>
      </c>
      <c r="L10">
        <f>VLOOKUP($D10,'all servers'!$C:$K,9,FALSE)</f>
        <v>0</v>
      </c>
      <c r="M10" s="2" t="e">
        <f>VLOOKUP($D10,'all servers'!$C:$K,10,FALSE)</f>
        <v>#REF!</v>
      </c>
      <c r="N10" t="e">
        <f>VLOOKUP($D10,'all servers'!$C:$K,11,FALSE)</f>
        <v>#REF!</v>
      </c>
      <c r="O10" t="e">
        <f>VLOOKUP($D10,'all servers'!$C:$K,12,FALSE)</f>
        <v>#REF!</v>
      </c>
      <c r="P10" t="e">
        <f>VLOOKUP($D10,'all servers'!$C:$K,13,FALSE)</f>
        <v>#REF!</v>
      </c>
      <c r="Q10" t="e">
        <f>VLOOKUP($D10,'all servers'!$C:$K,14,FALSE)</f>
        <v>#REF!</v>
      </c>
    </row>
    <row r="11" spans="1:17" x14ac:dyDescent="0.25">
      <c r="A11">
        <v>8</v>
      </c>
      <c r="B11" t="s">
        <v>71</v>
      </c>
      <c r="D11" t="s">
        <v>60</v>
      </c>
      <c r="E11" t="str">
        <f>VLOOKUP($D11,'all servers'!$C:$K,2,FALSE)</f>
        <v>DEV</v>
      </c>
      <c r="F11" t="str">
        <f>VLOOKUP($D11,'all servers'!$C:$K,3,FALSE)</f>
        <v>256MB</v>
      </c>
      <c r="G11">
        <f>VLOOKUP($D11,'all servers'!$C:$K,4,FALSE)</f>
        <v>1</v>
      </c>
      <c r="H11" t="str">
        <f>VLOOKUP($D11,'all servers'!$C:$K,5,FALSE)</f>
        <v>20GB</v>
      </c>
      <c r="I11" t="str">
        <f>VLOOKUP($D11,'all servers'!$C:$K,6,FALSE)</f>
        <v>CentOS</v>
      </c>
      <c r="J11" t="str">
        <f>VLOOKUP($D11,'all servers'!$C:$K,7,FALSE)</f>
        <v>xBRC-Attraction</v>
      </c>
      <c r="K11" t="str">
        <f>VLOOKUP($D11,'all servers'!$C:$K,8,FALSE)</f>
        <v>Desktop</v>
      </c>
      <c r="L11" t="str">
        <f>VLOOKUP($D11,'all servers'!$C:$K,9,FALSE)</f>
        <v>10.75.3.31</v>
      </c>
      <c r="M11" s="2" t="e">
        <f>VLOOKUP($D11,'all servers'!$C:$K,10,FALSE)</f>
        <v>#REF!</v>
      </c>
      <c r="N11" t="e">
        <f>VLOOKUP($D11,'all servers'!$C:$K,11,FALSE)</f>
        <v>#REF!</v>
      </c>
      <c r="O11" t="e">
        <f>VLOOKUP($D11,'all servers'!$C:$K,12,FALSE)</f>
        <v>#REF!</v>
      </c>
      <c r="P11" t="e">
        <f>VLOOKUP($D11,'all servers'!$C:$K,13,FALSE)</f>
        <v>#REF!</v>
      </c>
      <c r="Q11" t="e">
        <f>VLOOKUP($D11,'all servers'!$C:$K,14,FALSE)</f>
        <v>#REF!</v>
      </c>
    </row>
    <row r="12" spans="1:17" x14ac:dyDescent="0.25">
      <c r="A12">
        <v>9</v>
      </c>
      <c r="B12" t="s">
        <v>72</v>
      </c>
      <c r="C12" t="s">
        <v>36</v>
      </c>
      <c r="D12" t="s">
        <v>79</v>
      </c>
      <c r="E12" t="e">
        <f>VLOOKUP($D12,'all servers'!$C:$K,2,FALSE)</f>
        <v>#N/A</v>
      </c>
      <c r="F12" t="e">
        <f>VLOOKUP($D12,'all servers'!$C:$K,3,FALSE)</f>
        <v>#N/A</v>
      </c>
      <c r="G12" t="e">
        <f>VLOOKUP($D12,'all servers'!$C:$K,4,FALSE)</f>
        <v>#N/A</v>
      </c>
      <c r="H12" t="e">
        <f>VLOOKUP($D12,'all servers'!$C:$K,5,FALSE)</f>
        <v>#N/A</v>
      </c>
      <c r="I12" t="e">
        <f>VLOOKUP($D12,'all servers'!$C:$K,6,FALSE)</f>
        <v>#N/A</v>
      </c>
      <c r="J12" t="e">
        <f>VLOOKUP($D12,'all servers'!$C:$K,7,FALSE)</f>
        <v>#N/A</v>
      </c>
      <c r="K12" t="e">
        <f>VLOOKUP($D12,'all servers'!$C:$K,8,FALSE)</f>
        <v>#N/A</v>
      </c>
      <c r="L12" t="e">
        <f>VLOOKUP($D12,'all servers'!$C:$K,9,FALSE)</f>
        <v>#N/A</v>
      </c>
      <c r="M12" s="2" t="e">
        <f>VLOOKUP($D12,'all servers'!$C:$K,10,FALSE)</f>
        <v>#N/A</v>
      </c>
      <c r="N12" t="e">
        <f>VLOOKUP($D12,'all servers'!$C:$K,11,FALSE)</f>
        <v>#N/A</v>
      </c>
      <c r="O12" t="e">
        <f>VLOOKUP($D12,'all servers'!$C:$K,12,FALSE)</f>
        <v>#N/A</v>
      </c>
      <c r="P12" t="e">
        <f>VLOOKUP($D12,'all servers'!$C:$K,13,FALSE)</f>
        <v>#N/A</v>
      </c>
      <c r="Q12" t="e">
        <f>VLOOKUP($D12,'all servers'!$C:$K,14,FALSE)</f>
        <v>#N/A</v>
      </c>
    </row>
    <row r="13" spans="1:17" x14ac:dyDescent="0.25">
      <c r="A13">
        <v>9</v>
      </c>
      <c r="B13" t="s">
        <v>77</v>
      </c>
      <c r="C13" t="s">
        <v>36</v>
      </c>
      <c r="D13" t="s">
        <v>80</v>
      </c>
      <c r="E13" t="e">
        <f>VLOOKUP($D13,'all servers'!$C:$K,2,FALSE)</f>
        <v>#N/A</v>
      </c>
      <c r="F13" t="e">
        <f>VLOOKUP($D13,'all servers'!$C:$K,3,FALSE)</f>
        <v>#N/A</v>
      </c>
      <c r="G13" t="e">
        <f>VLOOKUP($D13,'all servers'!$C:$K,4,FALSE)</f>
        <v>#N/A</v>
      </c>
      <c r="H13" t="e">
        <f>VLOOKUP($D13,'all servers'!$C:$K,5,FALSE)</f>
        <v>#N/A</v>
      </c>
      <c r="I13" t="e">
        <f>VLOOKUP($D13,'all servers'!$C:$K,6,FALSE)</f>
        <v>#N/A</v>
      </c>
      <c r="J13" t="e">
        <f>VLOOKUP($D13,'all servers'!$C:$K,7,FALSE)</f>
        <v>#N/A</v>
      </c>
      <c r="K13" t="e">
        <f>VLOOKUP($D13,'all servers'!$C:$K,8,FALSE)</f>
        <v>#N/A</v>
      </c>
      <c r="L13" t="e">
        <f>VLOOKUP($D13,'all servers'!$C:$K,9,FALSE)</f>
        <v>#N/A</v>
      </c>
      <c r="M13" s="2" t="e">
        <f>VLOOKUP($D13,'all servers'!$C:$K,10,FALSE)</f>
        <v>#N/A</v>
      </c>
      <c r="N13" t="e">
        <f>VLOOKUP($D13,'all servers'!$C:$K,11,FALSE)</f>
        <v>#N/A</v>
      </c>
      <c r="O13" t="e">
        <f>VLOOKUP($D13,'all servers'!$C:$K,12,FALSE)</f>
        <v>#N/A</v>
      </c>
      <c r="P13" t="e">
        <f>VLOOKUP($D13,'all servers'!$C:$K,13,FALSE)</f>
        <v>#N/A</v>
      </c>
      <c r="Q13" t="e">
        <f>VLOOKUP($D13,'all servers'!$C:$K,14,FALSE)</f>
        <v>#N/A</v>
      </c>
    </row>
    <row r="14" spans="1:17" x14ac:dyDescent="0.25">
      <c r="A14">
        <v>10</v>
      </c>
      <c r="B14" t="s">
        <v>73</v>
      </c>
      <c r="C14" t="s">
        <v>36</v>
      </c>
      <c r="D14" t="s">
        <v>81</v>
      </c>
      <c r="E14" t="e">
        <f>VLOOKUP($D14,'all servers'!$C:$K,2,FALSE)</f>
        <v>#N/A</v>
      </c>
      <c r="F14" t="e">
        <f>VLOOKUP($D14,'all servers'!$C:$K,3,FALSE)</f>
        <v>#N/A</v>
      </c>
      <c r="G14" t="e">
        <f>VLOOKUP($D14,'all servers'!$C:$K,4,FALSE)</f>
        <v>#N/A</v>
      </c>
      <c r="H14" t="e">
        <f>VLOOKUP($D14,'all servers'!$C:$K,5,FALSE)</f>
        <v>#N/A</v>
      </c>
      <c r="I14" t="e">
        <f>VLOOKUP($D14,'all servers'!$C:$K,6,FALSE)</f>
        <v>#N/A</v>
      </c>
      <c r="J14" t="e">
        <f>VLOOKUP($D14,'all servers'!$C:$K,7,FALSE)</f>
        <v>#N/A</v>
      </c>
      <c r="K14" t="e">
        <f>VLOOKUP($D14,'all servers'!$C:$K,8,FALSE)</f>
        <v>#N/A</v>
      </c>
      <c r="L14" t="e">
        <f>VLOOKUP($D14,'all servers'!$C:$K,9,FALSE)</f>
        <v>#N/A</v>
      </c>
      <c r="M14" s="2" t="e">
        <f>VLOOKUP($D14,'all servers'!$C:$K,10,FALSE)</f>
        <v>#N/A</v>
      </c>
      <c r="N14" t="e">
        <f>VLOOKUP($D14,'all servers'!$C:$K,11,FALSE)</f>
        <v>#N/A</v>
      </c>
      <c r="O14" t="e">
        <f>VLOOKUP($D14,'all servers'!$C:$K,12,FALSE)</f>
        <v>#N/A</v>
      </c>
      <c r="P14" t="e">
        <f>VLOOKUP($D14,'all servers'!$C:$K,13,FALSE)</f>
        <v>#N/A</v>
      </c>
      <c r="Q14" t="e">
        <f>VLOOKUP($D14,'all servers'!$C:$K,14,FALSE)</f>
        <v>#N/A</v>
      </c>
    </row>
    <row r="15" spans="1:17" x14ac:dyDescent="0.25">
      <c r="A15">
        <v>10</v>
      </c>
      <c r="B15" t="s">
        <v>78</v>
      </c>
      <c r="C15" t="s">
        <v>36</v>
      </c>
      <c r="D15" t="s">
        <v>82</v>
      </c>
      <c r="E15" t="e">
        <f>VLOOKUP($D15,'all servers'!$C:$K,2,FALSE)</f>
        <v>#N/A</v>
      </c>
      <c r="F15" t="e">
        <f>VLOOKUP($D15,'all servers'!$C:$K,3,FALSE)</f>
        <v>#N/A</v>
      </c>
      <c r="G15" t="e">
        <f>VLOOKUP($D15,'all servers'!$C:$K,4,FALSE)</f>
        <v>#N/A</v>
      </c>
      <c r="H15" t="e">
        <f>VLOOKUP($D15,'all servers'!$C:$K,5,FALSE)</f>
        <v>#N/A</v>
      </c>
      <c r="I15" t="e">
        <f>VLOOKUP($D15,'all servers'!$C:$K,6,FALSE)</f>
        <v>#N/A</v>
      </c>
      <c r="J15" t="e">
        <f>VLOOKUP($D15,'all servers'!$C:$K,7,FALSE)</f>
        <v>#N/A</v>
      </c>
      <c r="K15" t="e">
        <f>VLOOKUP($D15,'all servers'!$C:$K,8,FALSE)</f>
        <v>#N/A</v>
      </c>
      <c r="L15" t="e">
        <f>VLOOKUP($D15,'all servers'!$C:$K,9,FALSE)</f>
        <v>#N/A</v>
      </c>
      <c r="M15" s="2" t="e">
        <f>VLOOKUP($D15,'all servers'!$C:$K,10,FALSE)</f>
        <v>#N/A</v>
      </c>
      <c r="N15" t="e">
        <f>VLOOKUP($D15,'all servers'!$C:$K,11,FALSE)</f>
        <v>#N/A</v>
      </c>
      <c r="O15" t="e">
        <f>VLOOKUP($D15,'all servers'!$C:$K,12,FALSE)</f>
        <v>#N/A</v>
      </c>
      <c r="P15" t="e">
        <f>VLOOKUP($D15,'all servers'!$C:$K,13,FALSE)</f>
        <v>#N/A</v>
      </c>
      <c r="Q15" t="e">
        <f>VLOOKUP($D15,'all servers'!$C:$K,14,FALSE)</f>
        <v>#N/A</v>
      </c>
    </row>
    <row r="16" spans="1:17" x14ac:dyDescent="0.25">
      <c r="A16">
        <v>11</v>
      </c>
      <c r="B16" t="s">
        <v>44</v>
      </c>
      <c r="D16" t="s">
        <v>64</v>
      </c>
      <c r="E16" t="str">
        <f>VLOOKUP($D16,'all servers'!$C:$K,2,FALSE)</f>
        <v>DEV</v>
      </c>
      <c r="F16" t="str">
        <f>VLOOKUP($D16,'all servers'!$C:$K,3,FALSE)</f>
        <v>256MB</v>
      </c>
      <c r="G16">
        <f>VLOOKUP($D16,'all servers'!$C:$K,4,FALSE)</f>
        <v>1</v>
      </c>
      <c r="H16" t="str">
        <f>VLOOKUP($D16,'all servers'!$C:$K,5,FALSE)</f>
        <v>20GB</v>
      </c>
      <c r="I16" t="str">
        <f>VLOOKUP($D16,'all servers'!$C:$K,6,FALSE)</f>
        <v>Windows</v>
      </c>
      <c r="J16" t="str">
        <f>VLOOKUP($D16,'all servers'!$C:$K,7,FALSE)</f>
        <v>xi</v>
      </c>
      <c r="K16" t="str">
        <f>VLOOKUP($D16,'all servers'!$C:$K,8,FALSE)</f>
        <v>Desktop</v>
      </c>
      <c r="L16">
        <f>VLOOKUP($D16,'all servers'!$C:$K,9,FALSE)</f>
        <v>0</v>
      </c>
      <c r="M16" s="2" t="e">
        <f>VLOOKUP($D16,'all servers'!$C:$K,10,FALSE)</f>
        <v>#REF!</v>
      </c>
      <c r="N16" t="e">
        <f>VLOOKUP($D16,'all servers'!$C:$K,11,FALSE)</f>
        <v>#REF!</v>
      </c>
      <c r="O16" t="e">
        <f>VLOOKUP($D16,'all servers'!$C:$K,12,FALSE)</f>
        <v>#REF!</v>
      </c>
      <c r="P16" t="e">
        <f>VLOOKUP($D16,'all servers'!$C:$K,13,FALSE)</f>
        <v>#REF!</v>
      </c>
      <c r="Q16" t="e">
        <f>VLOOKUP($D16,'all servers'!$C:$K,14,FALSE)</f>
        <v>#REF!</v>
      </c>
    </row>
    <row r="17" spans="1:17" x14ac:dyDescent="0.25">
      <c r="A17">
        <v>12</v>
      </c>
      <c r="B17" t="s">
        <v>28</v>
      </c>
      <c r="D17" t="s">
        <v>74</v>
      </c>
      <c r="E17" s="2" t="e">
        <f>VLOOKUP($D17,'all servers'!$C:$K,2,FALSE)</f>
        <v>#N/A</v>
      </c>
      <c r="F17" t="e">
        <f>VLOOKUP($D17,'all servers'!$C:$K,3,FALSE)</f>
        <v>#N/A</v>
      </c>
      <c r="G17" t="e">
        <f>VLOOKUP($D17,'all servers'!$C:$K,4,FALSE)</f>
        <v>#N/A</v>
      </c>
      <c r="H17" t="e">
        <f>VLOOKUP($D17,'all servers'!$C:$K,5,FALSE)</f>
        <v>#N/A</v>
      </c>
      <c r="I17" t="e">
        <f>VLOOKUP($D17,'all servers'!$C:$K,6,FALSE)</f>
        <v>#N/A</v>
      </c>
      <c r="J17" t="e">
        <f>VLOOKUP($D17,'all servers'!$C:$K,7,FALSE)</f>
        <v>#N/A</v>
      </c>
      <c r="K17" t="e">
        <f>VLOOKUP($D17,'all servers'!$C:$K,8,FALSE)</f>
        <v>#N/A</v>
      </c>
      <c r="L17" t="e">
        <f>VLOOKUP($D17,'all servers'!$C:$K,9,FALSE)</f>
        <v>#N/A</v>
      </c>
      <c r="M17" s="2" t="e">
        <f>VLOOKUP($D17,'all servers'!$C:$K,10,FALSE)</f>
        <v>#N/A</v>
      </c>
      <c r="N17" t="e">
        <f>VLOOKUP($D17,'all servers'!$C:$K,11,FALSE)</f>
        <v>#N/A</v>
      </c>
      <c r="O17" t="e">
        <f>VLOOKUP($D17,'all servers'!$C:$K,12,FALSE)</f>
        <v>#N/A</v>
      </c>
      <c r="P17" t="e">
        <f>VLOOKUP($D17,'all servers'!$C:$K,13,FALSE)</f>
        <v>#N/A</v>
      </c>
      <c r="Q17" t="e">
        <f>VLOOKUP($D17,'all servers'!$C:$K,14,FALSE)</f>
        <v>#N/A</v>
      </c>
    </row>
    <row r="18" spans="1:17" x14ac:dyDescent="0.25">
      <c r="A18">
        <v>13</v>
      </c>
      <c r="B18" t="s">
        <v>41</v>
      </c>
      <c r="D18" t="s">
        <v>75</v>
      </c>
      <c r="E18" s="3" t="e">
        <f>VLOOKUP($D18,'all servers'!$C:$K,2,FALSE)</f>
        <v>#N/A</v>
      </c>
      <c r="F18" t="e">
        <f>VLOOKUP($D18,'all servers'!$C:$K,3,FALSE)</f>
        <v>#N/A</v>
      </c>
      <c r="G18" t="e">
        <f>VLOOKUP($D18,'all servers'!$C:$K,4,FALSE)</f>
        <v>#N/A</v>
      </c>
      <c r="H18" t="e">
        <f>VLOOKUP($D18,'all servers'!$C:$K,5,FALSE)</f>
        <v>#N/A</v>
      </c>
      <c r="I18" t="e">
        <f>VLOOKUP($D18,'all servers'!$C:$K,6,FALSE)</f>
        <v>#N/A</v>
      </c>
      <c r="J18" t="e">
        <f>VLOOKUP($D18,'all servers'!$C:$K,7,FALSE)</f>
        <v>#N/A</v>
      </c>
      <c r="K18" t="e">
        <f>VLOOKUP($D18,'all servers'!$C:$K,8,FALSE)</f>
        <v>#N/A</v>
      </c>
      <c r="L18" t="e">
        <f>VLOOKUP($D18,'all servers'!$C:$K,9,FALSE)</f>
        <v>#N/A</v>
      </c>
      <c r="M18" s="2" t="e">
        <f>VLOOKUP($D18,'all servers'!$C:$K,10,FALSE)</f>
        <v>#N/A</v>
      </c>
      <c r="N18" t="e">
        <f>VLOOKUP($D18,'all servers'!$C:$K,11,FALSE)</f>
        <v>#N/A</v>
      </c>
      <c r="O18" t="e">
        <f>VLOOKUP($D18,'all servers'!$C:$K,12,FALSE)</f>
        <v>#N/A</v>
      </c>
      <c r="P18" t="e">
        <f>VLOOKUP($D18,'all servers'!$C:$K,13,FALSE)</f>
        <v>#N/A</v>
      </c>
      <c r="Q18" t="e">
        <f>VLOOKUP($D18,'all servers'!$C:$K,14,FALSE)</f>
        <v>#N/A</v>
      </c>
    </row>
  </sheetData>
  <autoFilter ref="A2:Q17">
    <sortState ref="A2:P15">
      <sortCondition ref="A1:A15"/>
    </sortState>
  </autoFilter>
  <mergeCells count="1">
    <mergeCell ref="B1:N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workbookViewId="0">
      <selection activeCell="L11" sqref="L11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85546875" customWidth="1"/>
    <col min="4" max="4" width="17.42578125" bestFit="1" customWidth="1"/>
    <col min="5" max="5" width="12.85546875" bestFit="1" customWidth="1"/>
    <col min="6" max="6" width="8.42578125" bestFit="1" customWidth="1"/>
    <col min="7" max="8" width="7" bestFit="1" customWidth="1"/>
    <col min="9" max="9" width="9.28515625" bestFit="1" customWidth="1"/>
    <col min="10" max="10" width="16.28515625" bestFit="1" customWidth="1"/>
    <col min="11" max="11" width="10.7109375" bestFit="1" customWidth="1"/>
    <col min="12" max="12" width="38.140625" bestFit="1" customWidth="1"/>
  </cols>
  <sheetData>
    <row r="1" spans="1:22" x14ac:dyDescent="0.25">
      <c r="A1" s="6" t="s">
        <v>344</v>
      </c>
      <c r="B1" s="38" t="s">
        <v>331</v>
      </c>
      <c r="C1" s="38"/>
      <c r="D1" s="38"/>
      <c r="E1" s="38"/>
      <c r="F1" s="38"/>
      <c r="G1" s="38"/>
      <c r="H1" s="38"/>
      <c r="I1" s="38"/>
      <c r="J1" s="38"/>
      <c r="K1" s="38"/>
      <c r="L1" s="38"/>
      <c r="V1" s="5"/>
    </row>
    <row r="2" spans="1:22" x14ac:dyDescent="0.25">
      <c r="A2" s="35" t="s">
        <v>116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V2" s="8"/>
    </row>
    <row r="3" spans="1:22" s="1" customFormat="1" x14ac:dyDescent="0.25">
      <c r="A3" s="7" t="s">
        <v>96</v>
      </c>
      <c r="B3" s="7" t="s">
        <v>112</v>
      </c>
      <c r="C3" s="7" t="s">
        <v>32</v>
      </c>
      <c r="D3" s="7" t="s">
        <v>255</v>
      </c>
      <c r="E3" s="7" t="s">
        <v>40</v>
      </c>
      <c r="F3" s="7" t="s">
        <v>22</v>
      </c>
      <c r="G3" s="7" t="s">
        <v>23</v>
      </c>
      <c r="H3" s="7" t="s">
        <v>24</v>
      </c>
      <c r="I3" s="7" t="s">
        <v>27</v>
      </c>
      <c r="J3" s="7" t="s">
        <v>3</v>
      </c>
      <c r="K3" s="7" t="s">
        <v>7</v>
      </c>
      <c r="L3" s="7" t="s">
        <v>101</v>
      </c>
    </row>
    <row r="4" spans="1:22" x14ac:dyDescent="0.25">
      <c r="A4" s="3" t="s">
        <v>215</v>
      </c>
      <c r="B4" s="3" t="s">
        <v>142</v>
      </c>
      <c r="C4" s="3" t="s">
        <v>139</v>
      </c>
      <c r="D4" s="3"/>
      <c r="E4" s="3" t="str">
        <f>VLOOKUP($C4,'all servers'!$C:$K,2,FALSE)</f>
        <v xml:space="preserve"> SHARED</v>
      </c>
      <c r="F4" s="3" t="str">
        <f>VLOOKUP($C4,'all servers'!$C:$K,3,FALSE)</f>
        <v>512MB</v>
      </c>
      <c r="G4" s="3">
        <f>VLOOKUP($C4,'all servers'!$C:$K,4,FALSE)</f>
        <v>1</v>
      </c>
      <c r="H4" s="3" t="str">
        <f>VLOOKUP($C4,'all servers'!$C:$K,5,FALSE)</f>
        <v>8GB</v>
      </c>
      <c r="I4" s="3" t="str">
        <f>VLOOKUP($C4,'all servers'!$C:$K,6,FALSE)</f>
        <v>Ubuntu</v>
      </c>
      <c r="J4" s="3" t="str">
        <f>VLOOKUP($C4,'all servers'!$C:$K,7,FALSE)</f>
        <v>Selenium + Node</v>
      </c>
      <c r="K4" s="3" t="str">
        <f>VLOOKUP($C4,'all servers'!$C:$K,9,FALSE)</f>
        <v>10.75.2.172</v>
      </c>
      <c r="L4" s="3" t="s">
        <v>146</v>
      </c>
    </row>
    <row r="5" spans="1:22" x14ac:dyDescent="0.25">
      <c r="A5" s="3" t="s">
        <v>46</v>
      </c>
      <c r="B5" s="3" t="s">
        <v>142</v>
      </c>
      <c r="C5" s="3" t="s">
        <v>145</v>
      </c>
      <c r="D5" s="3" t="s">
        <v>230</v>
      </c>
      <c r="E5" s="3" t="str">
        <f>VLOOKUP($C5,'all servers'!$C:$K,2,FALSE)</f>
        <v>LOAD</v>
      </c>
      <c r="F5" s="3" t="str">
        <f>VLOOKUP($C5,'all servers'!$C:$K,3,FALSE)</f>
        <v>256MB</v>
      </c>
      <c r="G5" s="3">
        <f>VLOOKUP($C5,'all servers'!$C:$K,4,FALSE)</f>
        <v>1</v>
      </c>
      <c r="H5" s="3" t="str">
        <f>VLOOKUP($C5,'all servers'!$C:$K,5,FALSE)</f>
        <v>20GB</v>
      </c>
      <c r="I5" s="3" t="str">
        <f>VLOOKUP($C5,'all servers'!$C:$K,6,FALSE)</f>
        <v>RHEL</v>
      </c>
      <c r="J5" s="3" t="str">
        <f>VLOOKUP($C5,'all servers'!$C:$K,7,FALSE)</f>
        <v>xBRMS+YUM</v>
      </c>
      <c r="K5" s="3">
        <f>VLOOKUP($C5,'all servers'!$C:$K,9,FALSE)</f>
        <v>0</v>
      </c>
      <c r="L5" s="3" t="s">
        <v>150</v>
      </c>
    </row>
    <row r="6" spans="1:22" x14ac:dyDescent="0.25">
      <c r="A6" s="3" t="s">
        <v>226</v>
      </c>
      <c r="B6" s="3" t="s">
        <v>142</v>
      </c>
      <c r="C6" s="3" t="s">
        <v>254</v>
      </c>
      <c r="D6" s="3"/>
      <c r="E6" s="3" t="str">
        <f>VLOOKUP($C6,'all servers'!$C:$K,2,FALSE)</f>
        <v>LOAD</v>
      </c>
      <c r="F6" s="3" t="str">
        <f>VLOOKUP($C6,'all servers'!$C:$K,3,FALSE)</f>
        <v>256MB</v>
      </c>
      <c r="G6" s="3">
        <f>VLOOKUP($C6,'all servers'!$C:$K,4,FALSE)</f>
        <v>1</v>
      </c>
      <c r="H6" s="3" t="str">
        <f>VLOOKUP($C6,'all servers'!$C:$K,5,FALSE)</f>
        <v>20GB</v>
      </c>
      <c r="I6" s="3" t="str">
        <f>VLOOKUP($C6,'all servers'!$C:$K,6,FALSE)</f>
        <v>Windows</v>
      </c>
      <c r="J6" s="3" t="str">
        <f>VLOOKUP($C6,'all servers'!$C:$K,7,FALSE)</f>
        <v>ESB + SQL</v>
      </c>
      <c r="K6" s="3">
        <f>VLOOKUP($C6,'all servers'!$C:$K,9,FALSE)</f>
        <v>0</v>
      </c>
      <c r="L6" s="3" t="s">
        <v>312</v>
      </c>
    </row>
    <row r="7" spans="1:22" x14ac:dyDescent="0.25">
      <c r="A7" s="3" t="s">
        <v>200</v>
      </c>
      <c r="C7" s="3" t="s">
        <v>145</v>
      </c>
      <c r="D7" s="3" t="s">
        <v>230</v>
      </c>
      <c r="E7" s="3" t="str">
        <f>VLOOKUP($C7,'all servers'!$C:$K,2,FALSE)</f>
        <v>LOAD</v>
      </c>
      <c r="F7" s="3" t="str">
        <f>VLOOKUP($C7,'all servers'!$C:$K,3,FALSE)</f>
        <v>256MB</v>
      </c>
      <c r="G7" s="3">
        <f>VLOOKUP($C7,'all servers'!$C:$K,4,FALSE)</f>
        <v>1</v>
      </c>
      <c r="H7" s="3" t="str">
        <f>VLOOKUP($C7,'all servers'!$C:$K,5,FALSE)</f>
        <v>20GB</v>
      </c>
      <c r="I7" s="3" t="str">
        <f>VLOOKUP($C7,'all servers'!$C:$K,6,FALSE)</f>
        <v>RHEL</v>
      </c>
      <c r="J7" s="3" t="str">
        <f>VLOOKUP($C7,'all servers'!$C:$K,7,FALSE)</f>
        <v>xBRMS+YUM</v>
      </c>
      <c r="K7" s="3">
        <f>VLOOKUP($C7,'all servers'!$C:$K,9,FALSE)</f>
        <v>0</v>
      </c>
      <c r="L7" s="3" t="s">
        <v>173</v>
      </c>
    </row>
    <row r="8" spans="1:22" x14ac:dyDescent="0.25">
      <c r="A8" s="3" t="s">
        <v>199</v>
      </c>
      <c r="B8" s="3" t="s">
        <v>142</v>
      </c>
      <c r="C8" s="3" t="s">
        <v>145</v>
      </c>
      <c r="D8" s="3"/>
      <c r="E8" s="3" t="str">
        <f>VLOOKUP($C8,'all servers'!$C:$K,2,FALSE)</f>
        <v>LOAD</v>
      </c>
      <c r="F8" s="3" t="str">
        <f>VLOOKUP($C8,'all servers'!$C:$K,3,FALSE)</f>
        <v>256MB</v>
      </c>
      <c r="G8" s="3">
        <f>VLOOKUP($C8,'all servers'!$C:$K,4,FALSE)</f>
        <v>1</v>
      </c>
      <c r="H8" s="3" t="str">
        <f>VLOOKUP($C8,'all servers'!$C:$K,5,FALSE)</f>
        <v>20GB</v>
      </c>
      <c r="I8" s="3" t="str">
        <f>VLOOKUP($C8,'all servers'!$C:$K,6,FALSE)</f>
        <v>RHEL</v>
      </c>
      <c r="J8" s="3" t="str">
        <f>VLOOKUP($C8,'all servers'!$C:$K,7,FALSE)</f>
        <v>xBRMS+YUM</v>
      </c>
      <c r="K8" s="3">
        <f>VLOOKUP($C8,'all servers'!$C:$K,9,FALSE)</f>
        <v>0</v>
      </c>
      <c r="L8" s="3" t="s">
        <v>98</v>
      </c>
    </row>
    <row r="9" spans="1:22" x14ac:dyDescent="0.25">
      <c r="A9" s="3" t="s">
        <v>211</v>
      </c>
      <c r="B9" s="3" t="s">
        <v>142</v>
      </c>
      <c r="C9" s="3" t="s">
        <v>254</v>
      </c>
      <c r="D9" s="3"/>
      <c r="E9" s="3" t="str">
        <f>VLOOKUP($C9,'all servers'!$C:$K,2,FALSE)</f>
        <v>LOAD</v>
      </c>
      <c r="F9" s="3" t="str">
        <f>VLOOKUP($C9,'all servers'!$C:$K,3,FALSE)</f>
        <v>256MB</v>
      </c>
      <c r="G9" s="3">
        <f>VLOOKUP($C9,'all servers'!$C:$K,4,FALSE)</f>
        <v>1</v>
      </c>
      <c r="H9" s="3" t="str">
        <f>VLOOKUP($C9,'all servers'!$C:$K,5,FALSE)</f>
        <v>20GB</v>
      </c>
      <c r="I9" s="3" t="str">
        <f>VLOOKUP($C9,'all servers'!$C:$K,6,FALSE)</f>
        <v>Windows</v>
      </c>
      <c r="J9" s="3" t="str">
        <f>VLOOKUP($C9,'all servers'!$C:$K,7,FALSE)</f>
        <v>ESB + SQL</v>
      </c>
      <c r="K9" s="3">
        <f>VLOOKUP($C9,'all servers'!$C:$K,9,FALSE)</f>
        <v>0</v>
      </c>
      <c r="L9" s="3" t="s">
        <v>173</v>
      </c>
    </row>
    <row r="10" spans="1:22" x14ac:dyDescent="0.25">
      <c r="A10" s="3" t="s">
        <v>165</v>
      </c>
      <c r="B10" s="3" t="s">
        <v>142</v>
      </c>
      <c r="C10" s="3" t="s">
        <v>148</v>
      </c>
      <c r="D10" s="3"/>
      <c r="E10" s="3" t="str">
        <f>VLOOKUP($C10,'all servers'!$C:$K,2,FALSE)</f>
        <v>LOAD</v>
      </c>
      <c r="F10" s="3" t="str">
        <f>VLOOKUP($C10,'all servers'!$C:$K,3,FALSE)</f>
        <v>256MB</v>
      </c>
      <c r="G10" s="3">
        <f>VLOOKUP($C10,'all servers'!$C:$K,4,FALSE)</f>
        <v>1</v>
      </c>
      <c r="H10" s="3" t="str">
        <f>VLOOKUP($C10,'all servers'!$C:$K,5,FALSE)</f>
        <v>20GB</v>
      </c>
      <c r="I10" s="3" t="str">
        <f>VLOOKUP($C10,'all servers'!$C:$K,6,FALSE)</f>
        <v>RHEL</v>
      </c>
      <c r="J10" s="3" t="str">
        <f>VLOOKUP($C10,'all servers'!$C:$K,7,FALSE)</f>
        <v>GXP, DAP, DAP UI</v>
      </c>
      <c r="K10" s="3">
        <f>VLOOKUP($C10,'all servers'!$C:$K,9,FALSE)</f>
        <v>0</v>
      </c>
      <c r="L10" s="3"/>
    </row>
    <row r="11" spans="1:22" x14ac:dyDescent="0.25">
      <c r="A11" s="3" t="s">
        <v>45</v>
      </c>
      <c r="B11" s="3" t="s">
        <v>142</v>
      </c>
      <c r="C11" s="3" t="s">
        <v>114</v>
      </c>
      <c r="D11" s="3" t="s">
        <v>232</v>
      </c>
      <c r="E11" s="3" t="str">
        <f>VLOOKUP($C11,'all servers'!$C:$K,2,FALSE)</f>
        <v>LOAD</v>
      </c>
      <c r="F11" s="3" t="str">
        <f>VLOOKUP($C11,'all servers'!$C:$K,3,FALSE)</f>
        <v>256MB</v>
      </c>
      <c r="G11" s="3">
        <f>VLOOKUP($C11,'all servers'!$C:$K,4,FALSE)</f>
        <v>1</v>
      </c>
      <c r="H11" s="3" t="str">
        <f>VLOOKUP($C11,'all servers'!$C:$K,5,FALSE)</f>
        <v>20GB</v>
      </c>
      <c r="I11" s="3" t="str">
        <f>VLOOKUP($C11,'all servers'!$C:$K,6,FALSE)</f>
        <v>RHEL</v>
      </c>
      <c r="J11" s="3" t="str">
        <f>VLOOKUP($C11,'all servers'!$C:$K,7,FALSE)</f>
        <v>IDMS</v>
      </c>
      <c r="K11" s="3">
        <f>VLOOKUP($C11,'all servers'!$C:$K,9,FALSE)</f>
        <v>0</v>
      </c>
      <c r="L11" s="3" t="s">
        <v>314</v>
      </c>
    </row>
    <row r="12" spans="1:22" x14ac:dyDescent="0.25">
      <c r="A12" s="3" t="s">
        <v>113</v>
      </c>
      <c r="B12" s="3" t="s">
        <v>142</v>
      </c>
      <c r="C12" s="3" t="s">
        <v>313</v>
      </c>
      <c r="D12" s="3"/>
      <c r="E12" s="3" t="str">
        <f>VLOOKUP($C12,'all servers'!$C:$K,2,FALSE)</f>
        <v>LOAD</v>
      </c>
      <c r="F12" s="3" t="str">
        <f>VLOOKUP($C12,'all servers'!$C:$K,3,FALSE)</f>
        <v>256MB</v>
      </c>
      <c r="G12" s="3">
        <f>VLOOKUP($C12,'all servers'!$C:$K,4,FALSE)</f>
        <v>1</v>
      </c>
      <c r="H12" s="3" t="str">
        <f>VLOOKUP($C12,'all servers'!$C:$K,5,FALSE)</f>
        <v>20GB</v>
      </c>
      <c r="I12" s="3" t="str">
        <f>VLOOKUP($C12,'all servers'!$C:$K,6,FALSE)</f>
        <v>Windows</v>
      </c>
      <c r="J12" s="3" t="str">
        <f>VLOOKUP($C12,'all servers'!$C:$K,7,FALSE)</f>
        <v>SQL</v>
      </c>
      <c r="K12" s="3">
        <f>VLOOKUP($C12,'all servers'!$C:$K,9,FALSE)</f>
        <v>0</v>
      </c>
      <c r="L12" s="3" t="s">
        <v>314</v>
      </c>
    </row>
    <row r="13" spans="1:22" x14ac:dyDescent="0.25">
      <c r="A13" s="3" t="s">
        <v>273</v>
      </c>
      <c r="B13" s="3" t="s">
        <v>142</v>
      </c>
      <c r="C13" s="3" t="s">
        <v>260</v>
      </c>
      <c r="D13" s="3" t="s">
        <v>233</v>
      </c>
      <c r="E13" s="3" t="str">
        <f>VLOOKUP($C13,'all servers'!$C:$K,2,FALSE)</f>
        <v>LOAD</v>
      </c>
      <c r="F13" s="3" t="str">
        <f>VLOOKUP($C13,'all servers'!$C:$K,3,FALSE)</f>
        <v>256MB</v>
      </c>
      <c r="G13" s="3">
        <f>VLOOKUP($C13,'all servers'!$C:$K,4,FALSE)</f>
        <v>1</v>
      </c>
      <c r="H13" s="3" t="str">
        <f>VLOOKUP($C13,'all servers'!$C:$K,5,FALSE)</f>
        <v>20GB</v>
      </c>
      <c r="I13" s="3" t="str">
        <f>VLOOKUP($C13,'all servers'!$C:$K,6,FALSE)</f>
        <v>RHEL</v>
      </c>
      <c r="J13" s="3" t="str">
        <f>VLOOKUP($C13,'all servers'!$C:$K,7,FALSE)</f>
        <v>xBRC-Attraction</v>
      </c>
      <c r="K13" s="3">
        <f>VLOOKUP($C13,'all servers'!$C:$K,9,FALSE)</f>
        <v>0</v>
      </c>
      <c r="L13" s="3" t="s">
        <v>152</v>
      </c>
    </row>
    <row r="14" spans="1:22" x14ac:dyDescent="0.25">
      <c r="A14" s="3" t="s">
        <v>212</v>
      </c>
      <c r="B14" s="3" t="s">
        <v>142</v>
      </c>
      <c r="C14" s="3" t="s">
        <v>261</v>
      </c>
      <c r="D14" s="3" t="s">
        <v>233</v>
      </c>
      <c r="E14" s="3" t="str">
        <f>VLOOKUP($C14,'all servers'!$C:$K,2,FALSE)</f>
        <v>LOAD</v>
      </c>
      <c r="F14" s="3" t="str">
        <f>VLOOKUP($C14,'all servers'!$C:$K,3,FALSE)</f>
        <v>256MB</v>
      </c>
      <c r="G14" s="3">
        <f>VLOOKUP($C14,'all servers'!$C:$K,4,FALSE)</f>
        <v>1</v>
      </c>
      <c r="H14" s="3" t="str">
        <f>VLOOKUP($C14,'all servers'!$C:$K,5,FALSE)</f>
        <v>20GB</v>
      </c>
      <c r="I14" s="3" t="str">
        <f>VLOOKUP($C14,'all servers'!$C:$K,6,FALSE)</f>
        <v>RHEL</v>
      </c>
      <c r="J14" s="3" t="str">
        <f>VLOOKUP($C14,'all servers'!$C:$K,7,FALSE)</f>
        <v>xBRC-Attraction</v>
      </c>
      <c r="K14" s="3">
        <f>VLOOKUP($C14,'all servers'!$C:$K,9,FALSE)</f>
        <v>0</v>
      </c>
      <c r="L14" s="3" t="s">
        <v>153</v>
      </c>
    </row>
    <row r="15" spans="1:22" x14ac:dyDescent="0.25">
      <c r="A15" s="3" t="s">
        <v>212</v>
      </c>
      <c r="B15" s="3" t="s">
        <v>142</v>
      </c>
      <c r="C15" s="3" t="s">
        <v>262</v>
      </c>
      <c r="D15" s="3" t="s">
        <v>233</v>
      </c>
      <c r="E15" s="3" t="str">
        <f>VLOOKUP($C15,'all servers'!$C:$K,2,FALSE)</f>
        <v>LOAD</v>
      </c>
      <c r="F15" s="3" t="str">
        <f>VLOOKUP($C15,'all servers'!$C:$K,3,FALSE)</f>
        <v>256MB</v>
      </c>
      <c r="G15" s="3">
        <f>VLOOKUP($C15,'all servers'!$C:$K,4,FALSE)</f>
        <v>1</v>
      </c>
      <c r="H15" s="3" t="str">
        <f>VLOOKUP($C15,'all servers'!$C:$K,5,FALSE)</f>
        <v>20GB</v>
      </c>
      <c r="I15" s="3" t="str">
        <f>VLOOKUP($C15,'all servers'!$C:$K,6,FALSE)</f>
        <v>RHEL</v>
      </c>
      <c r="J15" s="3" t="str">
        <f>VLOOKUP($C15,'all servers'!$C:$K,7,FALSE)</f>
        <v>xBRC-Attraction</v>
      </c>
      <c r="K15" s="3">
        <f>VLOOKUP($C15,'all servers'!$C:$K,9,FALSE)</f>
        <v>0</v>
      </c>
      <c r="L15" s="3" t="s">
        <v>154</v>
      </c>
    </row>
    <row r="16" spans="1:22" x14ac:dyDescent="0.25">
      <c r="A16" s="3" t="s">
        <v>212</v>
      </c>
      <c r="B16" s="3" t="s">
        <v>142</v>
      </c>
      <c r="C16" s="3" t="s">
        <v>263</v>
      </c>
      <c r="D16" s="3" t="s">
        <v>233</v>
      </c>
      <c r="E16" s="3" t="str">
        <f>VLOOKUP($C16,'all servers'!$C:$K,2,FALSE)</f>
        <v>LOAD</v>
      </c>
      <c r="F16" s="3" t="str">
        <f>VLOOKUP($C16,'all servers'!$C:$K,3,FALSE)</f>
        <v>256MB</v>
      </c>
      <c r="G16" s="3">
        <f>VLOOKUP($C16,'all servers'!$C:$K,4,FALSE)</f>
        <v>1</v>
      </c>
      <c r="H16" s="3" t="str">
        <f>VLOOKUP($C16,'all servers'!$C:$K,5,FALSE)</f>
        <v>20GB</v>
      </c>
      <c r="I16" s="3" t="str">
        <f>VLOOKUP($C16,'all servers'!$C:$K,6,FALSE)</f>
        <v>RHEL</v>
      </c>
      <c r="J16" s="3" t="str">
        <f>VLOOKUP($C16,'all servers'!$C:$K,7,FALSE)</f>
        <v>xBRC-Attraction</v>
      </c>
      <c r="K16" s="3">
        <f>VLOOKUP($C16,'all servers'!$C:$K,9,FALSE)</f>
        <v>0</v>
      </c>
      <c r="L16" s="3" t="s">
        <v>155</v>
      </c>
    </row>
    <row r="17" spans="1:12" x14ac:dyDescent="0.25">
      <c r="A17" s="3" t="s">
        <v>212</v>
      </c>
      <c r="B17" s="3" t="s">
        <v>142</v>
      </c>
      <c r="C17" s="3" t="s">
        <v>258</v>
      </c>
      <c r="D17" s="3" t="s">
        <v>233</v>
      </c>
      <c r="E17" s="3" t="str">
        <f>VLOOKUP($C17,'all servers'!$C:$K,2,FALSE)</f>
        <v>LOAD</v>
      </c>
      <c r="F17" s="3" t="str">
        <f>VLOOKUP($C17,'all servers'!$C:$K,3,FALSE)</f>
        <v>256MB</v>
      </c>
      <c r="G17" s="3">
        <f>VLOOKUP($C17,'all servers'!$C:$K,4,FALSE)</f>
        <v>1</v>
      </c>
      <c r="H17" s="3" t="str">
        <f>VLOOKUP($C17,'all servers'!$C:$K,5,FALSE)</f>
        <v>20GB</v>
      </c>
      <c r="I17" s="3" t="str">
        <f>VLOOKUP($C17,'all servers'!$C:$K,6,FALSE)</f>
        <v>RHEL</v>
      </c>
      <c r="J17" s="3" t="str">
        <f>VLOOKUP($C17,'all servers'!$C:$K,7,FALSE)</f>
        <v>xBRC-Attraction</v>
      </c>
      <c r="K17" s="3">
        <f>VLOOKUP($C17,'all servers'!$C:$K,9,FALSE)</f>
        <v>0</v>
      </c>
      <c r="L17" s="3" t="s">
        <v>160</v>
      </c>
    </row>
    <row r="18" spans="1:12" x14ac:dyDescent="0.25">
      <c r="A18" s="3" t="s">
        <v>212</v>
      </c>
      <c r="B18" s="3" t="s">
        <v>142</v>
      </c>
      <c r="C18" s="3" t="s">
        <v>264</v>
      </c>
      <c r="D18" s="3" t="s">
        <v>233</v>
      </c>
      <c r="E18" s="3" t="str">
        <f>VLOOKUP($C18,'all servers'!$C:$K,2,FALSE)</f>
        <v>LOAD</v>
      </c>
      <c r="F18" s="3" t="str">
        <f>VLOOKUP($C18,'all servers'!$C:$K,3,FALSE)</f>
        <v>256MB</v>
      </c>
      <c r="G18" s="3">
        <f>VLOOKUP($C18,'all servers'!$C:$K,4,FALSE)</f>
        <v>1</v>
      </c>
      <c r="H18" s="3" t="str">
        <f>VLOOKUP($C18,'all servers'!$C:$K,5,FALSE)</f>
        <v>20GB</v>
      </c>
      <c r="I18" s="3" t="str">
        <f>VLOOKUP($C18,'all servers'!$C:$K,6,FALSE)</f>
        <v>RHEL</v>
      </c>
      <c r="J18" s="3" t="str">
        <f>VLOOKUP($C18,'all servers'!$C:$K,7,FALSE)</f>
        <v>xBRC-Attraction</v>
      </c>
      <c r="K18" s="3">
        <f>VLOOKUP($C18,'all servers'!$C:$K,9,FALSE)</f>
        <v>0</v>
      </c>
      <c r="L18" s="3" t="s">
        <v>156</v>
      </c>
    </row>
    <row r="19" spans="1:12" x14ac:dyDescent="0.25">
      <c r="A19" s="3" t="s">
        <v>212</v>
      </c>
      <c r="B19" s="3" t="s">
        <v>142</v>
      </c>
      <c r="C19" s="3" t="s">
        <v>257</v>
      </c>
      <c r="D19" s="3" t="s">
        <v>233</v>
      </c>
      <c r="E19" s="3" t="str">
        <f>VLOOKUP($C19,'all servers'!$C:$K,2,FALSE)</f>
        <v>LOAD</v>
      </c>
      <c r="F19" s="3" t="str">
        <f>VLOOKUP($C19,'all servers'!$C:$K,3,FALSE)</f>
        <v>256MB</v>
      </c>
      <c r="G19" s="3">
        <f>VLOOKUP($C19,'all servers'!$C:$K,4,FALSE)</f>
        <v>1</v>
      </c>
      <c r="H19" s="3" t="str">
        <f>VLOOKUP($C19,'all servers'!$C:$K,5,FALSE)</f>
        <v>20GB</v>
      </c>
      <c r="I19" s="3" t="str">
        <f>VLOOKUP($C19,'all servers'!$C:$K,6,FALSE)</f>
        <v>RHEL</v>
      </c>
      <c r="J19" s="3" t="str">
        <f>VLOOKUP($C19,'all servers'!$C:$K,7,FALSE)</f>
        <v>xBRC-Attraction</v>
      </c>
      <c r="K19" s="3">
        <f>VLOOKUP($C19,'all servers'!$C:$K,9,FALSE)</f>
        <v>0</v>
      </c>
      <c r="L19" s="3" t="s">
        <v>159</v>
      </c>
    </row>
    <row r="20" spans="1:12" x14ac:dyDescent="0.25">
      <c r="A20" s="3" t="s">
        <v>212</v>
      </c>
      <c r="B20" s="3" t="s">
        <v>142</v>
      </c>
      <c r="C20" s="3" t="s">
        <v>265</v>
      </c>
      <c r="D20" s="3" t="s">
        <v>233</v>
      </c>
      <c r="E20" s="3" t="str">
        <f>VLOOKUP($C20,'all servers'!$C:$K,2,FALSE)</f>
        <v>LOAD</v>
      </c>
      <c r="F20" s="3" t="str">
        <f>VLOOKUP($C20,'all servers'!$C:$K,3,FALSE)</f>
        <v>256MB</v>
      </c>
      <c r="G20" s="3">
        <f>VLOOKUP($C20,'all servers'!$C:$K,4,FALSE)</f>
        <v>1</v>
      </c>
      <c r="H20" s="3" t="str">
        <f>VLOOKUP($C20,'all servers'!$C:$K,5,FALSE)</f>
        <v>20GB</v>
      </c>
      <c r="I20" s="3" t="str">
        <f>VLOOKUP($C20,'all servers'!$C:$K,6,FALSE)</f>
        <v>RHEL</v>
      </c>
      <c r="J20" s="3" t="str">
        <f>VLOOKUP($C20,'all servers'!$C:$K,7,FALSE)</f>
        <v>xBRC-Attraction</v>
      </c>
      <c r="K20" s="3">
        <f>VLOOKUP($C20,'all servers'!$C:$K,9,FALSE)</f>
        <v>0</v>
      </c>
      <c r="L20" s="3" t="s">
        <v>157</v>
      </c>
    </row>
    <row r="21" spans="1:12" x14ac:dyDescent="0.25">
      <c r="A21" s="3" t="s">
        <v>273</v>
      </c>
      <c r="B21" s="3" t="s">
        <v>142</v>
      </c>
      <c r="C21" s="3" t="s">
        <v>266</v>
      </c>
      <c r="D21" s="3" t="s">
        <v>233</v>
      </c>
      <c r="E21" s="3" t="str">
        <f>VLOOKUP($C21,'all servers'!$C:$K,2,FALSE)</f>
        <v>LOAD</v>
      </c>
      <c r="F21" s="3" t="str">
        <f>VLOOKUP($C21,'all servers'!$C:$K,3,FALSE)</f>
        <v>256MB</v>
      </c>
      <c r="G21" s="3">
        <f>VLOOKUP($C21,'all servers'!$C:$K,4,FALSE)</f>
        <v>1</v>
      </c>
      <c r="H21" s="3" t="str">
        <f>VLOOKUP($C21,'all servers'!$C:$K,5,FALSE)</f>
        <v>20GB</v>
      </c>
      <c r="I21" s="3" t="str">
        <f>VLOOKUP($C21,'all servers'!$C:$K,6,FALSE)</f>
        <v>RHEL</v>
      </c>
      <c r="J21" s="3" t="str">
        <f>VLOOKUP($C21,'all servers'!$C:$K,7,FALSE)</f>
        <v>xBRC-Attraction</v>
      </c>
      <c r="K21" s="3">
        <f>VLOOKUP($C21,'all servers'!$C:$K,9,FALSE)</f>
        <v>0</v>
      </c>
      <c r="L21" s="3" t="s">
        <v>158</v>
      </c>
    </row>
    <row r="22" spans="1:12" x14ac:dyDescent="0.25">
      <c r="A22" s="3" t="s">
        <v>273</v>
      </c>
      <c r="B22" s="3" t="s">
        <v>142</v>
      </c>
      <c r="C22" s="3" t="s">
        <v>345</v>
      </c>
      <c r="D22" s="3" t="s">
        <v>233</v>
      </c>
      <c r="E22" s="3" t="str">
        <f>VLOOKUP($C22,'all servers'!$C:$K,2,FALSE)</f>
        <v>LOAD</v>
      </c>
      <c r="F22" s="3" t="str">
        <f>VLOOKUP($C22,'all servers'!$C:$K,3,FALSE)</f>
        <v>256MB</v>
      </c>
      <c r="G22" s="3">
        <f>VLOOKUP($C22,'all servers'!$C:$K,4,FALSE)</f>
        <v>1</v>
      </c>
      <c r="H22" s="3" t="str">
        <f>VLOOKUP($C22,'all servers'!$C:$K,5,FALSE)</f>
        <v>20GB</v>
      </c>
      <c r="I22" s="3" t="str">
        <f>VLOOKUP($C22,'all servers'!$C:$K,6,FALSE)</f>
        <v>RHEL</v>
      </c>
      <c r="J22" s="3" t="str">
        <f>VLOOKUP($C22,'all servers'!$C:$K,7,FALSE)</f>
        <v>xBRC-Attraction</v>
      </c>
      <c r="K22" s="3">
        <f>VLOOKUP($C22,'all servers'!$C:$K,9,FALSE)</f>
        <v>0</v>
      </c>
      <c r="L22" s="3" t="s">
        <v>158</v>
      </c>
    </row>
    <row r="23" spans="1:12" x14ac:dyDescent="0.25">
      <c r="A23" s="3" t="s">
        <v>213</v>
      </c>
      <c r="B23" s="3" t="s">
        <v>142</v>
      </c>
      <c r="C23" s="3" t="s">
        <v>256</v>
      </c>
      <c r="D23" s="3" t="s">
        <v>234</v>
      </c>
      <c r="E23" s="3" t="str">
        <f>VLOOKUP($C23,'all servers'!$C:$K,2,FALSE)</f>
        <v>LOAD</v>
      </c>
      <c r="F23" s="3" t="str">
        <f>VLOOKUP($C23,'all servers'!$C:$K,3,FALSE)</f>
        <v>256MB</v>
      </c>
      <c r="G23" s="3">
        <f>VLOOKUP($C23,'all servers'!$C:$K,4,FALSE)</f>
        <v>1</v>
      </c>
      <c r="H23" s="3" t="str">
        <f>VLOOKUP($C23,'all servers'!$C:$K,5,FALSE)</f>
        <v>20GB</v>
      </c>
      <c r="I23" s="3" t="str">
        <f>VLOOKUP($C23,'all servers'!$C:$K,6,FALSE)</f>
        <v>RHEL</v>
      </c>
      <c r="J23" s="3" t="str">
        <f>VLOOKUP($C23,'all servers'!$C:$K,7,FALSE)</f>
        <v>xBRC-Space</v>
      </c>
      <c r="K23" s="3">
        <f>VLOOKUP($C23,'all servers'!$C:$K,9,FALSE)</f>
        <v>0</v>
      </c>
      <c r="L23" s="3" t="s">
        <v>193</v>
      </c>
    </row>
    <row r="24" spans="1:12" x14ac:dyDescent="0.25">
      <c r="A24" s="3" t="s">
        <v>214</v>
      </c>
      <c r="B24" s="3" t="s">
        <v>142</v>
      </c>
      <c r="C24" s="3" t="s">
        <v>144</v>
      </c>
      <c r="D24" s="3" t="s">
        <v>235</v>
      </c>
      <c r="E24" s="3" t="str">
        <f>VLOOKUP($C24,'all servers'!$C:$K,2,FALSE)</f>
        <v>LOAD</v>
      </c>
      <c r="F24" s="3" t="str">
        <f>VLOOKUP($C24,'all servers'!$C:$K,3,FALSE)</f>
        <v>256MB</v>
      </c>
      <c r="G24" s="3">
        <f>VLOOKUP($C24,'all servers'!$C:$K,4,FALSE)</f>
        <v>1</v>
      </c>
      <c r="H24" s="3" t="str">
        <f>VLOOKUP($C24,'all servers'!$C:$K,5,FALSE)</f>
        <v>20GB</v>
      </c>
      <c r="I24" s="3" t="str">
        <f>VLOOKUP($C24,'all servers'!$C:$K,6,FALSE)</f>
        <v>RHEL</v>
      </c>
      <c r="J24" s="3" t="str">
        <f>VLOOKUP($C24,'all servers'!$C:$K,7,FALSE)</f>
        <v>xBRC-Park Entry</v>
      </c>
      <c r="K24" s="3">
        <f>VLOOKUP($C24,'all servers'!$C:$K,9,FALSE)</f>
        <v>0</v>
      </c>
      <c r="L24" s="3" t="s">
        <v>193</v>
      </c>
    </row>
    <row r="25" spans="1:12" x14ac:dyDescent="0.25">
      <c r="A25" s="3" t="s">
        <v>143</v>
      </c>
      <c r="B25" s="3" t="s">
        <v>142</v>
      </c>
      <c r="C25" s="3" t="s">
        <v>267</v>
      </c>
      <c r="D25" s="3" t="s">
        <v>236</v>
      </c>
      <c r="E25" s="3" t="str">
        <f>VLOOKUP($C25,'all servers'!$C:$K,2,FALSE)</f>
        <v>LOAD</v>
      </c>
      <c r="F25" s="3" t="str">
        <f>VLOOKUP($C25,'all servers'!$C:$K,3,FALSE)</f>
        <v>256MB</v>
      </c>
      <c r="G25" s="3">
        <f>VLOOKUP($C25,'all servers'!$C:$K,4,FALSE)</f>
        <v>1</v>
      </c>
      <c r="H25" s="3" t="str">
        <f>VLOOKUP($C25,'all servers'!$C:$K,5,FALSE)</f>
        <v>20GB</v>
      </c>
      <c r="I25" s="3" t="str">
        <f>VLOOKUP($C25,'all servers'!$C:$K,6,FALSE)</f>
        <v>CentOS</v>
      </c>
      <c r="J25" s="3" t="str">
        <f>VLOOKUP($C25,'all servers'!$C:$K,7,FALSE)</f>
        <v>xBRC-Attraction</v>
      </c>
      <c r="K25" s="3">
        <f>VLOOKUP($C25,'all servers'!$C:$K,9,FALSE)</f>
        <v>0</v>
      </c>
      <c r="L25" s="3" t="s">
        <v>270</v>
      </c>
    </row>
    <row r="26" spans="1:12" x14ac:dyDescent="0.25">
      <c r="A26" s="3" t="s">
        <v>143</v>
      </c>
      <c r="B26" s="3" t="s">
        <v>142</v>
      </c>
      <c r="C26" s="3" t="s">
        <v>268</v>
      </c>
      <c r="D26" s="3" t="s">
        <v>236</v>
      </c>
      <c r="E26" s="3" t="str">
        <f>VLOOKUP($C26,'all servers'!$C:$K,2,FALSE)</f>
        <v>LOAD</v>
      </c>
      <c r="F26" s="3" t="str">
        <f>VLOOKUP($C26,'all servers'!$C:$K,3,FALSE)</f>
        <v>256MB</v>
      </c>
      <c r="G26" s="3">
        <f>VLOOKUP($C26,'all servers'!$C:$K,4,FALSE)</f>
        <v>1</v>
      </c>
      <c r="H26" s="3" t="str">
        <f>VLOOKUP($C26,'all servers'!$C:$K,5,FALSE)</f>
        <v>20GB</v>
      </c>
      <c r="I26" s="3" t="str">
        <f>VLOOKUP($C26,'all servers'!$C:$K,6,FALSE)</f>
        <v>CentOS</v>
      </c>
      <c r="J26" s="3" t="str">
        <f>VLOOKUP($C26,'all servers'!$C:$K,7,FALSE)</f>
        <v>xBRC-Attraction</v>
      </c>
      <c r="K26" s="3">
        <f>VLOOKUP($C26,'all servers'!$C:$K,9,FALSE)</f>
        <v>0</v>
      </c>
      <c r="L26" s="3" t="s">
        <v>271</v>
      </c>
    </row>
    <row r="27" spans="1:12" x14ac:dyDescent="0.25">
      <c r="A27" s="3" t="s">
        <v>143</v>
      </c>
      <c r="B27" s="3" t="s">
        <v>142</v>
      </c>
      <c r="C27" s="3" t="s">
        <v>269</v>
      </c>
      <c r="D27" s="3" t="s">
        <v>236</v>
      </c>
      <c r="E27" s="3" t="str">
        <f>VLOOKUP($C27,'all servers'!$C:$K,2,FALSE)</f>
        <v>LOAD</v>
      </c>
      <c r="F27" s="3" t="str">
        <f>VLOOKUP($C27,'all servers'!$C:$K,3,FALSE)</f>
        <v>256MB</v>
      </c>
      <c r="G27" s="3">
        <f>VLOOKUP($C27,'all servers'!$C:$K,4,FALSE)</f>
        <v>1</v>
      </c>
      <c r="H27" s="3" t="str">
        <f>VLOOKUP($C27,'all servers'!$C:$K,5,FALSE)</f>
        <v>20GB</v>
      </c>
      <c r="I27" s="3" t="str">
        <f>VLOOKUP($C27,'all servers'!$C:$K,6,FALSE)</f>
        <v>CentOS</v>
      </c>
      <c r="J27" s="3" t="str">
        <f>VLOOKUP($C27,'all servers'!$C:$K,7,FALSE)</f>
        <v>xBRC-Park Entry</v>
      </c>
      <c r="K27" s="3">
        <f>VLOOKUP($C27,'all servers'!$C:$K,9,FALSE)</f>
        <v>0</v>
      </c>
      <c r="L27" s="3" t="s">
        <v>272</v>
      </c>
    </row>
    <row r="29" spans="1:12" x14ac:dyDescent="0.25">
      <c r="A29" s="35" t="s">
        <v>117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7"/>
    </row>
    <row r="30" spans="1:12" s="1" customFormat="1" x14ac:dyDescent="0.25">
      <c r="A30" s="7" t="s">
        <v>96</v>
      </c>
      <c r="B30" s="7" t="s">
        <v>112</v>
      </c>
      <c r="C30" s="12" t="s">
        <v>198</v>
      </c>
      <c r="D30" s="12" t="s">
        <v>0</v>
      </c>
      <c r="E30" s="7" t="s">
        <v>202</v>
      </c>
      <c r="F30" s="1" t="s">
        <v>239</v>
      </c>
      <c r="G30" s="7" t="s">
        <v>122</v>
      </c>
      <c r="H30" s="7" t="s">
        <v>123</v>
      </c>
      <c r="I30" s="7" t="s">
        <v>126</v>
      </c>
      <c r="J30" s="7" t="s">
        <v>121</v>
      </c>
      <c r="K30" s="7" t="s">
        <v>7</v>
      </c>
      <c r="L30" s="7" t="s">
        <v>101</v>
      </c>
    </row>
    <row r="31" spans="1:12" x14ac:dyDescent="0.25">
      <c r="A31" s="3" t="s">
        <v>194</v>
      </c>
      <c r="B31" s="3" t="s">
        <v>142</v>
      </c>
      <c r="C31" s="3" t="s">
        <v>267</v>
      </c>
      <c r="D31" s="3" t="str">
        <f>C22</f>
        <v>LOAD-XBRC-PRCS</v>
      </c>
      <c r="E31" s="3" t="s">
        <v>245</v>
      </c>
      <c r="F31">
        <v>1</v>
      </c>
      <c r="G31" s="3" t="s">
        <v>124</v>
      </c>
      <c r="H31" s="3">
        <v>2</v>
      </c>
      <c r="I31" s="3">
        <v>80</v>
      </c>
      <c r="J31" s="3" t="s">
        <v>127</v>
      </c>
      <c r="K31" s="3">
        <f>VLOOKUP($C31,'all servers'!$C:$K,9,FALSE)</f>
        <v>0</v>
      </c>
      <c r="L31" s="3" t="s">
        <v>195</v>
      </c>
    </row>
    <row r="32" spans="1:12" x14ac:dyDescent="0.25">
      <c r="A32" s="3" t="s">
        <v>194</v>
      </c>
      <c r="B32" s="3" t="s">
        <v>142</v>
      </c>
      <c r="C32" s="3" t="str">
        <f>C31</f>
        <v>LOAD-RDR-ATT1</v>
      </c>
      <c r="D32" s="3" t="str">
        <f>D31</f>
        <v>LOAD-XBRC-PRCS</v>
      </c>
      <c r="E32" s="3" t="s">
        <v>246</v>
      </c>
      <c r="F32">
        <v>1</v>
      </c>
      <c r="G32" s="3" t="s">
        <v>124</v>
      </c>
      <c r="H32" s="3">
        <v>3</v>
      </c>
      <c r="I32" s="3">
        <v>80</v>
      </c>
      <c r="J32" s="3" t="s">
        <v>128</v>
      </c>
      <c r="K32" s="3">
        <f>VLOOKUP($C32,'all servers'!$C:$K,9,FALSE)</f>
        <v>0</v>
      </c>
      <c r="L32" s="3" t="s">
        <v>195</v>
      </c>
    </row>
    <row r="33" spans="1:12" x14ac:dyDescent="0.25">
      <c r="A33" s="3" t="s">
        <v>194</v>
      </c>
      <c r="B33" s="3" t="s">
        <v>142</v>
      </c>
      <c r="C33" s="3" t="str">
        <f t="shared" ref="C33:C50" si="0">C32</f>
        <v>LOAD-RDR-ATT1</v>
      </c>
      <c r="D33" s="3" t="str">
        <f>D32</f>
        <v>LOAD-XBRC-PRCS</v>
      </c>
      <c r="E33" s="3" t="s">
        <v>247</v>
      </c>
      <c r="F33">
        <v>1</v>
      </c>
      <c r="G33" s="3" t="s">
        <v>125</v>
      </c>
      <c r="H33" s="3">
        <v>2</v>
      </c>
      <c r="I33" s="3">
        <v>80</v>
      </c>
      <c r="J33" s="3" t="s">
        <v>129</v>
      </c>
      <c r="K33" s="3">
        <f>VLOOKUP($C33,'all servers'!$C:$K,9,FALSE)</f>
        <v>0</v>
      </c>
      <c r="L33" s="3" t="s">
        <v>195</v>
      </c>
    </row>
    <row r="34" spans="1:12" x14ac:dyDescent="0.25">
      <c r="A34" s="3" t="s">
        <v>194</v>
      </c>
      <c r="B34" s="3" t="s">
        <v>142</v>
      </c>
      <c r="C34" s="3" t="str">
        <f t="shared" si="0"/>
        <v>LOAD-RDR-ATT1</v>
      </c>
      <c r="D34" s="3" t="str">
        <f>D33</f>
        <v>LOAD-XBRC-PRCS</v>
      </c>
      <c r="E34" s="3" t="s">
        <v>248</v>
      </c>
      <c r="F34">
        <v>1</v>
      </c>
      <c r="G34" s="3" t="s">
        <v>125</v>
      </c>
      <c r="H34" s="3">
        <v>3</v>
      </c>
      <c r="I34" s="3">
        <v>80</v>
      </c>
      <c r="J34" s="3" t="s">
        <v>130</v>
      </c>
      <c r="K34" s="3">
        <f>VLOOKUP($C34,'all servers'!$C:$K,9,FALSE)</f>
        <v>0</v>
      </c>
      <c r="L34" s="3" t="s">
        <v>195</v>
      </c>
    </row>
    <row r="35" spans="1:12" x14ac:dyDescent="0.25">
      <c r="A35" s="3" t="s">
        <v>194</v>
      </c>
      <c r="B35" s="3" t="s">
        <v>142</v>
      </c>
      <c r="C35" s="3" t="str">
        <f t="shared" si="0"/>
        <v>LOAD-RDR-ATT1</v>
      </c>
      <c r="D35" s="3" t="str">
        <f>C13</f>
        <v>LOAD-XBRC-BUZZ</v>
      </c>
      <c r="E35" s="3" t="s">
        <v>249</v>
      </c>
      <c r="F35">
        <v>2</v>
      </c>
      <c r="G35" s="3" t="s">
        <v>124</v>
      </c>
      <c r="H35" s="3">
        <v>2</v>
      </c>
      <c r="I35" s="3">
        <v>80</v>
      </c>
      <c r="J35" s="3" t="s">
        <v>131</v>
      </c>
      <c r="K35" s="3">
        <f>VLOOKUP($C35,'all servers'!$C:$K,9,FALSE)</f>
        <v>0</v>
      </c>
      <c r="L35" s="3" t="s">
        <v>274</v>
      </c>
    </row>
    <row r="36" spans="1:12" x14ac:dyDescent="0.25">
      <c r="A36" s="3" t="s">
        <v>194</v>
      </c>
      <c r="B36" s="3" t="s">
        <v>142</v>
      </c>
      <c r="C36" s="3" t="str">
        <f t="shared" si="0"/>
        <v>LOAD-RDR-ATT1</v>
      </c>
      <c r="D36" s="3" t="str">
        <f>D35</f>
        <v>LOAD-XBRC-BUZZ</v>
      </c>
      <c r="E36" s="3" t="s">
        <v>250</v>
      </c>
      <c r="F36">
        <v>2</v>
      </c>
      <c r="G36" s="3" t="s">
        <v>124</v>
      </c>
      <c r="H36" s="3">
        <v>3</v>
      </c>
      <c r="I36" s="3">
        <v>80</v>
      </c>
      <c r="J36" s="3" t="s">
        <v>132</v>
      </c>
      <c r="K36" s="3">
        <f>VLOOKUP($C36,'all servers'!$C:$K,9,FALSE)</f>
        <v>0</v>
      </c>
      <c r="L36" s="3" t="s">
        <v>274</v>
      </c>
    </row>
    <row r="37" spans="1:12" x14ac:dyDescent="0.25">
      <c r="A37" s="3" t="s">
        <v>194</v>
      </c>
      <c r="B37" s="3" t="s">
        <v>142</v>
      </c>
      <c r="C37" s="3" t="str">
        <f t="shared" si="0"/>
        <v>LOAD-RDR-ATT1</v>
      </c>
      <c r="D37" s="3" t="str">
        <f>D36</f>
        <v>LOAD-XBRC-BUZZ</v>
      </c>
      <c r="E37" s="3" t="s">
        <v>251</v>
      </c>
      <c r="F37">
        <v>2</v>
      </c>
      <c r="G37" s="3" t="s">
        <v>125</v>
      </c>
      <c r="H37" s="3">
        <v>2</v>
      </c>
      <c r="I37" s="3">
        <v>80</v>
      </c>
      <c r="J37" s="3" t="s">
        <v>133</v>
      </c>
      <c r="K37" s="3">
        <f>VLOOKUP($C37,'all servers'!$C:$K,9,FALSE)</f>
        <v>0</v>
      </c>
      <c r="L37" s="3" t="s">
        <v>274</v>
      </c>
    </row>
    <row r="38" spans="1:12" x14ac:dyDescent="0.25">
      <c r="A38" s="3" t="s">
        <v>194</v>
      </c>
      <c r="B38" s="3" t="s">
        <v>142</v>
      </c>
      <c r="C38" s="3" t="str">
        <f t="shared" si="0"/>
        <v>LOAD-RDR-ATT1</v>
      </c>
      <c r="D38" s="3" t="str">
        <f>D37</f>
        <v>LOAD-XBRC-BUZZ</v>
      </c>
      <c r="E38" s="3" t="s">
        <v>252</v>
      </c>
      <c r="F38">
        <v>2</v>
      </c>
      <c r="G38" s="3" t="s">
        <v>125</v>
      </c>
      <c r="H38" s="3">
        <v>3</v>
      </c>
      <c r="I38" s="3">
        <v>80</v>
      </c>
      <c r="J38" s="3" t="s">
        <v>134</v>
      </c>
      <c r="K38" s="3">
        <f>VLOOKUP($C38,'all servers'!$C:$K,9,FALSE)</f>
        <v>0</v>
      </c>
      <c r="L38" s="3" t="s">
        <v>274</v>
      </c>
    </row>
    <row r="39" spans="1:12" x14ac:dyDescent="0.25">
      <c r="A39" s="3" t="s">
        <v>194</v>
      </c>
      <c r="B39" s="3" t="s">
        <v>142</v>
      </c>
      <c r="C39" s="3" t="str">
        <f t="shared" si="0"/>
        <v>LOAD-RDR-ATT1</v>
      </c>
      <c r="D39" s="3" t="str">
        <f>C14</f>
        <v>LOAD-XBRC-HM</v>
      </c>
      <c r="E39" s="3" t="s">
        <v>275</v>
      </c>
      <c r="F39">
        <v>3</v>
      </c>
      <c r="G39" s="3" t="s">
        <v>124</v>
      </c>
      <c r="H39" s="3">
        <v>2</v>
      </c>
      <c r="I39" s="3">
        <v>80</v>
      </c>
      <c r="J39" s="3" t="s">
        <v>131</v>
      </c>
      <c r="K39" s="3">
        <f>VLOOKUP($C39,'all servers'!$C:$K,9,FALSE)</f>
        <v>0</v>
      </c>
      <c r="L39" s="3" t="s">
        <v>197</v>
      </c>
    </row>
    <row r="40" spans="1:12" x14ac:dyDescent="0.25">
      <c r="A40" s="3" t="s">
        <v>194</v>
      </c>
      <c r="B40" s="3" t="s">
        <v>142</v>
      </c>
      <c r="C40" s="3" t="str">
        <f t="shared" si="0"/>
        <v>LOAD-RDR-ATT1</v>
      </c>
      <c r="D40" s="3" t="str">
        <f>D39</f>
        <v>LOAD-XBRC-HM</v>
      </c>
      <c r="E40" s="3" t="s">
        <v>276</v>
      </c>
      <c r="F40">
        <v>3</v>
      </c>
      <c r="G40" s="3" t="s">
        <v>124</v>
      </c>
      <c r="H40" s="3">
        <v>3</v>
      </c>
      <c r="I40" s="3">
        <v>80</v>
      </c>
      <c r="J40" s="3" t="s">
        <v>132</v>
      </c>
      <c r="K40" s="3">
        <f>VLOOKUP($C40,'all servers'!$C:$K,9,FALSE)</f>
        <v>0</v>
      </c>
      <c r="L40" s="3" t="s">
        <v>195</v>
      </c>
    </row>
    <row r="41" spans="1:12" x14ac:dyDescent="0.25">
      <c r="A41" s="3" t="s">
        <v>194</v>
      </c>
      <c r="B41" s="3" t="s">
        <v>142</v>
      </c>
      <c r="C41" s="3" t="str">
        <f t="shared" si="0"/>
        <v>LOAD-RDR-ATT1</v>
      </c>
      <c r="D41" s="3" t="str">
        <f>D40</f>
        <v>LOAD-XBRC-HM</v>
      </c>
      <c r="E41" s="3" t="s">
        <v>277</v>
      </c>
      <c r="F41">
        <v>3</v>
      </c>
      <c r="G41" s="3" t="s">
        <v>125</v>
      </c>
      <c r="H41" s="3">
        <v>2</v>
      </c>
      <c r="I41" s="3">
        <v>80</v>
      </c>
      <c r="J41" s="3" t="s">
        <v>133</v>
      </c>
      <c r="K41" s="3">
        <f>VLOOKUP($C41,'all servers'!$C:$K,9,FALSE)</f>
        <v>0</v>
      </c>
      <c r="L41" s="3" t="s">
        <v>195</v>
      </c>
    </row>
    <row r="42" spans="1:12" x14ac:dyDescent="0.25">
      <c r="A42" s="3" t="s">
        <v>194</v>
      </c>
      <c r="B42" s="3" t="s">
        <v>142</v>
      </c>
      <c r="C42" s="3" t="str">
        <f t="shared" si="0"/>
        <v>LOAD-RDR-ATT1</v>
      </c>
      <c r="D42" s="3" t="str">
        <f>D41</f>
        <v>LOAD-XBRC-HM</v>
      </c>
      <c r="E42" s="3" t="s">
        <v>278</v>
      </c>
      <c r="F42">
        <v>3</v>
      </c>
      <c r="G42" s="3" t="s">
        <v>125</v>
      </c>
      <c r="H42" s="3">
        <v>3</v>
      </c>
      <c r="I42" s="3">
        <v>80</v>
      </c>
      <c r="J42" s="3" t="s">
        <v>134</v>
      </c>
      <c r="K42" s="3">
        <f>VLOOKUP($C42,'all servers'!$C:$K,9,FALSE)</f>
        <v>0</v>
      </c>
      <c r="L42" s="3" t="s">
        <v>195</v>
      </c>
    </row>
    <row r="43" spans="1:12" x14ac:dyDescent="0.25">
      <c r="A43" s="3" t="s">
        <v>194</v>
      </c>
      <c r="B43" s="3" t="s">
        <v>142</v>
      </c>
      <c r="C43" s="3" t="str">
        <f t="shared" si="0"/>
        <v>LOAD-RDR-ATT1</v>
      </c>
      <c r="D43" s="3" t="str">
        <f>C15</f>
        <v>LOAD-XBRC-JUNG</v>
      </c>
      <c r="E43" s="3" t="s">
        <v>279</v>
      </c>
      <c r="F43">
        <v>4</v>
      </c>
      <c r="G43" s="3" t="s">
        <v>124</v>
      </c>
      <c r="H43" s="3">
        <v>2</v>
      </c>
      <c r="I43" s="3">
        <v>80</v>
      </c>
      <c r="J43" s="3" t="s">
        <v>131</v>
      </c>
      <c r="K43" s="3">
        <f>VLOOKUP($C43,'all servers'!$C:$K,9,FALSE)</f>
        <v>0</v>
      </c>
      <c r="L43" s="3" t="s">
        <v>195</v>
      </c>
    </row>
    <row r="44" spans="1:12" x14ac:dyDescent="0.25">
      <c r="A44" s="3" t="s">
        <v>194</v>
      </c>
      <c r="B44" s="3" t="s">
        <v>142</v>
      </c>
      <c r="C44" s="3" t="str">
        <f t="shared" si="0"/>
        <v>LOAD-RDR-ATT1</v>
      </c>
      <c r="D44" s="3" t="str">
        <f>D43</f>
        <v>LOAD-XBRC-JUNG</v>
      </c>
      <c r="E44" s="3" t="s">
        <v>280</v>
      </c>
      <c r="F44">
        <v>4</v>
      </c>
      <c r="G44" s="3" t="s">
        <v>124</v>
      </c>
      <c r="H44" s="3">
        <v>3</v>
      </c>
      <c r="I44" s="3">
        <v>80</v>
      </c>
      <c r="J44" s="3" t="s">
        <v>132</v>
      </c>
      <c r="K44" s="3">
        <f>VLOOKUP($C44,'all servers'!$C:$K,9,FALSE)</f>
        <v>0</v>
      </c>
      <c r="L44" s="3" t="s">
        <v>195</v>
      </c>
    </row>
    <row r="45" spans="1:12" x14ac:dyDescent="0.25">
      <c r="A45" s="3" t="s">
        <v>194</v>
      </c>
      <c r="B45" s="3" t="s">
        <v>142</v>
      </c>
      <c r="C45" s="3" t="str">
        <f t="shared" si="0"/>
        <v>LOAD-RDR-ATT1</v>
      </c>
      <c r="D45" s="3" t="str">
        <f>D44</f>
        <v>LOAD-XBRC-JUNG</v>
      </c>
      <c r="E45" s="3" t="s">
        <v>281</v>
      </c>
      <c r="F45">
        <v>4</v>
      </c>
      <c r="G45" s="3" t="s">
        <v>125</v>
      </c>
      <c r="H45" s="3">
        <v>2</v>
      </c>
      <c r="I45" s="3">
        <v>80</v>
      </c>
      <c r="J45" s="3" t="s">
        <v>133</v>
      </c>
      <c r="K45" s="3">
        <f>VLOOKUP($C45,'all servers'!$C:$K,9,FALSE)</f>
        <v>0</v>
      </c>
      <c r="L45" s="3" t="s">
        <v>195</v>
      </c>
    </row>
    <row r="46" spans="1:12" x14ac:dyDescent="0.25">
      <c r="A46" s="3" t="s">
        <v>194</v>
      </c>
      <c r="B46" s="3" t="s">
        <v>142</v>
      </c>
      <c r="C46" s="3" t="str">
        <f t="shared" si="0"/>
        <v>LOAD-RDR-ATT1</v>
      </c>
      <c r="D46" s="3" t="str">
        <f>D45</f>
        <v>LOAD-XBRC-JUNG</v>
      </c>
      <c r="E46" s="3" t="s">
        <v>282</v>
      </c>
      <c r="F46">
        <v>4</v>
      </c>
      <c r="G46" s="3" t="s">
        <v>125</v>
      </c>
      <c r="H46" s="3">
        <v>3</v>
      </c>
      <c r="I46" s="3">
        <v>80</v>
      </c>
      <c r="J46" s="3" t="s">
        <v>134</v>
      </c>
      <c r="K46" s="3">
        <f>VLOOKUP($C46,'all servers'!$C:$K,9,FALSE)</f>
        <v>0</v>
      </c>
      <c r="L46" s="3" t="s">
        <v>195</v>
      </c>
    </row>
    <row r="47" spans="1:12" x14ac:dyDescent="0.25">
      <c r="A47" s="3" t="s">
        <v>194</v>
      </c>
      <c r="B47" s="3" t="s">
        <v>142</v>
      </c>
      <c r="C47" s="3" t="str">
        <f t="shared" si="0"/>
        <v>LOAD-RDR-ATT1</v>
      </c>
      <c r="D47" s="3" t="str">
        <f>C16</f>
        <v>LOAD-XBRC-PAN</v>
      </c>
      <c r="E47" s="3" t="s">
        <v>283</v>
      </c>
      <c r="F47">
        <v>5</v>
      </c>
      <c r="G47" s="3" t="s">
        <v>124</v>
      </c>
      <c r="H47" s="3">
        <v>2</v>
      </c>
      <c r="I47" s="3">
        <v>80</v>
      </c>
      <c r="J47" s="3" t="s">
        <v>131</v>
      </c>
      <c r="K47" s="3">
        <f>VLOOKUP($C47,'all servers'!$C:$K,9,FALSE)</f>
        <v>0</v>
      </c>
      <c r="L47" s="3" t="s">
        <v>195</v>
      </c>
    </row>
    <row r="48" spans="1:12" x14ac:dyDescent="0.25">
      <c r="A48" s="3" t="s">
        <v>194</v>
      </c>
      <c r="B48" s="3" t="s">
        <v>142</v>
      </c>
      <c r="C48" s="3" t="str">
        <f t="shared" si="0"/>
        <v>LOAD-RDR-ATT1</v>
      </c>
      <c r="D48" s="3" t="str">
        <f>D47</f>
        <v>LOAD-XBRC-PAN</v>
      </c>
      <c r="E48" s="3" t="s">
        <v>284</v>
      </c>
      <c r="F48">
        <v>5</v>
      </c>
      <c r="G48" s="3" t="s">
        <v>124</v>
      </c>
      <c r="H48" s="3">
        <v>3</v>
      </c>
      <c r="I48" s="3">
        <v>80</v>
      </c>
      <c r="J48" s="3" t="s">
        <v>132</v>
      </c>
      <c r="K48" s="3">
        <f>VLOOKUP($C48,'all servers'!$C:$K,9,FALSE)</f>
        <v>0</v>
      </c>
      <c r="L48" s="3" t="s">
        <v>195</v>
      </c>
    </row>
    <row r="49" spans="1:12" x14ac:dyDescent="0.25">
      <c r="A49" s="3" t="s">
        <v>194</v>
      </c>
      <c r="B49" s="3" t="s">
        <v>142</v>
      </c>
      <c r="C49" s="3" t="str">
        <f t="shared" si="0"/>
        <v>LOAD-RDR-ATT1</v>
      </c>
      <c r="D49" s="3" t="str">
        <f>D48</f>
        <v>LOAD-XBRC-PAN</v>
      </c>
      <c r="E49" s="3" t="s">
        <v>285</v>
      </c>
      <c r="F49">
        <v>5</v>
      </c>
      <c r="G49" s="3" t="s">
        <v>125</v>
      </c>
      <c r="H49" s="3">
        <v>2</v>
      </c>
      <c r="I49" s="3">
        <v>80</v>
      </c>
      <c r="J49" s="3" t="s">
        <v>133</v>
      </c>
      <c r="K49" s="3">
        <f>VLOOKUP($C49,'all servers'!$C:$K,9,FALSE)</f>
        <v>0</v>
      </c>
      <c r="L49" s="3" t="s">
        <v>195</v>
      </c>
    </row>
    <row r="50" spans="1:12" x14ac:dyDescent="0.25">
      <c r="A50" s="3" t="s">
        <v>194</v>
      </c>
      <c r="B50" s="3" t="s">
        <v>142</v>
      </c>
      <c r="C50" s="3" t="str">
        <f t="shared" si="0"/>
        <v>LOAD-RDR-ATT1</v>
      </c>
      <c r="D50" s="3" t="str">
        <f>D49</f>
        <v>LOAD-XBRC-PAN</v>
      </c>
      <c r="E50" s="3" t="s">
        <v>286</v>
      </c>
      <c r="F50">
        <v>5</v>
      </c>
      <c r="G50" s="3" t="s">
        <v>125</v>
      </c>
      <c r="H50" s="3">
        <v>3</v>
      </c>
      <c r="I50" s="3">
        <v>80</v>
      </c>
      <c r="J50" s="3" t="s">
        <v>134</v>
      </c>
      <c r="K50" s="3">
        <f>VLOOKUP($C50,'all servers'!$C:$K,9,FALSE)</f>
        <v>0</v>
      </c>
      <c r="L50" s="3" t="s">
        <v>195</v>
      </c>
    </row>
    <row r="51" spans="1:12" x14ac:dyDescent="0.25">
      <c r="A51" s="3" t="s">
        <v>194</v>
      </c>
      <c r="B51" s="3" t="s">
        <v>142</v>
      </c>
      <c r="C51" s="3" t="str">
        <f>C26</f>
        <v>LOAD-RDR-ATT2</v>
      </c>
      <c r="D51" s="3" t="str">
        <f>C17</f>
        <v>LOAD-XBRC-PHIL</v>
      </c>
      <c r="E51" s="3" t="s">
        <v>207</v>
      </c>
      <c r="F51">
        <v>6</v>
      </c>
      <c r="G51" s="3" t="s">
        <v>124</v>
      </c>
      <c r="H51" s="3">
        <v>2</v>
      </c>
      <c r="I51" s="3">
        <v>80</v>
      </c>
      <c r="J51" s="3" t="s">
        <v>131</v>
      </c>
      <c r="K51" s="3">
        <f>VLOOKUP($C51,'all servers'!$C:$K,9,FALSE)</f>
        <v>0</v>
      </c>
      <c r="L51" s="3" t="s">
        <v>195</v>
      </c>
    </row>
    <row r="52" spans="1:12" x14ac:dyDescent="0.25">
      <c r="A52" s="3" t="s">
        <v>194</v>
      </c>
      <c r="B52" s="3" t="s">
        <v>142</v>
      </c>
      <c r="C52" s="3" t="str">
        <f>C51</f>
        <v>LOAD-RDR-ATT2</v>
      </c>
      <c r="D52" t="str">
        <f>D51</f>
        <v>LOAD-XBRC-PHIL</v>
      </c>
      <c r="E52" s="3" t="s">
        <v>208</v>
      </c>
      <c r="F52">
        <v>6</v>
      </c>
      <c r="G52" s="3" t="s">
        <v>124</v>
      </c>
      <c r="H52" s="3">
        <v>3</v>
      </c>
      <c r="I52" s="3">
        <v>80</v>
      </c>
      <c r="J52" s="3" t="s">
        <v>132</v>
      </c>
      <c r="K52" s="3">
        <f>VLOOKUP($C52,'all servers'!$C:$K,9,FALSE)</f>
        <v>0</v>
      </c>
      <c r="L52" s="3" t="s">
        <v>195</v>
      </c>
    </row>
    <row r="53" spans="1:12" x14ac:dyDescent="0.25">
      <c r="A53" s="3" t="s">
        <v>194</v>
      </c>
      <c r="B53" s="3" t="s">
        <v>142</v>
      </c>
      <c r="C53" s="3" t="str">
        <f t="shared" ref="C53:C70" si="1">C52</f>
        <v>LOAD-RDR-ATT2</v>
      </c>
      <c r="D53" t="str">
        <f>D52</f>
        <v>LOAD-XBRC-PHIL</v>
      </c>
      <c r="E53" s="3" t="s">
        <v>209</v>
      </c>
      <c r="F53">
        <v>6</v>
      </c>
      <c r="G53" s="3" t="s">
        <v>125</v>
      </c>
      <c r="H53" s="3">
        <v>2</v>
      </c>
      <c r="I53" s="3">
        <v>80</v>
      </c>
      <c r="J53" s="3" t="s">
        <v>133</v>
      </c>
      <c r="K53" s="3">
        <f>VLOOKUP($C53,'all servers'!$C:$K,9,FALSE)</f>
        <v>0</v>
      </c>
      <c r="L53" s="3" t="s">
        <v>195</v>
      </c>
    </row>
    <row r="54" spans="1:12" x14ac:dyDescent="0.25">
      <c r="A54" s="3" t="s">
        <v>194</v>
      </c>
      <c r="B54" s="3" t="s">
        <v>142</v>
      </c>
      <c r="C54" s="3" t="str">
        <f t="shared" si="1"/>
        <v>LOAD-RDR-ATT2</v>
      </c>
      <c r="D54" t="str">
        <f>D53</f>
        <v>LOAD-XBRC-PHIL</v>
      </c>
      <c r="E54" s="3" t="s">
        <v>210</v>
      </c>
      <c r="F54">
        <v>6</v>
      </c>
      <c r="G54" s="3" t="s">
        <v>125</v>
      </c>
      <c r="H54" s="3">
        <v>3</v>
      </c>
      <c r="I54" s="3">
        <v>80</v>
      </c>
      <c r="J54" s="3" t="s">
        <v>134</v>
      </c>
      <c r="K54" s="3">
        <f>VLOOKUP($C54,'all servers'!$C:$K,9,FALSE)</f>
        <v>0</v>
      </c>
      <c r="L54" s="3" t="s">
        <v>195</v>
      </c>
    </row>
    <row r="55" spans="1:12" x14ac:dyDescent="0.25">
      <c r="A55" s="3" t="s">
        <v>194</v>
      </c>
      <c r="B55" s="3" t="s">
        <v>142</v>
      </c>
      <c r="C55" s="3" t="str">
        <f t="shared" si="1"/>
        <v>LOAD-RDR-ATT2</v>
      </c>
      <c r="D55" s="3" t="str">
        <f>C18</f>
        <v>LOAD-XBRC-POOH</v>
      </c>
      <c r="E55" s="3" t="s">
        <v>287</v>
      </c>
      <c r="F55">
        <v>7</v>
      </c>
      <c r="G55" s="3" t="s">
        <v>124</v>
      </c>
      <c r="H55" s="3">
        <v>2</v>
      </c>
      <c r="I55" s="3">
        <v>80</v>
      </c>
      <c r="J55" s="3" t="s">
        <v>131</v>
      </c>
      <c r="K55" s="3">
        <f>VLOOKUP($C55,'all servers'!$C:$K,9,FALSE)</f>
        <v>0</v>
      </c>
      <c r="L55" s="3" t="s">
        <v>195</v>
      </c>
    </row>
    <row r="56" spans="1:12" x14ac:dyDescent="0.25">
      <c r="A56" s="3" t="s">
        <v>194</v>
      </c>
      <c r="B56" s="3" t="s">
        <v>142</v>
      </c>
      <c r="C56" s="3" t="str">
        <f t="shared" si="1"/>
        <v>LOAD-RDR-ATT2</v>
      </c>
      <c r="D56" s="3" t="str">
        <f>D55</f>
        <v>LOAD-XBRC-POOH</v>
      </c>
      <c r="E56" s="3" t="s">
        <v>288</v>
      </c>
      <c r="F56">
        <v>7</v>
      </c>
      <c r="G56" s="3" t="s">
        <v>124</v>
      </c>
      <c r="H56" s="3">
        <v>3</v>
      </c>
      <c r="I56" s="3">
        <v>80</v>
      </c>
      <c r="J56" s="3" t="s">
        <v>132</v>
      </c>
      <c r="K56" s="3">
        <f>VLOOKUP($C56,'all servers'!$C:$K,9,FALSE)</f>
        <v>0</v>
      </c>
      <c r="L56" s="3" t="s">
        <v>195</v>
      </c>
    </row>
    <row r="57" spans="1:12" x14ac:dyDescent="0.25">
      <c r="A57" s="3" t="s">
        <v>194</v>
      </c>
      <c r="B57" s="3" t="s">
        <v>142</v>
      </c>
      <c r="C57" s="3" t="str">
        <f t="shared" si="1"/>
        <v>LOAD-RDR-ATT2</v>
      </c>
      <c r="D57" s="3" t="str">
        <f>D56</f>
        <v>LOAD-XBRC-POOH</v>
      </c>
      <c r="E57" s="3" t="s">
        <v>289</v>
      </c>
      <c r="F57">
        <v>7</v>
      </c>
      <c r="G57" s="3" t="s">
        <v>125</v>
      </c>
      <c r="H57" s="3">
        <v>2</v>
      </c>
      <c r="I57" s="3">
        <v>80</v>
      </c>
      <c r="J57" s="3" t="s">
        <v>133</v>
      </c>
      <c r="K57" s="3">
        <f>VLOOKUP($C57,'all servers'!$C:$K,9,FALSE)</f>
        <v>0</v>
      </c>
      <c r="L57" s="3" t="s">
        <v>195</v>
      </c>
    </row>
    <row r="58" spans="1:12" x14ac:dyDescent="0.25">
      <c r="A58" s="3" t="s">
        <v>194</v>
      </c>
      <c r="B58" s="3" t="s">
        <v>142</v>
      </c>
      <c r="C58" s="3" t="str">
        <f t="shared" si="1"/>
        <v>LOAD-RDR-ATT2</v>
      </c>
      <c r="D58" s="3" t="str">
        <f>D57</f>
        <v>LOAD-XBRC-POOH</v>
      </c>
      <c r="E58" s="3" t="s">
        <v>290</v>
      </c>
      <c r="F58">
        <v>7</v>
      </c>
      <c r="G58" s="3" t="s">
        <v>125</v>
      </c>
      <c r="H58" s="3">
        <v>3</v>
      </c>
      <c r="I58" s="3">
        <v>80</v>
      </c>
      <c r="J58" s="3" t="s">
        <v>134</v>
      </c>
      <c r="K58" s="3">
        <f>VLOOKUP($C58,'all servers'!$C:$K,9,FALSE)</f>
        <v>0</v>
      </c>
      <c r="L58" s="3" t="s">
        <v>195</v>
      </c>
    </row>
    <row r="59" spans="1:12" x14ac:dyDescent="0.25">
      <c r="A59" s="3" t="s">
        <v>194</v>
      </c>
      <c r="B59" s="3" t="s">
        <v>142</v>
      </c>
      <c r="C59" s="3" t="str">
        <f t="shared" si="1"/>
        <v>LOAD-RDR-ATT2</v>
      </c>
      <c r="D59" s="3" t="str">
        <f>C20</f>
        <v>LOAD-XBRC-SPL</v>
      </c>
      <c r="E59" s="3" t="s">
        <v>291</v>
      </c>
      <c r="F59">
        <v>8</v>
      </c>
      <c r="G59" s="3" t="s">
        <v>124</v>
      </c>
      <c r="H59" s="3">
        <v>2</v>
      </c>
      <c r="I59" s="3">
        <v>80</v>
      </c>
      <c r="J59" s="3" t="s">
        <v>131</v>
      </c>
      <c r="K59" s="3">
        <f>VLOOKUP($C59,'all servers'!$C:$K,9,FALSE)</f>
        <v>0</v>
      </c>
      <c r="L59" s="3" t="s">
        <v>195</v>
      </c>
    </row>
    <row r="60" spans="1:12" x14ac:dyDescent="0.25">
      <c r="A60" s="3" t="s">
        <v>194</v>
      </c>
      <c r="B60" s="3" t="s">
        <v>142</v>
      </c>
      <c r="C60" s="3" t="str">
        <f t="shared" si="1"/>
        <v>LOAD-RDR-ATT2</v>
      </c>
      <c r="D60" s="3" t="str">
        <f>D59</f>
        <v>LOAD-XBRC-SPL</v>
      </c>
      <c r="E60" s="3" t="s">
        <v>292</v>
      </c>
      <c r="F60">
        <v>8</v>
      </c>
      <c r="G60" s="3" t="s">
        <v>124</v>
      </c>
      <c r="H60" s="3">
        <v>3</v>
      </c>
      <c r="I60" s="3">
        <v>80</v>
      </c>
      <c r="J60" s="3" t="s">
        <v>132</v>
      </c>
      <c r="K60" s="3">
        <f>VLOOKUP($C60,'all servers'!$C:$K,9,FALSE)</f>
        <v>0</v>
      </c>
      <c r="L60" s="3" t="s">
        <v>195</v>
      </c>
    </row>
    <row r="61" spans="1:12" x14ac:dyDescent="0.25">
      <c r="A61" s="3" t="s">
        <v>194</v>
      </c>
      <c r="B61" s="3" t="s">
        <v>142</v>
      </c>
      <c r="C61" s="3" t="str">
        <f t="shared" si="1"/>
        <v>LOAD-RDR-ATT2</v>
      </c>
      <c r="D61" s="3" t="str">
        <f>D60</f>
        <v>LOAD-XBRC-SPL</v>
      </c>
      <c r="E61" s="3" t="s">
        <v>293</v>
      </c>
      <c r="F61">
        <v>8</v>
      </c>
      <c r="G61" s="3" t="s">
        <v>125</v>
      </c>
      <c r="H61" s="3">
        <v>2</v>
      </c>
      <c r="I61" s="3">
        <v>80</v>
      </c>
      <c r="J61" s="3" t="s">
        <v>133</v>
      </c>
      <c r="K61" s="3">
        <f>VLOOKUP($C61,'all servers'!$C:$K,9,FALSE)</f>
        <v>0</v>
      </c>
      <c r="L61" s="3" t="s">
        <v>195</v>
      </c>
    </row>
    <row r="62" spans="1:12" x14ac:dyDescent="0.25">
      <c r="A62" s="3" t="s">
        <v>194</v>
      </c>
      <c r="B62" s="3" t="s">
        <v>142</v>
      </c>
      <c r="C62" s="3" t="str">
        <f t="shared" si="1"/>
        <v>LOAD-RDR-ATT2</v>
      </c>
      <c r="D62" s="3" t="str">
        <f>D61</f>
        <v>LOAD-XBRC-SPL</v>
      </c>
      <c r="E62" s="3" t="s">
        <v>294</v>
      </c>
      <c r="F62">
        <v>8</v>
      </c>
      <c r="G62" s="3" t="s">
        <v>125</v>
      </c>
      <c r="H62" s="3">
        <v>3</v>
      </c>
      <c r="I62" s="3">
        <v>80</v>
      </c>
      <c r="J62" s="3" t="s">
        <v>134</v>
      </c>
      <c r="K62" s="3">
        <f>VLOOKUP($C62,'all servers'!$C:$K,9,FALSE)</f>
        <v>0</v>
      </c>
      <c r="L62" s="3" t="s">
        <v>195</v>
      </c>
    </row>
    <row r="63" spans="1:12" x14ac:dyDescent="0.25">
      <c r="A63" s="3" t="s">
        <v>194</v>
      </c>
      <c r="B63" s="3" t="s">
        <v>142</v>
      </c>
      <c r="C63" s="3" t="str">
        <f t="shared" si="1"/>
        <v>LOAD-RDR-ATT2</v>
      </c>
      <c r="D63" s="3" t="str">
        <f>C19</f>
        <v>LOAD-XBRC-SPCE</v>
      </c>
      <c r="E63" s="3" t="s">
        <v>203</v>
      </c>
      <c r="F63">
        <v>9</v>
      </c>
      <c r="G63" s="3" t="s">
        <v>124</v>
      </c>
      <c r="H63" s="3">
        <v>2</v>
      </c>
      <c r="I63" s="3">
        <v>80</v>
      </c>
      <c r="J63" s="3" t="s">
        <v>131</v>
      </c>
      <c r="K63" s="3">
        <f>VLOOKUP($C63,'all servers'!$C:$K,9,FALSE)</f>
        <v>0</v>
      </c>
      <c r="L63" s="3" t="s">
        <v>195</v>
      </c>
    </row>
    <row r="64" spans="1:12" x14ac:dyDescent="0.25">
      <c r="A64" s="3" t="s">
        <v>194</v>
      </c>
      <c r="B64" s="3" t="s">
        <v>142</v>
      </c>
      <c r="C64" s="3" t="str">
        <f t="shared" si="1"/>
        <v>LOAD-RDR-ATT2</v>
      </c>
      <c r="D64" t="str">
        <f>D63</f>
        <v>LOAD-XBRC-SPCE</v>
      </c>
      <c r="E64" s="3" t="s">
        <v>204</v>
      </c>
      <c r="F64">
        <v>9</v>
      </c>
      <c r="G64" s="3" t="s">
        <v>124</v>
      </c>
      <c r="H64" s="3">
        <v>3</v>
      </c>
      <c r="I64" s="3">
        <v>80</v>
      </c>
      <c r="J64" s="3" t="s">
        <v>132</v>
      </c>
      <c r="K64" s="3">
        <f>VLOOKUP($C64,'all servers'!$C:$K,9,FALSE)</f>
        <v>0</v>
      </c>
      <c r="L64" s="3" t="s">
        <v>195</v>
      </c>
    </row>
    <row r="65" spans="1:12" x14ac:dyDescent="0.25">
      <c r="A65" s="3" t="s">
        <v>194</v>
      </c>
      <c r="B65" s="3" t="s">
        <v>142</v>
      </c>
      <c r="C65" s="3" t="str">
        <f t="shared" si="1"/>
        <v>LOAD-RDR-ATT2</v>
      </c>
      <c r="D65" t="str">
        <f>D64</f>
        <v>LOAD-XBRC-SPCE</v>
      </c>
      <c r="E65" s="3" t="s">
        <v>205</v>
      </c>
      <c r="F65">
        <v>9</v>
      </c>
      <c r="G65" s="3" t="s">
        <v>125</v>
      </c>
      <c r="H65" s="3">
        <v>2</v>
      </c>
      <c r="I65" s="3">
        <v>80</v>
      </c>
      <c r="J65" s="3" t="s">
        <v>133</v>
      </c>
      <c r="K65" s="3">
        <f>VLOOKUP($C65,'all servers'!$C:$K,9,FALSE)</f>
        <v>0</v>
      </c>
      <c r="L65" s="3" t="s">
        <v>195</v>
      </c>
    </row>
    <row r="66" spans="1:12" x14ac:dyDescent="0.25">
      <c r="A66" s="3" t="s">
        <v>194</v>
      </c>
      <c r="B66" s="3" t="s">
        <v>142</v>
      </c>
      <c r="C66" s="3" t="str">
        <f t="shared" si="1"/>
        <v>LOAD-RDR-ATT2</v>
      </c>
      <c r="D66" t="str">
        <f>D65</f>
        <v>LOAD-XBRC-SPCE</v>
      </c>
      <c r="E66" s="3" t="s">
        <v>206</v>
      </c>
      <c r="F66">
        <v>9</v>
      </c>
      <c r="G66" s="3" t="s">
        <v>125</v>
      </c>
      <c r="H66" s="3">
        <v>3</v>
      </c>
      <c r="I66" s="3">
        <v>80</v>
      </c>
      <c r="J66" s="3" t="s">
        <v>134</v>
      </c>
      <c r="K66" s="3">
        <f>VLOOKUP($C66,'all servers'!$C:$K,9,FALSE)</f>
        <v>0</v>
      </c>
      <c r="L66" s="3" t="s">
        <v>195</v>
      </c>
    </row>
    <row r="67" spans="1:12" x14ac:dyDescent="0.25">
      <c r="A67" s="3" t="s">
        <v>194</v>
      </c>
      <c r="B67" s="3" t="s">
        <v>142</v>
      </c>
      <c r="C67" s="3" t="str">
        <f t="shared" si="1"/>
        <v>LOAD-RDR-ATT2</v>
      </c>
      <c r="D67" s="3" t="str">
        <f>C21</f>
        <v>LOAD-XBRC-MICK</v>
      </c>
      <c r="E67" s="3" t="s">
        <v>295</v>
      </c>
      <c r="F67">
        <v>10</v>
      </c>
      <c r="G67" s="3" t="s">
        <v>124</v>
      </c>
      <c r="H67" s="3">
        <v>2</v>
      </c>
      <c r="I67" s="3">
        <v>80</v>
      </c>
      <c r="J67" s="3" t="s">
        <v>131</v>
      </c>
      <c r="K67" s="3">
        <f>VLOOKUP($C67,'all servers'!$C:$K,9,FALSE)</f>
        <v>0</v>
      </c>
      <c r="L67" s="3" t="s">
        <v>274</v>
      </c>
    </row>
    <row r="68" spans="1:12" x14ac:dyDescent="0.25">
      <c r="A68" s="3" t="s">
        <v>194</v>
      </c>
      <c r="B68" s="3" t="s">
        <v>142</v>
      </c>
      <c r="C68" s="3" t="str">
        <f t="shared" si="1"/>
        <v>LOAD-RDR-ATT2</v>
      </c>
      <c r="D68" s="3" t="str">
        <f>D67</f>
        <v>LOAD-XBRC-MICK</v>
      </c>
      <c r="E68" s="3" t="s">
        <v>296</v>
      </c>
      <c r="F68">
        <v>10</v>
      </c>
      <c r="G68" s="3" t="s">
        <v>124</v>
      </c>
      <c r="H68" s="3">
        <v>3</v>
      </c>
      <c r="I68" s="3">
        <v>80</v>
      </c>
      <c r="J68" s="3" t="s">
        <v>132</v>
      </c>
      <c r="K68" s="3">
        <f>VLOOKUP($C68,'all servers'!$C:$K,9,FALSE)</f>
        <v>0</v>
      </c>
      <c r="L68" s="3" t="s">
        <v>274</v>
      </c>
    </row>
    <row r="69" spans="1:12" x14ac:dyDescent="0.25">
      <c r="A69" s="3" t="s">
        <v>194</v>
      </c>
      <c r="B69" s="3" t="s">
        <v>142</v>
      </c>
      <c r="C69" s="3" t="str">
        <f t="shared" si="1"/>
        <v>LOAD-RDR-ATT2</v>
      </c>
      <c r="D69" s="3" t="str">
        <f>D68</f>
        <v>LOAD-XBRC-MICK</v>
      </c>
      <c r="E69" s="3" t="s">
        <v>297</v>
      </c>
      <c r="F69">
        <v>10</v>
      </c>
      <c r="G69" s="3" t="s">
        <v>125</v>
      </c>
      <c r="H69" s="3">
        <v>2</v>
      </c>
      <c r="I69" s="3">
        <v>80</v>
      </c>
      <c r="J69" s="3" t="s">
        <v>133</v>
      </c>
      <c r="K69" s="3">
        <f>VLOOKUP($C69,'all servers'!$C:$K,9,FALSE)</f>
        <v>0</v>
      </c>
      <c r="L69" s="3" t="s">
        <v>274</v>
      </c>
    </row>
    <row r="70" spans="1:12" x14ac:dyDescent="0.25">
      <c r="A70" s="3" t="s">
        <v>194</v>
      </c>
      <c r="B70" s="3" t="s">
        <v>142</v>
      </c>
      <c r="C70" s="3" t="str">
        <f t="shared" si="1"/>
        <v>LOAD-RDR-ATT2</v>
      </c>
      <c r="D70" s="3" t="str">
        <f>D69</f>
        <v>LOAD-XBRC-MICK</v>
      </c>
      <c r="E70" s="3" t="s">
        <v>298</v>
      </c>
      <c r="F70">
        <v>10</v>
      </c>
      <c r="G70" s="3" t="s">
        <v>125</v>
      </c>
      <c r="H70" s="3">
        <v>3</v>
      </c>
      <c r="I70" s="3">
        <v>80</v>
      </c>
      <c r="J70" s="3" t="s">
        <v>134</v>
      </c>
      <c r="K70" s="3">
        <f>VLOOKUP($C70,'all servers'!$C:$K,9,FALSE)</f>
        <v>0</v>
      </c>
      <c r="L70" s="3" t="s">
        <v>274</v>
      </c>
    </row>
    <row r="71" spans="1:12" x14ac:dyDescent="0.25">
      <c r="A71" s="3" t="s">
        <v>194</v>
      </c>
      <c r="B71" s="3" t="s">
        <v>142</v>
      </c>
      <c r="C71" s="3" t="s">
        <v>269</v>
      </c>
      <c r="D71" s="3" t="str">
        <f>C24</f>
        <v>LOAD-XBRC-PE</v>
      </c>
      <c r="E71" s="3" t="s">
        <v>339</v>
      </c>
      <c r="F71">
        <v>0</v>
      </c>
      <c r="G71" s="3" t="s">
        <v>124</v>
      </c>
      <c r="H71" s="3">
        <v>1</v>
      </c>
      <c r="I71" s="3">
        <v>80</v>
      </c>
      <c r="J71" s="3" t="s">
        <v>135</v>
      </c>
      <c r="K71" s="3">
        <f>VLOOKUP($C71,'all servers'!$C:$K,9,FALSE)</f>
        <v>0</v>
      </c>
      <c r="L71" s="3" t="s">
        <v>196</v>
      </c>
    </row>
    <row r="72" spans="1:12" x14ac:dyDescent="0.25">
      <c r="A72" s="3" t="s">
        <v>194</v>
      </c>
      <c r="B72" s="3" t="s">
        <v>142</v>
      </c>
      <c r="C72" s="3" t="s">
        <v>269</v>
      </c>
      <c r="D72" s="3" t="str">
        <f>D71</f>
        <v>LOAD-XBRC-PE</v>
      </c>
      <c r="E72" s="3" t="s">
        <v>341</v>
      </c>
      <c r="F72">
        <v>0</v>
      </c>
      <c r="G72" s="3" t="s">
        <v>124</v>
      </c>
      <c r="H72" s="3">
        <v>2</v>
      </c>
      <c r="I72" s="3">
        <v>80</v>
      </c>
      <c r="J72" s="3" t="s">
        <v>136</v>
      </c>
      <c r="K72" s="3">
        <f>VLOOKUP($C72,'all servers'!$C:$K,9,FALSE)</f>
        <v>0</v>
      </c>
      <c r="L72" s="3" t="s">
        <v>196</v>
      </c>
    </row>
    <row r="73" spans="1:12" x14ac:dyDescent="0.25">
      <c r="A73" s="3" t="s">
        <v>194</v>
      </c>
      <c r="B73" s="3" t="s">
        <v>142</v>
      </c>
      <c r="C73" s="3" t="s">
        <v>269</v>
      </c>
      <c r="D73" s="3" t="str">
        <f>D72</f>
        <v>LOAD-XBRC-PE</v>
      </c>
      <c r="E73" s="3" t="s">
        <v>342</v>
      </c>
      <c r="F73">
        <v>0</v>
      </c>
      <c r="G73" s="3" t="s">
        <v>124</v>
      </c>
      <c r="H73" s="3">
        <v>3</v>
      </c>
      <c r="I73" s="3">
        <v>80</v>
      </c>
      <c r="J73" s="3" t="s">
        <v>138</v>
      </c>
      <c r="K73" s="3">
        <f>VLOOKUP($C73,'all servers'!$C:$K,9,FALSE)</f>
        <v>0</v>
      </c>
      <c r="L73" s="3" t="s">
        <v>196</v>
      </c>
    </row>
    <row r="74" spans="1:12" x14ac:dyDescent="0.25">
      <c r="A74" s="3" t="s">
        <v>194</v>
      </c>
      <c r="B74" s="3" t="s">
        <v>142</v>
      </c>
      <c r="C74" s="3" t="s">
        <v>269</v>
      </c>
      <c r="D74" s="3" t="str">
        <f>D73</f>
        <v>LOAD-XBRC-PE</v>
      </c>
      <c r="E74" s="3" t="s">
        <v>343</v>
      </c>
      <c r="F74">
        <v>0</v>
      </c>
      <c r="G74" s="3" t="s">
        <v>124</v>
      </c>
      <c r="H74" s="3">
        <v>4</v>
      </c>
      <c r="I74" s="3">
        <v>80</v>
      </c>
      <c r="J74" s="3" t="s">
        <v>137</v>
      </c>
      <c r="K74" s="3">
        <f>VLOOKUP($C74,'all servers'!$C:$K,9,FALSE)</f>
        <v>0</v>
      </c>
      <c r="L74" s="3" t="s">
        <v>196</v>
      </c>
    </row>
    <row r="75" spans="1:12" x14ac:dyDescent="0.25">
      <c r="A75" s="3" t="s">
        <v>194</v>
      </c>
      <c r="B75" s="3" t="s">
        <v>142</v>
      </c>
      <c r="C75" s="3" t="s">
        <v>269</v>
      </c>
      <c r="D75" s="3" t="str">
        <f>D84</f>
        <v>LOAD-XBRC-KI</v>
      </c>
      <c r="E75" s="3" t="s">
        <v>299</v>
      </c>
      <c r="F75">
        <v>0</v>
      </c>
      <c r="G75" s="3" t="s">
        <v>124</v>
      </c>
      <c r="H75" s="3">
        <v>2</v>
      </c>
      <c r="I75" s="3">
        <v>80</v>
      </c>
      <c r="J75" s="3" t="s">
        <v>137</v>
      </c>
      <c r="K75" s="3">
        <f>VLOOKUP($C75,'all servers'!$C:$K,9,FALSE)</f>
        <v>0</v>
      </c>
      <c r="L75" s="3" t="s">
        <v>195</v>
      </c>
    </row>
    <row r="76" spans="1:12" x14ac:dyDescent="0.25">
      <c r="A76" s="3" t="s">
        <v>194</v>
      </c>
      <c r="B76" s="3" t="s">
        <v>142</v>
      </c>
      <c r="C76" s="3" t="s">
        <v>269</v>
      </c>
      <c r="D76" s="3" t="str">
        <f t="shared" ref="D76:D83" si="2">D75</f>
        <v>LOAD-XBRC-KI</v>
      </c>
      <c r="E76" s="3" t="s">
        <v>300</v>
      </c>
      <c r="F76">
        <v>0</v>
      </c>
      <c r="G76" s="3" t="s">
        <v>124</v>
      </c>
      <c r="H76" s="3">
        <v>3</v>
      </c>
      <c r="I76" s="3">
        <v>80</v>
      </c>
      <c r="J76" s="3" t="s">
        <v>137</v>
      </c>
      <c r="K76" s="3">
        <f>VLOOKUP($C76,'all servers'!$C:$K,9,FALSE)</f>
        <v>0</v>
      </c>
      <c r="L76" s="3" t="s">
        <v>195</v>
      </c>
    </row>
    <row r="77" spans="1:12" x14ac:dyDescent="0.25">
      <c r="A77" s="3" t="s">
        <v>194</v>
      </c>
      <c r="B77" s="3" t="s">
        <v>142</v>
      </c>
      <c r="C77" s="3" t="s">
        <v>269</v>
      </c>
      <c r="D77" s="3" t="str">
        <f t="shared" si="2"/>
        <v>LOAD-XBRC-KI</v>
      </c>
      <c r="E77" s="3" t="s">
        <v>301</v>
      </c>
      <c r="F77">
        <v>0</v>
      </c>
      <c r="G77" s="3" t="s">
        <v>124</v>
      </c>
      <c r="H77" s="3">
        <v>4</v>
      </c>
      <c r="I77" s="3">
        <v>80</v>
      </c>
      <c r="J77" s="3" t="s">
        <v>137</v>
      </c>
      <c r="K77" s="3">
        <f>VLOOKUP($C77,'all servers'!$C:$K,9,FALSE)</f>
        <v>0</v>
      </c>
      <c r="L77" s="3" t="s">
        <v>195</v>
      </c>
    </row>
    <row r="78" spans="1:12" x14ac:dyDescent="0.25">
      <c r="A78" s="3" t="s">
        <v>194</v>
      </c>
      <c r="B78" s="3" t="s">
        <v>142</v>
      </c>
      <c r="C78" s="3" t="s">
        <v>269</v>
      </c>
      <c r="D78" s="3" t="str">
        <f t="shared" si="2"/>
        <v>LOAD-XBRC-KI</v>
      </c>
      <c r="E78" s="3" t="s">
        <v>302</v>
      </c>
      <c r="F78">
        <v>0</v>
      </c>
      <c r="G78" s="3" t="s">
        <v>124</v>
      </c>
      <c r="H78" s="3">
        <v>5</v>
      </c>
      <c r="I78" s="3">
        <v>80</v>
      </c>
      <c r="J78" s="3" t="s">
        <v>137</v>
      </c>
      <c r="K78" s="3">
        <f>VLOOKUP($C78,'all servers'!$C:$K,9,FALSE)</f>
        <v>0</v>
      </c>
      <c r="L78" s="3" t="s">
        <v>195</v>
      </c>
    </row>
    <row r="79" spans="1:12" x14ac:dyDescent="0.25">
      <c r="A79" s="3" t="s">
        <v>194</v>
      </c>
      <c r="B79" s="3" t="s">
        <v>142</v>
      </c>
      <c r="C79" s="3" t="s">
        <v>269</v>
      </c>
      <c r="D79" s="3" t="str">
        <f t="shared" si="2"/>
        <v>LOAD-XBRC-KI</v>
      </c>
      <c r="E79" s="3" t="s">
        <v>303</v>
      </c>
      <c r="F79">
        <v>0</v>
      </c>
      <c r="G79" s="3" t="s">
        <v>124</v>
      </c>
      <c r="H79" s="3">
        <v>6</v>
      </c>
      <c r="I79" s="3">
        <v>80</v>
      </c>
      <c r="J79" s="3" t="s">
        <v>137</v>
      </c>
      <c r="K79" s="3">
        <f>VLOOKUP($C79,'all servers'!$C:$K,9,FALSE)</f>
        <v>0</v>
      </c>
      <c r="L79" s="3" t="s">
        <v>195</v>
      </c>
    </row>
    <row r="80" spans="1:12" x14ac:dyDescent="0.25">
      <c r="A80" s="3" t="s">
        <v>194</v>
      </c>
      <c r="B80" s="3" t="s">
        <v>142</v>
      </c>
      <c r="C80" s="3" t="s">
        <v>269</v>
      </c>
      <c r="D80" s="3" t="str">
        <f t="shared" si="2"/>
        <v>LOAD-XBRC-KI</v>
      </c>
      <c r="E80" s="3" t="s">
        <v>304</v>
      </c>
      <c r="F80">
        <v>0</v>
      </c>
      <c r="G80" s="3" t="s">
        <v>124</v>
      </c>
      <c r="H80" s="3">
        <v>7</v>
      </c>
      <c r="I80" s="3">
        <v>80</v>
      </c>
      <c r="J80" s="3" t="s">
        <v>137</v>
      </c>
      <c r="K80" s="3">
        <f>VLOOKUP($C80,'all servers'!$C:$K,9,FALSE)</f>
        <v>0</v>
      </c>
      <c r="L80" s="3" t="s">
        <v>195</v>
      </c>
    </row>
    <row r="81" spans="1:12" x14ac:dyDescent="0.25">
      <c r="A81" s="3" t="s">
        <v>194</v>
      </c>
      <c r="B81" s="3" t="s">
        <v>142</v>
      </c>
      <c r="C81" s="3" t="s">
        <v>269</v>
      </c>
      <c r="D81" s="3" t="str">
        <f t="shared" si="2"/>
        <v>LOAD-XBRC-KI</v>
      </c>
      <c r="E81" s="3" t="s">
        <v>305</v>
      </c>
      <c r="F81">
        <v>0</v>
      </c>
      <c r="G81" s="3" t="s">
        <v>124</v>
      </c>
      <c r="H81" s="3">
        <v>8</v>
      </c>
      <c r="I81" s="3">
        <v>80</v>
      </c>
      <c r="J81" s="3" t="s">
        <v>137</v>
      </c>
      <c r="K81" s="3">
        <f>VLOOKUP($C81,'all servers'!$C:$K,9,FALSE)</f>
        <v>0</v>
      </c>
      <c r="L81" s="3" t="s">
        <v>195</v>
      </c>
    </row>
    <row r="82" spans="1:12" x14ac:dyDescent="0.25">
      <c r="A82" s="3" t="s">
        <v>194</v>
      </c>
      <c r="B82" s="3" t="s">
        <v>142</v>
      </c>
      <c r="C82" s="3" t="s">
        <v>269</v>
      </c>
      <c r="D82" s="3" t="str">
        <f t="shared" si="2"/>
        <v>LOAD-XBRC-KI</v>
      </c>
      <c r="E82" s="3" t="s">
        <v>306</v>
      </c>
      <c r="F82">
        <v>0</v>
      </c>
      <c r="G82" s="3" t="s">
        <v>124</v>
      </c>
      <c r="H82" s="3">
        <v>9</v>
      </c>
      <c r="I82" s="3">
        <v>80</v>
      </c>
      <c r="J82" s="3" t="s">
        <v>137</v>
      </c>
      <c r="K82" s="3">
        <f>VLOOKUP($C82,'all servers'!$C:$K,9,FALSE)</f>
        <v>0</v>
      </c>
      <c r="L82" s="3" t="s">
        <v>195</v>
      </c>
    </row>
    <row r="83" spans="1:12" x14ac:dyDescent="0.25">
      <c r="A83" s="3" t="s">
        <v>194</v>
      </c>
      <c r="B83" s="3" t="s">
        <v>142</v>
      </c>
      <c r="C83" s="3" t="s">
        <v>269</v>
      </c>
      <c r="D83" s="3" t="str">
        <f t="shared" si="2"/>
        <v>LOAD-XBRC-KI</v>
      </c>
      <c r="E83" s="3" t="s">
        <v>307</v>
      </c>
      <c r="F83">
        <v>0</v>
      </c>
      <c r="G83" s="3" t="s">
        <v>124</v>
      </c>
      <c r="H83" s="3">
        <v>10</v>
      </c>
      <c r="I83" s="3">
        <v>80</v>
      </c>
      <c r="J83" s="3" t="s">
        <v>137</v>
      </c>
      <c r="K83" s="3">
        <f>VLOOKUP($C83,'all servers'!$C:$K,9,FALSE)</f>
        <v>0</v>
      </c>
      <c r="L83" s="3" t="s">
        <v>195</v>
      </c>
    </row>
    <row r="84" spans="1:12" x14ac:dyDescent="0.25">
      <c r="A84" s="3" t="s">
        <v>194</v>
      </c>
      <c r="B84" s="3" t="s">
        <v>142</v>
      </c>
      <c r="C84" s="3" t="s">
        <v>269</v>
      </c>
      <c r="D84" s="3" t="str">
        <f>C23</f>
        <v>LOAD-XBRC-KI</v>
      </c>
      <c r="E84" s="3" t="s">
        <v>346</v>
      </c>
      <c r="F84">
        <v>0</v>
      </c>
      <c r="G84" s="3" t="s">
        <v>124</v>
      </c>
      <c r="H84" s="3">
        <v>1</v>
      </c>
      <c r="I84" s="3">
        <v>80</v>
      </c>
      <c r="J84" s="3" t="s">
        <v>137</v>
      </c>
      <c r="K84" s="3">
        <f>VLOOKUP($C84,'all servers'!$C:$K,9,FALSE)</f>
        <v>0</v>
      </c>
      <c r="L84" s="3" t="s">
        <v>195</v>
      </c>
    </row>
    <row r="86" spans="1:12" x14ac:dyDescent="0.25">
      <c r="A86" s="35" t="s">
        <v>118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</row>
    <row r="87" spans="1:12" x14ac:dyDescent="0.25">
      <c r="A87" s="3" t="s">
        <v>99</v>
      </c>
      <c r="B87" s="3" t="s">
        <v>100</v>
      </c>
      <c r="C87" s="3" t="s">
        <v>259</v>
      </c>
      <c r="D87" s="3"/>
      <c r="E87" s="3" t="str">
        <f>VLOOKUP($C87,'all servers'!$C:$K,2,FALSE)</f>
        <v>LOAD</v>
      </c>
      <c r="F87" s="3" t="str">
        <f>VLOOKUP($C87,'all servers'!$C:$K,3,FALSE)</f>
        <v>256MB</v>
      </c>
      <c r="G87" s="3">
        <f>VLOOKUP($C87,'all servers'!$C:$K,4,FALSE)</f>
        <v>1</v>
      </c>
      <c r="H87" s="3" t="str">
        <f>VLOOKUP($C87,'all servers'!$C:$K,5,FALSE)</f>
        <v>20GB</v>
      </c>
      <c r="I87" s="3" t="str">
        <f>VLOOKUP($C87,'all servers'!$C:$K,6,FALSE)</f>
        <v>RHEL</v>
      </c>
      <c r="J87" s="3" t="str">
        <f>VLOOKUP($C87,'all servers'!$C:$K,7,FALSE)</f>
        <v>xBRC-Attraction</v>
      </c>
      <c r="K87" s="3">
        <f>VLOOKUP($C87,'all servers'!$C:$K,9,FALSE)</f>
        <v>0</v>
      </c>
      <c r="L87" s="3" t="s">
        <v>151</v>
      </c>
    </row>
    <row r="88" spans="1:12" x14ac:dyDescent="0.25">
      <c r="A88" s="3" t="s">
        <v>99</v>
      </c>
      <c r="B88" s="3" t="s">
        <v>100</v>
      </c>
      <c r="C88" s="3" t="s">
        <v>260</v>
      </c>
      <c r="D88" s="3"/>
      <c r="E88" s="3" t="str">
        <f>VLOOKUP($C88,'all servers'!$C:$K,2,FALSE)</f>
        <v>LOAD</v>
      </c>
      <c r="F88" s="3" t="str">
        <f>VLOOKUP($C88,'all servers'!$C:$K,3,FALSE)</f>
        <v>256MB</v>
      </c>
      <c r="G88" s="3">
        <f>VLOOKUP($C88,'all servers'!$C:$K,4,FALSE)</f>
        <v>1</v>
      </c>
      <c r="H88" s="3" t="str">
        <f>VLOOKUP($C88,'all servers'!$C:$K,5,FALSE)</f>
        <v>20GB</v>
      </c>
      <c r="I88" s="3" t="str">
        <f>VLOOKUP($C88,'all servers'!$C:$K,6,FALSE)</f>
        <v>RHEL</v>
      </c>
      <c r="J88" s="3" t="str">
        <f>VLOOKUP($C88,'all servers'!$C:$K,7,FALSE)</f>
        <v>xBRC-Attraction</v>
      </c>
      <c r="K88" s="3">
        <f>VLOOKUP($C88,'all servers'!$C:$K,9,FALSE)</f>
        <v>0</v>
      </c>
      <c r="L88" s="3" t="s">
        <v>152</v>
      </c>
    </row>
    <row r="89" spans="1:12" x14ac:dyDescent="0.25">
      <c r="A89" s="3" t="s">
        <v>99</v>
      </c>
      <c r="B89" s="3" t="s">
        <v>100</v>
      </c>
      <c r="C89" s="3" t="s">
        <v>261</v>
      </c>
      <c r="D89" s="3"/>
      <c r="E89" s="3" t="str">
        <f>VLOOKUP($C89,'all servers'!$C:$K,2,FALSE)</f>
        <v>LOAD</v>
      </c>
      <c r="F89" s="3" t="str">
        <f>VLOOKUP($C89,'all servers'!$C:$K,3,FALSE)</f>
        <v>256MB</v>
      </c>
      <c r="G89" s="3">
        <f>VLOOKUP($C89,'all servers'!$C:$K,4,FALSE)</f>
        <v>1</v>
      </c>
      <c r="H89" s="3" t="str">
        <f>VLOOKUP($C89,'all servers'!$C:$K,5,FALSE)</f>
        <v>20GB</v>
      </c>
      <c r="I89" s="3" t="str">
        <f>VLOOKUP($C89,'all servers'!$C:$K,6,FALSE)</f>
        <v>RHEL</v>
      </c>
      <c r="J89" s="3" t="str">
        <f>VLOOKUP($C89,'all servers'!$C:$K,7,FALSE)</f>
        <v>xBRC-Attraction</v>
      </c>
      <c r="K89" s="3">
        <f>VLOOKUP($C89,'all servers'!$C:$K,9,FALSE)</f>
        <v>0</v>
      </c>
      <c r="L89" s="3" t="s">
        <v>153</v>
      </c>
    </row>
    <row r="90" spans="1:12" x14ac:dyDescent="0.25">
      <c r="A90" s="3" t="s">
        <v>99</v>
      </c>
      <c r="B90" s="3" t="s">
        <v>100</v>
      </c>
      <c r="C90" s="3" t="s">
        <v>262</v>
      </c>
      <c r="D90" s="3"/>
      <c r="E90" s="3" t="str">
        <f>VLOOKUP($C90,'all servers'!$C:$K,2,FALSE)</f>
        <v>LOAD</v>
      </c>
      <c r="F90" s="3" t="str">
        <f>VLOOKUP($C90,'all servers'!$C:$K,3,FALSE)</f>
        <v>256MB</v>
      </c>
      <c r="G90" s="3">
        <f>VLOOKUP($C90,'all servers'!$C:$K,4,FALSE)</f>
        <v>1</v>
      </c>
      <c r="H90" s="3" t="str">
        <f>VLOOKUP($C90,'all servers'!$C:$K,5,FALSE)</f>
        <v>20GB</v>
      </c>
      <c r="I90" s="3" t="str">
        <f>VLOOKUP($C90,'all servers'!$C:$K,6,FALSE)</f>
        <v>RHEL</v>
      </c>
      <c r="J90" s="3" t="str">
        <f>VLOOKUP($C90,'all servers'!$C:$K,7,FALSE)</f>
        <v>xBRC-Attraction</v>
      </c>
      <c r="K90" s="3">
        <f>VLOOKUP($C90,'all servers'!$C:$K,9,FALSE)</f>
        <v>0</v>
      </c>
      <c r="L90" s="3" t="s">
        <v>154</v>
      </c>
    </row>
    <row r="91" spans="1:12" x14ac:dyDescent="0.25">
      <c r="A91" s="3" t="s">
        <v>99</v>
      </c>
      <c r="B91" s="3" t="s">
        <v>100</v>
      </c>
      <c r="C91" s="3" t="s">
        <v>263</v>
      </c>
      <c r="D91" s="3"/>
      <c r="E91" s="3" t="str">
        <f>VLOOKUP($C91,'all servers'!$C:$K,2,FALSE)</f>
        <v>LOAD</v>
      </c>
      <c r="F91" s="3" t="str">
        <f>VLOOKUP($C91,'all servers'!$C:$K,3,FALSE)</f>
        <v>256MB</v>
      </c>
      <c r="G91" s="3">
        <f>VLOOKUP($C91,'all servers'!$C:$K,4,FALSE)</f>
        <v>1</v>
      </c>
      <c r="H91" s="3" t="str">
        <f>VLOOKUP($C91,'all servers'!$C:$K,5,FALSE)</f>
        <v>20GB</v>
      </c>
      <c r="I91" s="3" t="str">
        <f>VLOOKUP($C91,'all servers'!$C:$K,6,FALSE)</f>
        <v>RHEL</v>
      </c>
      <c r="J91" s="3" t="str">
        <f>VLOOKUP($C91,'all servers'!$C:$K,7,FALSE)</f>
        <v>xBRC-Attraction</v>
      </c>
      <c r="K91" s="3">
        <f>VLOOKUP($C91,'all servers'!$C:$K,9,FALSE)</f>
        <v>0</v>
      </c>
      <c r="L91" s="3" t="s">
        <v>155</v>
      </c>
    </row>
    <row r="92" spans="1:12" x14ac:dyDescent="0.25">
      <c r="A92" s="3" t="s">
        <v>99</v>
      </c>
      <c r="B92" s="3" t="s">
        <v>100</v>
      </c>
      <c r="C92" s="3" t="s">
        <v>258</v>
      </c>
      <c r="D92" s="3"/>
      <c r="E92" s="3" t="str">
        <f>VLOOKUP($C92,'all servers'!$C:$K,2,FALSE)</f>
        <v>LOAD</v>
      </c>
      <c r="F92" s="3" t="str">
        <f>VLOOKUP($C92,'all servers'!$C:$K,3,FALSE)</f>
        <v>256MB</v>
      </c>
      <c r="G92" s="3">
        <f>VLOOKUP($C92,'all servers'!$C:$K,4,FALSE)</f>
        <v>1</v>
      </c>
      <c r="H92" s="3" t="str">
        <f>VLOOKUP($C92,'all servers'!$C:$K,5,FALSE)</f>
        <v>20GB</v>
      </c>
      <c r="I92" s="3" t="str">
        <f>VLOOKUP($C92,'all servers'!$C:$K,6,FALSE)</f>
        <v>RHEL</v>
      </c>
      <c r="J92" s="3" t="str">
        <f>VLOOKUP($C92,'all servers'!$C:$K,7,FALSE)</f>
        <v>xBRC-Attraction</v>
      </c>
      <c r="K92" s="3">
        <f>VLOOKUP($C92,'all servers'!$C:$K,9,FALSE)</f>
        <v>0</v>
      </c>
      <c r="L92" s="3" t="s">
        <v>160</v>
      </c>
    </row>
    <row r="93" spans="1:12" x14ac:dyDescent="0.25">
      <c r="A93" s="3" t="s">
        <v>99</v>
      </c>
      <c r="B93" s="3" t="s">
        <v>100</v>
      </c>
      <c r="C93" s="3" t="s">
        <v>264</v>
      </c>
      <c r="D93" s="3"/>
      <c r="E93" s="3" t="str">
        <f>VLOOKUP($C93,'all servers'!$C:$K,2,FALSE)</f>
        <v>LOAD</v>
      </c>
      <c r="F93" s="3" t="str">
        <f>VLOOKUP($C93,'all servers'!$C:$K,3,FALSE)</f>
        <v>256MB</v>
      </c>
      <c r="G93" s="3">
        <f>VLOOKUP($C93,'all servers'!$C:$K,4,FALSE)</f>
        <v>1</v>
      </c>
      <c r="H93" s="3" t="str">
        <f>VLOOKUP($C93,'all servers'!$C:$K,5,FALSE)</f>
        <v>20GB</v>
      </c>
      <c r="I93" s="3" t="str">
        <f>VLOOKUP($C93,'all servers'!$C:$K,6,FALSE)</f>
        <v>RHEL</v>
      </c>
      <c r="J93" s="3" t="str">
        <f>VLOOKUP($C93,'all servers'!$C:$K,7,FALSE)</f>
        <v>xBRC-Attraction</v>
      </c>
      <c r="K93" s="3">
        <f>VLOOKUP($C93,'all servers'!$C:$K,9,FALSE)</f>
        <v>0</v>
      </c>
      <c r="L93" s="3" t="s">
        <v>156</v>
      </c>
    </row>
    <row r="94" spans="1:12" x14ac:dyDescent="0.25">
      <c r="A94" s="3" t="s">
        <v>99</v>
      </c>
      <c r="B94" s="3" t="s">
        <v>100</v>
      </c>
      <c r="C94" s="3" t="s">
        <v>257</v>
      </c>
      <c r="D94" s="3"/>
      <c r="E94" s="3" t="str">
        <f>VLOOKUP($C94,'all servers'!$C:$K,2,FALSE)</f>
        <v>LOAD</v>
      </c>
      <c r="F94" s="3" t="str">
        <f>VLOOKUP($C94,'all servers'!$C:$K,3,FALSE)</f>
        <v>256MB</v>
      </c>
      <c r="G94" s="3">
        <f>VLOOKUP($C94,'all servers'!$C:$K,4,FALSE)</f>
        <v>1</v>
      </c>
      <c r="H94" s="3" t="str">
        <f>VLOOKUP($C94,'all servers'!$C:$K,5,FALSE)</f>
        <v>20GB</v>
      </c>
      <c r="I94" s="3" t="str">
        <f>VLOOKUP($C94,'all servers'!$C:$K,6,FALSE)</f>
        <v>RHEL</v>
      </c>
      <c r="J94" s="3" t="str">
        <f>VLOOKUP($C94,'all servers'!$C:$K,7,FALSE)</f>
        <v>xBRC-Attraction</v>
      </c>
      <c r="K94" s="3">
        <f>VLOOKUP($C94,'all servers'!$C:$K,9,FALSE)</f>
        <v>0</v>
      </c>
      <c r="L94" s="3" t="s">
        <v>159</v>
      </c>
    </row>
    <row r="95" spans="1:12" x14ac:dyDescent="0.25">
      <c r="A95" s="3" t="s">
        <v>99</v>
      </c>
      <c r="B95" s="3" t="s">
        <v>100</v>
      </c>
      <c r="C95" s="3" t="s">
        <v>265</v>
      </c>
      <c r="D95" s="3"/>
      <c r="E95" s="3" t="str">
        <f>VLOOKUP($C95,'all servers'!$C:$K,2,FALSE)</f>
        <v>LOAD</v>
      </c>
      <c r="F95" s="3" t="str">
        <f>VLOOKUP($C95,'all servers'!$C:$K,3,FALSE)</f>
        <v>256MB</v>
      </c>
      <c r="G95" s="3">
        <f>VLOOKUP($C95,'all servers'!$C:$K,4,FALSE)</f>
        <v>1</v>
      </c>
      <c r="H95" s="3" t="str">
        <f>VLOOKUP($C95,'all servers'!$C:$K,5,FALSE)</f>
        <v>20GB</v>
      </c>
      <c r="I95" s="3" t="str">
        <f>VLOOKUP($C95,'all servers'!$C:$K,6,FALSE)</f>
        <v>RHEL</v>
      </c>
      <c r="J95" s="3" t="str">
        <f>VLOOKUP($C95,'all servers'!$C:$K,7,FALSE)</f>
        <v>xBRC-Attraction</v>
      </c>
      <c r="K95" s="3">
        <f>VLOOKUP($C95,'all servers'!$C:$K,9,FALSE)</f>
        <v>0</v>
      </c>
      <c r="L95" s="3" t="s">
        <v>157</v>
      </c>
    </row>
    <row r="96" spans="1:12" x14ac:dyDescent="0.25">
      <c r="A96" s="3" t="s">
        <v>99</v>
      </c>
      <c r="B96" s="3" t="s">
        <v>100</v>
      </c>
      <c r="C96" s="3" t="s">
        <v>266</v>
      </c>
      <c r="D96" s="3"/>
      <c r="E96" s="3" t="str">
        <f>VLOOKUP($C96,'all servers'!$C:$K,2,FALSE)</f>
        <v>LOAD</v>
      </c>
      <c r="F96" s="3" t="str">
        <f>VLOOKUP($C96,'all servers'!$C:$K,3,FALSE)</f>
        <v>256MB</v>
      </c>
      <c r="G96" s="3">
        <f>VLOOKUP($C96,'all servers'!$C:$K,4,FALSE)</f>
        <v>1</v>
      </c>
      <c r="H96" s="3" t="str">
        <f>VLOOKUP($C96,'all servers'!$C:$K,5,FALSE)</f>
        <v>20GB</v>
      </c>
      <c r="I96" s="3" t="str">
        <f>VLOOKUP($C96,'all servers'!$C:$K,6,FALSE)</f>
        <v>RHEL</v>
      </c>
      <c r="J96" s="3" t="str">
        <f>VLOOKUP($C96,'all servers'!$C:$K,7,FALSE)</f>
        <v>xBRC-Attraction</v>
      </c>
      <c r="K96" s="3">
        <f>VLOOKUP($C96,'all servers'!$C:$K,9,FALSE)</f>
        <v>0</v>
      </c>
      <c r="L96" s="3" t="s">
        <v>158</v>
      </c>
    </row>
    <row r="97" spans="1:12" x14ac:dyDescent="0.25">
      <c r="A97" s="3" t="s">
        <v>99</v>
      </c>
      <c r="B97" s="3" t="s">
        <v>100</v>
      </c>
      <c r="C97" s="3" t="s">
        <v>144</v>
      </c>
      <c r="D97" s="3"/>
      <c r="E97" s="3" t="str">
        <f>VLOOKUP($C97,'all servers'!$C:$K,2,FALSE)</f>
        <v>LOAD</v>
      </c>
      <c r="F97" s="3" t="str">
        <f>VLOOKUP($C97,'all servers'!$C:$K,3,FALSE)</f>
        <v>256MB</v>
      </c>
      <c r="G97" s="3">
        <f>VLOOKUP($C97,'all servers'!$C:$K,4,FALSE)</f>
        <v>1</v>
      </c>
      <c r="H97" s="3" t="str">
        <f>VLOOKUP($C97,'all servers'!$C:$K,5,FALSE)</f>
        <v>20GB</v>
      </c>
      <c r="I97" s="3" t="str">
        <f>VLOOKUP($C97,'all servers'!$C:$K,6,FALSE)</f>
        <v>RHEL</v>
      </c>
      <c r="J97" s="3" t="str">
        <f>VLOOKUP($C97,'all servers'!$C:$K,7,FALSE)</f>
        <v>xBRC-Park Entry</v>
      </c>
      <c r="K97" s="3">
        <f>VLOOKUP($C97,'all servers'!$C:$K,9,FALSE)</f>
        <v>0</v>
      </c>
      <c r="L97" s="3" t="s">
        <v>193</v>
      </c>
    </row>
    <row r="98" spans="1:12" x14ac:dyDescent="0.25">
      <c r="A98" s="3" t="s">
        <v>99</v>
      </c>
      <c r="B98" s="3" t="s">
        <v>100</v>
      </c>
      <c r="C98" s="3" t="s">
        <v>256</v>
      </c>
      <c r="D98" s="3"/>
      <c r="E98" s="3" t="str">
        <f>VLOOKUP($C98,'all servers'!$C:$K,2,FALSE)</f>
        <v>LOAD</v>
      </c>
      <c r="F98" s="3" t="str">
        <f>VLOOKUP($C98,'all servers'!$C:$K,3,FALSE)</f>
        <v>256MB</v>
      </c>
      <c r="G98" s="3">
        <f>VLOOKUP($C98,'all servers'!$C:$K,4,FALSE)</f>
        <v>1</v>
      </c>
      <c r="H98" s="3" t="str">
        <f>VLOOKUP($C98,'all servers'!$C:$K,5,FALSE)</f>
        <v>20GB</v>
      </c>
      <c r="I98" s="3" t="str">
        <f>VLOOKUP($C98,'all servers'!$C:$K,6,FALSE)</f>
        <v>RHEL</v>
      </c>
      <c r="J98" s="3" t="str">
        <f>VLOOKUP($C98,'all servers'!$C:$K,7,FALSE)</f>
        <v>xBRC-Space</v>
      </c>
      <c r="K98" s="3">
        <f>VLOOKUP($C98,'all servers'!$C:$K,9,FALSE)</f>
        <v>0</v>
      </c>
      <c r="L98" s="3" t="s">
        <v>308</v>
      </c>
    </row>
  </sheetData>
  <autoFilter ref="A3:L24">
    <sortState ref="A4:K25">
      <sortCondition ref="A3:A24"/>
    </sortState>
  </autoFilter>
  <mergeCells count="4">
    <mergeCell ref="B1:L1"/>
    <mergeCell ref="A2:L2"/>
    <mergeCell ref="A29:L29"/>
    <mergeCell ref="A86:L8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cols>
    <col min="1" max="1" width="12.5703125" bestFit="1" customWidth="1"/>
    <col min="3" max="3" width="45" bestFit="1" customWidth="1"/>
  </cols>
  <sheetData>
    <row r="1" spans="1:3" x14ac:dyDescent="0.25">
      <c r="A1" s="1" t="s">
        <v>3</v>
      </c>
      <c r="B1" s="1" t="s">
        <v>18</v>
      </c>
      <c r="C1" s="1" t="s">
        <v>85</v>
      </c>
    </row>
    <row r="2" spans="1:3" x14ac:dyDescent="0.25">
      <c r="A2" t="s">
        <v>86</v>
      </c>
      <c r="B2" t="s">
        <v>83</v>
      </c>
      <c r="C2" t="s">
        <v>87</v>
      </c>
    </row>
    <row r="3" spans="1:3" x14ac:dyDescent="0.25">
      <c r="A3" t="s">
        <v>86</v>
      </c>
      <c r="B3" t="s">
        <v>84</v>
      </c>
      <c r="C3" t="s">
        <v>88</v>
      </c>
    </row>
    <row r="4" spans="1:3" x14ac:dyDescent="0.25">
      <c r="A4" t="s">
        <v>86</v>
      </c>
      <c r="B4" t="s">
        <v>89</v>
      </c>
      <c r="C4" t="s">
        <v>90</v>
      </c>
    </row>
    <row r="5" spans="1:3" x14ac:dyDescent="0.25">
      <c r="A5" t="s">
        <v>91</v>
      </c>
      <c r="B5" t="s">
        <v>92</v>
      </c>
      <c r="C5" t="s">
        <v>95</v>
      </c>
    </row>
    <row r="6" spans="1:3" x14ac:dyDescent="0.25">
      <c r="A6" t="s">
        <v>91</v>
      </c>
      <c r="B6" t="s">
        <v>93</v>
      </c>
      <c r="C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servers</vt:lpstr>
      <vt:lpstr>bvt bench</vt:lpstr>
      <vt:lpstr>sit bench</vt:lpstr>
      <vt:lpstr>int bench (howville)</vt:lpstr>
      <vt:lpstr>alpha bench (orl)</vt:lpstr>
      <vt:lpstr>mk park (orl)</vt:lpstr>
      <vt:lpstr>dev bench</vt:lpstr>
      <vt:lpstr>load bench (later)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Sharpe</dc:creator>
  <cp:lastModifiedBy>tim</cp:lastModifiedBy>
  <dcterms:created xsi:type="dcterms:W3CDTF">2011-10-12T18:12:24Z</dcterms:created>
  <dcterms:modified xsi:type="dcterms:W3CDTF">2012-05-23T21:20:50Z</dcterms:modified>
</cp:coreProperties>
</file>